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初审意见" sheetId="22" r:id="rId1"/>
    <sheet name="品种试验汇总结果" sheetId="16" r:id="rId2"/>
    <sheet name="试验原始数据表" sheetId="21" r:id="rId3"/>
  </sheets>
  <definedNames>
    <definedName name="虫病防治">#REF!</definedName>
    <definedName name="_xlnm.Print_Titles" localSheetId="1">品种试验汇总结果!$2:$3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<sst xmlns="http://schemas.openxmlformats.org/spreadsheetml/2006/main" count="3739" uniqueCount="938">
  <si>
    <r>
      <rPr>
        <sz val="18"/>
        <rFont val="Times New Roman"/>
        <charset val="134"/>
      </rPr>
      <t>2025</t>
    </r>
    <r>
      <rPr>
        <sz val="18"/>
        <rFont val="方正黑体_GBK"/>
        <charset val="134"/>
      </rPr>
      <t>年稻品种初审意见</t>
    </r>
  </si>
  <si>
    <t>试验渠道</t>
  </si>
  <si>
    <t>序号</t>
  </si>
  <si>
    <t>品种类型</t>
  </si>
  <si>
    <t>品种名称</t>
  </si>
  <si>
    <t>建议定名</t>
  </si>
  <si>
    <t>适宜种植区域</t>
  </si>
  <si>
    <t>初审意见</t>
  </si>
  <si>
    <t>统一试验</t>
  </si>
  <si>
    <t>杂交中籼</t>
  </si>
  <si>
    <r>
      <rPr>
        <sz val="11"/>
        <rFont val="方正仿宋_GB2312"/>
        <charset val="134"/>
      </rPr>
      <t>润两优</t>
    </r>
    <r>
      <rPr>
        <sz val="11"/>
        <rFont val="Times New Roman"/>
        <charset val="134"/>
      </rPr>
      <t>219</t>
    </r>
  </si>
  <si>
    <r>
      <rPr>
        <sz val="11"/>
        <rFont val="方正仿宋_GB2312"/>
        <charset val="134"/>
      </rPr>
      <t>润两优</t>
    </r>
    <r>
      <rPr>
        <sz val="11"/>
        <rFont val="Times New Roman"/>
        <charset val="134"/>
      </rPr>
      <t>209</t>
    </r>
  </si>
  <si>
    <t>适宜在江苏省中籼稻地区种植</t>
  </si>
  <si>
    <t>通过</t>
  </si>
  <si>
    <t>中熟中粳</t>
  </si>
  <si>
    <r>
      <rPr>
        <sz val="11"/>
        <rFont val="方正仿宋_GB2312"/>
        <charset val="134"/>
      </rPr>
      <t>泗稻</t>
    </r>
    <r>
      <rPr>
        <sz val="11"/>
        <rFont val="Times New Roman"/>
        <charset val="134"/>
      </rPr>
      <t>20122</t>
    </r>
  </si>
  <si>
    <r>
      <rPr>
        <sz val="11"/>
        <rFont val="方正仿宋_GB2312"/>
        <charset val="134"/>
      </rPr>
      <t>泗稻</t>
    </r>
    <r>
      <rPr>
        <sz val="11"/>
        <rFont val="Times New Roman"/>
        <charset val="134"/>
      </rPr>
      <t>122</t>
    </r>
  </si>
  <si>
    <t>适宜在江苏省淮北地区种植</t>
  </si>
  <si>
    <r>
      <rPr>
        <sz val="11"/>
        <rFont val="方正仿宋_GB2312"/>
        <charset val="134"/>
      </rPr>
      <t>徐</t>
    </r>
    <r>
      <rPr>
        <sz val="11"/>
        <rFont val="Times New Roman"/>
        <charset val="134"/>
      </rPr>
      <t>84665</t>
    </r>
  </si>
  <si>
    <r>
      <rPr>
        <sz val="11"/>
        <rFont val="方正仿宋_GB2312"/>
        <charset val="134"/>
      </rPr>
      <t>徐稻</t>
    </r>
    <r>
      <rPr>
        <sz val="11"/>
        <rFont val="Times New Roman"/>
        <charset val="134"/>
      </rPr>
      <t>27</t>
    </r>
    <r>
      <rPr>
        <sz val="11"/>
        <rFont val="方正仿宋_GB2312"/>
        <charset val="134"/>
      </rPr>
      <t>号</t>
    </r>
  </si>
  <si>
    <t>中熟中粳早熟</t>
  </si>
  <si>
    <r>
      <rPr>
        <sz val="11"/>
        <rFont val="方正仿宋_GB2312"/>
        <charset val="134"/>
      </rPr>
      <t>淮</t>
    </r>
    <r>
      <rPr>
        <sz val="11"/>
        <rFont val="Times New Roman"/>
        <charset val="134"/>
      </rPr>
      <t>6585</t>
    </r>
  </si>
  <si>
    <r>
      <rPr>
        <sz val="11"/>
        <rFont val="方正仿宋_GB2312"/>
        <charset val="134"/>
      </rPr>
      <t>淮稻</t>
    </r>
    <r>
      <rPr>
        <sz val="11"/>
        <rFont val="Times New Roman"/>
        <charset val="134"/>
      </rPr>
      <t>70</t>
    </r>
  </si>
  <si>
    <r>
      <rPr>
        <sz val="11"/>
        <rFont val="方正仿宋_GB2312"/>
        <charset val="134"/>
      </rPr>
      <t>华粳</t>
    </r>
    <r>
      <rPr>
        <sz val="11"/>
        <rFont val="Times New Roman"/>
        <charset val="134"/>
      </rPr>
      <t>0100</t>
    </r>
  </si>
  <si>
    <r>
      <rPr>
        <sz val="11"/>
        <rFont val="方正仿宋_GB2312"/>
        <charset val="134"/>
      </rPr>
      <t>华粳</t>
    </r>
    <r>
      <rPr>
        <sz val="11"/>
        <rFont val="Times New Roman"/>
        <charset val="134"/>
      </rPr>
      <t>18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</si>
  <si>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徐</t>
    </r>
    <r>
      <rPr>
        <sz val="11"/>
        <rFont val="Times New Roman"/>
        <charset val="134"/>
      </rPr>
      <t>84697</t>
    </r>
  </si>
  <si>
    <r>
      <rPr>
        <sz val="11"/>
        <rFont val="方正仿宋_GB2312"/>
        <charset val="134"/>
      </rPr>
      <t>徐稻</t>
    </r>
    <r>
      <rPr>
        <sz val="11"/>
        <rFont val="Times New Roman"/>
        <charset val="134"/>
      </rPr>
      <t>28</t>
    </r>
    <r>
      <rPr>
        <sz val="11"/>
        <rFont val="方正仿宋_GB2312"/>
        <charset val="134"/>
      </rPr>
      <t>号</t>
    </r>
  </si>
  <si>
    <t>迟熟中粳</t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</si>
  <si>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03075</t>
    </r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</si>
  <si>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118</t>
    </r>
  </si>
  <si>
    <t>适宜在江苏省苏中及宁镇扬丘陵地区种植</t>
  </si>
  <si>
    <r>
      <rPr>
        <sz val="11"/>
        <rFont val="方正仿宋_GB2312"/>
        <charset val="134"/>
      </rPr>
      <t>扬农粳</t>
    </r>
    <r>
      <rPr>
        <sz val="11"/>
        <rFont val="Times New Roman"/>
        <charset val="134"/>
      </rPr>
      <t>20-3221</t>
    </r>
  </si>
  <si>
    <r>
      <rPr>
        <sz val="11"/>
        <rFont val="方正仿宋_GB2312"/>
        <charset val="134"/>
      </rPr>
      <t>扬农粳</t>
    </r>
    <r>
      <rPr>
        <sz val="11"/>
        <rFont val="Times New Roman"/>
        <charset val="134"/>
      </rPr>
      <t>3221</t>
    </r>
  </si>
  <si>
    <r>
      <rPr>
        <sz val="11"/>
        <rFont val="方正仿宋_GB2312"/>
        <charset val="134"/>
      </rPr>
      <t>泰粳</t>
    </r>
    <r>
      <rPr>
        <sz val="11"/>
        <rFont val="Times New Roman"/>
        <charset val="134"/>
      </rPr>
      <t>2194</t>
    </r>
  </si>
  <si>
    <r>
      <rPr>
        <sz val="11"/>
        <rFont val="方正仿宋_GB2312"/>
        <charset val="134"/>
      </rPr>
      <t>武香粳</t>
    </r>
    <r>
      <rPr>
        <sz val="11"/>
        <rFont val="Times New Roman"/>
        <charset val="134"/>
      </rPr>
      <t>169</t>
    </r>
  </si>
  <si>
    <t>迟熟中粳早熟</t>
  </si>
  <si>
    <r>
      <rPr>
        <sz val="11"/>
        <rFont val="方正仿宋_GB2312"/>
        <charset val="134"/>
      </rPr>
      <t>扬江稻</t>
    </r>
    <r>
      <rPr>
        <sz val="11"/>
        <rFont val="Times New Roman"/>
        <charset val="134"/>
      </rPr>
      <t>3232</t>
    </r>
  </si>
  <si>
    <t>杂交中粳</t>
  </si>
  <si>
    <r>
      <rPr>
        <sz val="11"/>
        <rFont val="方正仿宋_GB2312"/>
        <charset val="134"/>
      </rPr>
      <t>连优</t>
    </r>
    <r>
      <rPr>
        <sz val="11"/>
        <rFont val="Times New Roman"/>
        <charset val="134"/>
      </rPr>
      <t>210</t>
    </r>
  </si>
  <si>
    <r>
      <rPr>
        <sz val="11"/>
        <rFont val="Times New Roman"/>
        <charset val="134"/>
      </rPr>
      <t>9</t>
    </r>
    <r>
      <rPr>
        <sz val="11"/>
        <rFont val="方正仿宋_GB2312"/>
        <charset val="134"/>
      </rPr>
      <t>优</t>
    </r>
    <r>
      <rPr>
        <sz val="11"/>
        <rFont val="Times New Roman"/>
        <charset val="134"/>
      </rPr>
      <t>210</t>
    </r>
  </si>
  <si>
    <t>适宜在江苏省长江以北地区种植</t>
  </si>
  <si>
    <t>早熟晚粳</t>
  </si>
  <si>
    <r>
      <rPr>
        <sz val="11"/>
        <rFont val="方正仿宋_GB2312"/>
        <charset val="134"/>
      </rPr>
      <t>常粳</t>
    </r>
    <r>
      <rPr>
        <sz val="11"/>
        <rFont val="Times New Roman"/>
        <charset val="134"/>
      </rPr>
      <t>21-3</t>
    </r>
  </si>
  <si>
    <r>
      <rPr>
        <sz val="11"/>
        <rFont val="方正仿宋_GB2312"/>
        <charset val="134"/>
      </rPr>
      <t>常农粳</t>
    </r>
    <r>
      <rPr>
        <sz val="11"/>
        <rFont val="Times New Roman"/>
        <charset val="134"/>
      </rPr>
      <t>213</t>
    </r>
  </si>
  <si>
    <r>
      <rPr>
        <sz val="11"/>
        <rFont val="方正仿宋_GB2312"/>
        <charset val="134"/>
      </rPr>
      <t>镇稻</t>
    </r>
    <r>
      <rPr>
        <sz val="11"/>
        <rFont val="Times New Roman"/>
        <charset val="134"/>
      </rPr>
      <t>9053</t>
    </r>
  </si>
  <si>
    <t>适宜在江苏省沿江及苏南地区种植</t>
  </si>
  <si>
    <r>
      <rPr>
        <sz val="11"/>
        <rFont val="方正仿宋_GB2312"/>
        <charset val="134"/>
      </rPr>
      <t>武粳</t>
    </r>
    <r>
      <rPr>
        <sz val="11"/>
        <rFont val="Times New Roman"/>
        <charset val="134"/>
      </rPr>
      <t>2203</t>
    </r>
  </si>
  <si>
    <r>
      <rPr>
        <sz val="11"/>
        <rFont val="方正仿宋_GB2312"/>
        <charset val="134"/>
      </rPr>
      <t>武香粳</t>
    </r>
    <r>
      <rPr>
        <sz val="11"/>
        <rFont val="Times New Roman"/>
        <charset val="134"/>
      </rPr>
      <t>166</t>
    </r>
  </si>
  <si>
    <r>
      <rPr>
        <sz val="11"/>
        <rFont val="方正仿宋_GB2312"/>
        <charset val="134"/>
      </rPr>
      <t>苏粳</t>
    </r>
    <r>
      <rPr>
        <sz val="11"/>
        <rFont val="Times New Roman"/>
        <charset val="134"/>
      </rPr>
      <t>4590</t>
    </r>
  </si>
  <si>
    <r>
      <rPr>
        <sz val="11"/>
        <rFont val="方正仿宋_GB2312"/>
        <charset val="134"/>
      </rPr>
      <t>苏粳</t>
    </r>
    <r>
      <rPr>
        <sz val="11"/>
        <rFont val="Times New Roman"/>
        <charset val="134"/>
      </rPr>
      <t>20</t>
    </r>
  </si>
  <si>
    <t>早熟晚粳早熟</t>
  </si>
  <si>
    <t>W076</t>
  </si>
  <si>
    <r>
      <rPr>
        <sz val="11"/>
        <rFont val="方正仿宋_GB2312"/>
        <charset val="134"/>
      </rPr>
      <t>宁粳</t>
    </r>
    <r>
      <rPr>
        <sz val="11"/>
        <rFont val="Times New Roman"/>
        <charset val="134"/>
      </rPr>
      <t>26</t>
    </r>
  </si>
  <si>
    <r>
      <rPr>
        <sz val="11"/>
        <rFont val="方正仿宋_GB2312"/>
        <charset val="134"/>
      </rPr>
      <t>镇稻</t>
    </r>
    <r>
      <rPr>
        <sz val="11"/>
        <rFont val="Times New Roman"/>
        <charset val="134"/>
      </rPr>
      <t>9072</t>
    </r>
  </si>
  <si>
    <t>联合体</t>
  </si>
  <si>
    <r>
      <rPr>
        <sz val="11"/>
        <rFont val="宋体"/>
        <charset val="134"/>
      </rPr>
      <t>昇</t>
    </r>
    <r>
      <rPr>
        <sz val="11"/>
        <rFont val="方正仿宋_GB2312"/>
        <charset val="134"/>
      </rPr>
      <t>两优</t>
    </r>
    <r>
      <rPr>
        <sz val="11"/>
        <rFont val="Times New Roman"/>
        <charset val="134"/>
      </rPr>
      <t>102</t>
    </r>
  </si>
  <si>
    <r>
      <rPr>
        <sz val="11"/>
        <rFont val="方正仿宋_GB2312"/>
        <charset val="134"/>
      </rPr>
      <t>升两优</t>
    </r>
    <r>
      <rPr>
        <sz val="11"/>
        <rFont val="Times New Roman"/>
        <charset val="134"/>
      </rPr>
      <t>102</t>
    </r>
  </si>
  <si>
    <r>
      <rPr>
        <sz val="11"/>
        <rFont val="方正仿宋_GB2312"/>
        <charset val="134"/>
      </rPr>
      <t>稳两优</t>
    </r>
    <r>
      <rPr>
        <sz val="11"/>
        <rFont val="Times New Roman"/>
        <charset val="134"/>
      </rPr>
      <t>6310</t>
    </r>
  </si>
  <si>
    <r>
      <rPr>
        <sz val="11"/>
        <rFont val="方正仿宋_GB2312"/>
        <charset val="134"/>
      </rPr>
      <t>扬籼优</t>
    </r>
    <r>
      <rPr>
        <sz val="11"/>
        <rFont val="Times New Roman"/>
        <charset val="134"/>
      </rPr>
      <t>9087</t>
    </r>
  </si>
  <si>
    <r>
      <rPr>
        <sz val="11"/>
        <rFont val="方正仿宋_GB2312"/>
        <charset val="134"/>
      </rPr>
      <t>扬籼优</t>
    </r>
    <r>
      <rPr>
        <sz val="11"/>
        <rFont val="Times New Roman"/>
        <charset val="134"/>
      </rPr>
      <t>987</t>
    </r>
  </si>
  <si>
    <r>
      <rPr>
        <sz val="11"/>
        <rFont val="方正仿宋_GB2312"/>
        <charset val="134"/>
      </rPr>
      <t>盐两优</t>
    </r>
    <r>
      <rPr>
        <sz val="11"/>
        <rFont val="Times New Roman"/>
        <charset val="134"/>
      </rPr>
      <t>157</t>
    </r>
  </si>
  <si>
    <r>
      <rPr>
        <sz val="11"/>
        <rFont val="方正仿宋_GB2312"/>
        <charset val="134"/>
      </rPr>
      <t>连优</t>
    </r>
    <r>
      <rPr>
        <sz val="11"/>
        <rFont val="Times New Roman"/>
        <charset val="134"/>
      </rPr>
      <t>9832</t>
    </r>
  </si>
  <si>
    <r>
      <rPr>
        <sz val="11"/>
        <rFont val="方正仿宋_GB2312"/>
        <charset val="134"/>
      </rPr>
      <t>荃优</t>
    </r>
    <r>
      <rPr>
        <sz val="11"/>
        <rFont val="Times New Roman"/>
        <charset val="134"/>
      </rPr>
      <t>9832</t>
    </r>
  </si>
  <si>
    <r>
      <rPr>
        <sz val="11"/>
        <rFont val="方正仿宋_GB2312"/>
        <charset val="134"/>
      </rPr>
      <t>宁两优</t>
    </r>
    <r>
      <rPr>
        <sz val="11"/>
        <rFont val="Times New Roman"/>
        <charset val="134"/>
      </rPr>
      <t>Y</t>
    </r>
    <r>
      <rPr>
        <sz val="11"/>
        <rFont val="Times New Roman"/>
        <charset val="0"/>
      </rPr>
      <t>16</t>
    </r>
  </si>
  <si>
    <t>适宜在江苏省中籼稻地区作虾稻种植。</t>
  </si>
  <si>
    <r>
      <rPr>
        <sz val="11"/>
        <rFont val="方正仿宋_GB2312"/>
        <charset val="134"/>
      </rPr>
      <t>银两优</t>
    </r>
    <r>
      <rPr>
        <sz val="11"/>
        <rFont val="Times New Roman"/>
        <charset val="134"/>
      </rPr>
      <t>606</t>
    </r>
  </si>
  <si>
    <r>
      <rPr>
        <sz val="11"/>
        <rFont val="方正仿宋_GB2312"/>
        <charset val="134"/>
      </rPr>
      <t>桃优</t>
    </r>
    <r>
      <rPr>
        <sz val="11"/>
        <rFont val="Times New Roman"/>
        <charset val="134"/>
      </rPr>
      <t>18</t>
    </r>
  </si>
  <si>
    <r>
      <rPr>
        <sz val="11"/>
        <rFont val="方正仿宋_GB2312"/>
        <charset val="134"/>
      </rPr>
      <t>宁</t>
    </r>
    <r>
      <rPr>
        <sz val="11"/>
        <rFont val="Times New Roman"/>
        <charset val="134"/>
      </rPr>
      <t>21609</t>
    </r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</si>
  <si>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701</t>
    </r>
  </si>
  <si>
    <r>
      <rPr>
        <sz val="11"/>
        <rFont val="方正仿宋_GB2312"/>
        <charset val="134"/>
      </rPr>
      <t>盐稻</t>
    </r>
    <r>
      <rPr>
        <sz val="11"/>
        <rFont val="Times New Roman"/>
        <charset val="134"/>
      </rPr>
      <t>084</t>
    </r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</si>
  <si>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12055</t>
    </r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</si>
  <si>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99</t>
    </r>
  </si>
  <si>
    <r>
      <rPr>
        <sz val="11"/>
        <rFont val="方正仿宋_GB2312"/>
        <charset val="134"/>
      </rPr>
      <t>扬粳</t>
    </r>
    <r>
      <rPr>
        <sz val="11"/>
        <rFont val="Times New Roman"/>
        <charset val="134"/>
      </rPr>
      <t>333</t>
    </r>
  </si>
  <si>
    <r>
      <rPr>
        <sz val="11"/>
        <rFont val="方正仿宋_GB2312"/>
        <charset val="134"/>
      </rPr>
      <t>华粳</t>
    </r>
    <r>
      <rPr>
        <sz val="11"/>
        <rFont val="Times New Roman"/>
        <charset val="134"/>
      </rPr>
      <t>207</t>
    </r>
  </si>
  <si>
    <r>
      <rPr>
        <sz val="11"/>
        <rFont val="方正仿宋_GB2312"/>
        <charset val="134"/>
      </rPr>
      <t>华粳</t>
    </r>
    <r>
      <rPr>
        <sz val="11"/>
        <rFont val="Times New Roman"/>
        <charset val="134"/>
      </rPr>
      <t>19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</si>
  <si>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武科粳</t>
    </r>
    <r>
      <rPr>
        <sz val="11"/>
        <rFont val="Times New Roman"/>
        <charset val="134"/>
      </rPr>
      <t>1013</t>
    </r>
  </si>
  <si>
    <r>
      <rPr>
        <sz val="11"/>
        <rFont val="方正仿宋_GB2312"/>
        <charset val="134"/>
      </rPr>
      <t>武运粳</t>
    </r>
    <r>
      <rPr>
        <sz val="11"/>
        <rFont val="Times New Roman"/>
        <charset val="134"/>
      </rPr>
      <t>998</t>
    </r>
  </si>
  <si>
    <r>
      <rPr>
        <sz val="11"/>
        <rFont val="方正仿宋_GB2312"/>
        <charset val="134"/>
      </rPr>
      <t>武香粳</t>
    </r>
    <r>
      <rPr>
        <sz val="11"/>
        <rFont val="Times New Roman"/>
        <charset val="134"/>
      </rPr>
      <t>106</t>
    </r>
  </si>
  <si>
    <r>
      <rPr>
        <sz val="11"/>
        <rFont val="方正仿宋_GB2312"/>
        <charset val="134"/>
      </rPr>
      <t>武粳</t>
    </r>
    <r>
      <rPr>
        <sz val="11"/>
        <rFont val="Times New Roman"/>
        <charset val="134"/>
      </rPr>
      <t>106</t>
    </r>
  </si>
  <si>
    <r>
      <rPr>
        <sz val="11"/>
        <rFont val="方正仿宋_GB2312"/>
        <charset val="134"/>
      </rPr>
      <t>盐稻</t>
    </r>
    <r>
      <rPr>
        <sz val="11"/>
        <rFont val="Times New Roman"/>
        <charset val="134"/>
      </rPr>
      <t>568</t>
    </r>
  </si>
  <si>
    <r>
      <rPr>
        <sz val="11"/>
        <rFont val="方正仿宋_GB2312"/>
        <charset val="134"/>
      </rPr>
      <t>盐粳</t>
    </r>
    <r>
      <rPr>
        <sz val="11"/>
        <rFont val="Times New Roman"/>
        <charset val="134"/>
      </rPr>
      <t>1116</t>
    </r>
  </si>
  <si>
    <r>
      <rPr>
        <sz val="11"/>
        <rFont val="方正仿宋_GB2312"/>
        <charset val="134"/>
      </rPr>
      <t>盐粳</t>
    </r>
    <r>
      <rPr>
        <sz val="11"/>
        <rFont val="Times New Roman"/>
        <charset val="134"/>
      </rPr>
      <t>30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</si>
  <si>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连粳</t>
    </r>
    <r>
      <rPr>
        <sz val="11"/>
        <rFont val="Times New Roman"/>
        <charset val="134"/>
      </rPr>
      <t>21917</t>
    </r>
  </si>
  <si>
    <r>
      <rPr>
        <sz val="11"/>
        <rFont val="方正仿宋_GB2312"/>
        <charset val="134"/>
      </rPr>
      <t>连粳</t>
    </r>
    <r>
      <rPr>
        <sz val="11"/>
        <rFont val="Times New Roman"/>
        <charset val="134"/>
      </rPr>
      <t>219</t>
    </r>
  </si>
  <si>
    <r>
      <rPr>
        <sz val="11"/>
        <rFont val="方正仿宋_GB2312"/>
        <charset val="134"/>
      </rPr>
      <t>宁</t>
    </r>
    <r>
      <rPr>
        <sz val="11"/>
        <rFont val="Times New Roman"/>
        <charset val="134"/>
      </rPr>
      <t>21847</t>
    </r>
  </si>
  <si>
    <r>
      <rPr>
        <sz val="11"/>
        <rFont val="方正仿宋_GB2312"/>
        <charset val="134"/>
      </rPr>
      <t>鹤乡粳</t>
    </r>
    <r>
      <rPr>
        <sz val="11"/>
        <rFont val="Times New Roman"/>
        <charset val="134"/>
      </rPr>
      <t>2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</si>
  <si>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13058</t>
    </r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</si>
  <si>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96</t>
    </r>
  </si>
  <si>
    <r>
      <rPr>
        <sz val="11"/>
        <rFont val="方正仿宋_GB2312"/>
        <charset val="134"/>
      </rPr>
      <t>中江糯</t>
    </r>
    <r>
      <rPr>
        <sz val="11"/>
        <rFont val="Times New Roman"/>
        <charset val="134"/>
      </rPr>
      <t>1406</t>
    </r>
  </si>
  <si>
    <r>
      <rPr>
        <sz val="11"/>
        <rFont val="方正仿宋_GB2312"/>
        <charset val="134"/>
      </rPr>
      <t>武育糯</t>
    </r>
    <r>
      <rPr>
        <sz val="11"/>
        <rFont val="Times New Roman"/>
        <charset val="134"/>
      </rPr>
      <t>818</t>
    </r>
  </si>
  <si>
    <r>
      <rPr>
        <sz val="11"/>
        <rFont val="方正仿宋_GB2312"/>
        <charset val="134"/>
      </rPr>
      <t>盐稻</t>
    </r>
    <r>
      <rPr>
        <sz val="11"/>
        <rFont val="Times New Roman"/>
        <charset val="134"/>
      </rPr>
      <t>95076</t>
    </r>
  </si>
  <si>
    <r>
      <rPr>
        <sz val="11"/>
        <rFont val="方正仿宋_GB2312"/>
        <charset val="134"/>
      </rPr>
      <t>盐软玉</t>
    </r>
    <r>
      <rPr>
        <sz val="11"/>
        <rFont val="Times New Roman"/>
        <charset val="134"/>
      </rPr>
      <t>876</t>
    </r>
  </si>
  <si>
    <r>
      <rPr>
        <sz val="11"/>
        <rFont val="方正仿宋_GB2312"/>
        <charset val="134"/>
      </rPr>
      <t>扬粳</t>
    </r>
    <r>
      <rPr>
        <sz val="11"/>
        <rFont val="Times New Roman"/>
        <charset val="134"/>
      </rPr>
      <t>M2120</t>
    </r>
  </si>
  <si>
    <r>
      <rPr>
        <sz val="11"/>
        <rFont val="方正仿宋_GB2312"/>
        <charset val="134"/>
      </rPr>
      <t>扬粳</t>
    </r>
    <r>
      <rPr>
        <sz val="11"/>
        <rFont val="Times New Roman"/>
        <charset val="134"/>
      </rPr>
      <t>2120</t>
    </r>
  </si>
  <si>
    <r>
      <rPr>
        <sz val="11"/>
        <rFont val="方正仿宋_GB2312"/>
        <charset val="134"/>
      </rPr>
      <t>扬粳</t>
    </r>
    <r>
      <rPr>
        <sz val="11"/>
        <rFont val="Times New Roman"/>
        <charset val="134"/>
      </rPr>
      <t>M2118</t>
    </r>
  </si>
  <si>
    <r>
      <rPr>
        <sz val="11"/>
        <rFont val="方正仿宋_GB2312"/>
        <charset val="134"/>
      </rPr>
      <t>扬粳</t>
    </r>
    <r>
      <rPr>
        <sz val="11"/>
        <rFont val="Times New Roman"/>
        <charset val="134"/>
      </rPr>
      <t>2118</t>
    </r>
  </si>
  <si>
    <r>
      <rPr>
        <sz val="11"/>
        <rFont val="方正仿宋_GB2312"/>
        <charset val="134"/>
      </rPr>
      <t>扬粳</t>
    </r>
    <r>
      <rPr>
        <sz val="11"/>
        <rFont val="Times New Roman"/>
        <charset val="134"/>
      </rPr>
      <t>111</t>
    </r>
  </si>
  <si>
    <r>
      <rPr>
        <sz val="11"/>
        <rFont val="方正仿宋_GB2312"/>
        <charset val="134"/>
      </rPr>
      <t>扬香玉</t>
    </r>
    <r>
      <rPr>
        <sz val="11"/>
        <rFont val="Times New Roman"/>
        <charset val="134"/>
      </rPr>
      <t>111</t>
    </r>
  </si>
  <si>
    <r>
      <rPr>
        <sz val="11"/>
        <rFont val="方正仿宋_GB2312"/>
        <charset val="134"/>
      </rPr>
      <t>宁</t>
    </r>
    <r>
      <rPr>
        <sz val="11"/>
        <rFont val="Times New Roman"/>
        <charset val="134"/>
      </rPr>
      <t>21016</t>
    </r>
  </si>
  <si>
    <r>
      <rPr>
        <sz val="11"/>
        <rFont val="方正仿宋_GB2312"/>
        <charset val="134"/>
      </rPr>
      <t>南淮粳</t>
    </r>
    <r>
      <rPr>
        <sz val="11"/>
        <rFont val="Times New Roman"/>
        <charset val="134"/>
      </rPr>
      <t>5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</si>
  <si>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武香粳</t>
    </r>
    <r>
      <rPr>
        <sz val="11"/>
        <rFont val="Times New Roman"/>
        <charset val="134"/>
      </rPr>
      <t>299</t>
    </r>
  </si>
  <si>
    <r>
      <rPr>
        <sz val="11"/>
        <rFont val="方正仿宋_GB2312"/>
        <charset val="134"/>
      </rPr>
      <t>武育粳</t>
    </r>
    <r>
      <rPr>
        <sz val="11"/>
        <rFont val="Times New Roman"/>
        <charset val="134"/>
      </rPr>
      <t>299</t>
    </r>
  </si>
  <si>
    <r>
      <rPr>
        <sz val="11"/>
        <rFont val="方正仿宋_GB2312"/>
        <charset val="134"/>
      </rPr>
      <t>宁粳</t>
    </r>
    <r>
      <rPr>
        <sz val="11"/>
        <rFont val="Times New Roman"/>
        <charset val="134"/>
      </rPr>
      <t>6201</t>
    </r>
  </si>
  <si>
    <r>
      <rPr>
        <sz val="11"/>
        <rFont val="方正仿宋_GB2312"/>
        <charset val="134"/>
      </rPr>
      <t>宁粳</t>
    </r>
    <r>
      <rPr>
        <sz val="11"/>
        <rFont val="Times New Roman"/>
        <charset val="134"/>
      </rPr>
      <t>29</t>
    </r>
  </si>
  <si>
    <r>
      <rPr>
        <sz val="11"/>
        <rFont val="方正仿宋_GB2312"/>
        <charset val="134"/>
      </rPr>
      <t>华粳</t>
    </r>
    <r>
      <rPr>
        <sz val="11"/>
        <rFont val="Times New Roman"/>
        <charset val="134"/>
      </rPr>
      <t>0025</t>
    </r>
  </si>
  <si>
    <r>
      <rPr>
        <sz val="11"/>
        <rFont val="方正仿宋_GB2312"/>
        <charset val="134"/>
      </rPr>
      <t>华粳</t>
    </r>
    <r>
      <rPr>
        <sz val="11"/>
        <rFont val="Times New Roman"/>
        <charset val="134"/>
      </rPr>
      <t>20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</si>
  <si>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13056</t>
    </r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</si>
  <si>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9608</t>
    </r>
  </si>
  <si>
    <r>
      <rPr>
        <sz val="11"/>
        <rFont val="方正仿宋_GB2312"/>
        <charset val="134"/>
      </rPr>
      <t>扬粳</t>
    </r>
    <r>
      <rPr>
        <sz val="11"/>
        <rFont val="Times New Roman"/>
        <charset val="134"/>
      </rPr>
      <t>M2138</t>
    </r>
  </si>
  <si>
    <r>
      <rPr>
        <sz val="11"/>
        <rFont val="方正仿宋_GB2312"/>
        <charset val="134"/>
      </rPr>
      <t>扬金粳</t>
    </r>
    <r>
      <rPr>
        <sz val="11"/>
        <rFont val="Times New Roman"/>
        <charset val="134"/>
      </rPr>
      <t>1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</si>
  <si>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扬粳</t>
    </r>
    <r>
      <rPr>
        <sz val="11"/>
        <rFont val="Times New Roman"/>
        <charset val="134"/>
      </rPr>
      <t>212</t>
    </r>
  </si>
  <si>
    <r>
      <rPr>
        <sz val="11"/>
        <rFont val="方正仿宋_GB2312"/>
        <charset val="134"/>
      </rPr>
      <t>扬香玉</t>
    </r>
    <r>
      <rPr>
        <sz val="11"/>
        <rFont val="Times New Roman"/>
        <charset val="134"/>
      </rPr>
      <t>212</t>
    </r>
  </si>
  <si>
    <r>
      <rPr>
        <sz val="11"/>
        <rFont val="方正仿宋_GB2312"/>
        <charset val="134"/>
      </rPr>
      <t>迁粳</t>
    </r>
    <r>
      <rPr>
        <sz val="11"/>
        <rFont val="Times New Roman"/>
        <charset val="134"/>
      </rPr>
      <t>21194</t>
    </r>
  </si>
  <si>
    <r>
      <rPr>
        <sz val="11"/>
        <rFont val="方正仿宋_GB2312"/>
        <charset val="134"/>
      </rPr>
      <t>泗稻</t>
    </r>
    <r>
      <rPr>
        <sz val="11"/>
        <rFont val="Times New Roman"/>
        <charset val="134"/>
      </rPr>
      <t>35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</si>
  <si>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盐鉴</t>
    </r>
    <r>
      <rPr>
        <sz val="11"/>
        <rFont val="Times New Roman"/>
        <charset val="134"/>
      </rPr>
      <t>1102</t>
    </r>
  </si>
  <si>
    <r>
      <rPr>
        <sz val="11"/>
        <rFont val="方正仿宋_GB2312"/>
        <charset val="134"/>
      </rPr>
      <t>盐粳</t>
    </r>
    <r>
      <rPr>
        <sz val="11"/>
        <rFont val="Times New Roman"/>
        <charset val="134"/>
      </rPr>
      <t>27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</si>
  <si>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常粳</t>
    </r>
    <r>
      <rPr>
        <sz val="11"/>
        <rFont val="Times New Roman"/>
        <charset val="134"/>
      </rPr>
      <t>22-1</t>
    </r>
  </si>
  <si>
    <r>
      <rPr>
        <sz val="11"/>
        <rFont val="方正仿宋_GB2312"/>
        <charset val="134"/>
      </rPr>
      <t>常农粳</t>
    </r>
    <r>
      <rPr>
        <sz val="11"/>
        <rFont val="Times New Roman"/>
        <charset val="134"/>
      </rPr>
      <t>221</t>
    </r>
  </si>
  <si>
    <r>
      <rPr>
        <sz val="11"/>
        <rFont val="方正仿宋_GB2312"/>
        <charset val="134"/>
      </rPr>
      <t>苏</t>
    </r>
    <r>
      <rPr>
        <sz val="11"/>
        <rFont val="Times New Roman"/>
        <charset val="134"/>
      </rPr>
      <t>3625</t>
    </r>
  </si>
  <si>
    <r>
      <rPr>
        <sz val="11"/>
        <rFont val="方正仿宋_GB2312"/>
        <charset val="134"/>
      </rPr>
      <t>苏粳</t>
    </r>
    <r>
      <rPr>
        <sz val="11"/>
        <rFont val="Times New Roman"/>
        <charset val="134"/>
      </rPr>
      <t>19</t>
    </r>
  </si>
  <si>
    <r>
      <rPr>
        <sz val="11"/>
        <rFont val="方正仿宋_GB2312"/>
        <charset val="134"/>
      </rPr>
      <t>盐稻</t>
    </r>
    <r>
      <rPr>
        <sz val="11"/>
        <rFont val="Times New Roman"/>
        <charset val="134"/>
      </rPr>
      <t>1172</t>
    </r>
  </si>
  <si>
    <r>
      <rPr>
        <sz val="11"/>
        <rFont val="方正仿宋_GB2312"/>
        <charset val="134"/>
      </rPr>
      <t>盐软玉</t>
    </r>
    <r>
      <rPr>
        <sz val="11"/>
        <rFont val="Times New Roman"/>
        <charset val="134"/>
      </rPr>
      <t>172</t>
    </r>
  </si>
  <si>
    <r>
      <rPr>
        <sz val="11"/>
        <rFont val="方正仿宋_GB2312"/>
        <charset val="134"/>
      </rPr>
      <t>武科粳</t>
    </r>
    <r>
      <rPr>
        <sz val="11"/>
        <rFont val="Times New Roman"/>
        <charset val="134"/>
      </rPr>
      <t>1401</t>
    </r>
  </si>
  <si>
    <r>
      <rPr>
        <sz val="11"/>
        <rFont val="方正仿宋_GB2312"/>
        <charset val="134"/>
      </rPr>
      <t>苏</t>
    </r>
    <r>
      <rPr>
        <sz val="11"/>
        <rFont val="Times New Roman"/>
        <charset val="134"/>
      </rPr>
      <t>2148</t>
    </r>
  </si>
  <si>
    <r>
      <rPr>
        <sz val="11"/>
        <rFont val="方正仿宋_GB2312"/>
        <charset val="134"/>
      </rPr>
      <t>苏粳</t>
    </r>
    <r>
      <rPr>
        <sz val="11"/>
        <rFont val="Times New Roman"/>
        <charset val="134"/>
      </rPr>
      <t>18</t>
    </r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</si>
  <si>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14044</t>
    </r>
  </si>
  <si>
    <r>
      <rPr>
        <sz val="11"/>
        <rFont val="方正仿宋_GB2312"/>
        <charset val="134"/>
      </rPr>
      <t>南粳</t>
    </r>
    <r>
      <rPr>
        <sz val="11"/>
        <rFont val="Times New Roman"/>
        <charset val="134"/>
      </rPr>
      <t>100</t>
    </r>
  </si>
  <si>
    <t>自主试验</t>
  </si>
  <si>
    <r>
      <rPr>
        <sz val="11"/>
        <rFont val="方正仿宋_GB2312"/>
        <charset val="134"/>
      </rPr>
      <t>扬粳糯</t>
    </r>
    <r>
      <rPr>
        <sz val="11"/>
        <rFont val="Times New Roman"/>
        <charset val="134"/>
      </rPr>
      <t>959</t>
    </r>
  </si>
  <si>
    <r>
      <rPr>
        <sz val="11"/>
        <rFont val="方正仿宋_GB2312"/>
        <charset val="134"/>
      </rPr>
      <t>扬粳糯</t>
    </r>
    <r>
      <rPr>
        <sz val="11"/>
        <rFont val="Times New Roman"/>
        <charset val="134"/>
      </rPr>
      <t>9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</si>
  <si>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扬江糯</t>
    </r>
    <r>
      <rPr>
        <sz val="11"/>
        <rFont val="Times New Roman"/>
        <charset val="134"/>
      </rPr>
      <t>006</t>
    </r>
  </si>
  <si>
    <r>
      <rPr>
        <sz val="11"/>
        <rFont val="方正仿宋_GB2312"/>
        <charset val="134"/>
      </rPr>
      <t>苏糯</t>
    </r>
    <r>
      <rPr>
        <sz val="11"/>
        <rFont val="Times New Roman"/>
        <charset val="134"/>
      </rPr>
      <t>808</t>
    </r>
  </si>
  <si>
    <r>
      <rPr>
        <sz val="11"/>
        <rFont val="方正仿宋_GB2312"/>
        <charset val="134"/>
      </rPr>
      <t>盐糯</t>
    </r>
    <r>
      <rPr>
        <sz val="11"/>
        <rFont val="Times New Roman"/>
        <charset val="134"/>
      </rPr>
      <t>309</t>
    </r>
  </si>
  <si>
    <r>
      <rPr>
        <sz val="11"/>
        <rFont val="方正仿宋_GB2312"/>
        <charset val="134"/>
      </rPr>
      <t>盐粳糯</t>
    </r>
    <r>
      <rPr>
        <sz val="11"/>
        <rFont val="Times New Roman"/>
        <charset val="134"/>
      </rPr>
      <t>309</t>
    </r>
  </si>
  <si>
    <r>
      <rPr>
        <sz val="11"/>
        <rFont val="方正仿宋_GB2312"/>
        <charset val="134"/>
      </rPr>
      <t>扬粳糯</t>
    </r>
    <r>
      <rPr>
        <sz val="11"/>
        <rFont val="Times New Roman"/>
        <charset val="134"/>
      </rPr>
      <t>418</t>
    </r>
  </si>
  <si>
    <r>
      <rPr>
        <sz val="11"/>
        <rFont val="方正仿宋_GB2312"/>
        <charset val="134"/>
      </rPr>
      <t>扬粳糯</t>
    </r>
    <r>
      <rPr>
        <sz val="11"/>
        <rFont val="Times New Roman"/>
        <charset val="134"/>
      </rPr>
      <t>8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</si>
  <si>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镇糯</t>
    </r>
    <r>
      <rPr>
        <sz val="11"/>
        <rFont val="Times New Roman"/>
        <charset val="134"/>
      </rPr>
      <t>6147</t>
    </r>
  </si>
  <si>
    <r>
      <rPr>
        <sz val="11"/>
        <rFont val="方正仿宋_GB2312"/>
        <charset val="134"/>
      </rPr>
      <t>宁糯</t>
    </r>
    <r>
      <rPr>
        <sz val="11"/>
        <rFont val="Times New Roman"/>
        <charset val="134"/>
      </rPr>
      <t>21903</t>
    </r>
  </si>
  <si>
    <r>
      <rPr>
        <sz val="11"/>
        <rFont val="方正仿宋_GB2312"/>
        <charset val="134"/>
      </rPr>
      <t>南粳糯</t>
    </r>
    <r>
      <rPr>
        <sz val="11"/>
        <rFont val="Times New Roman"/>
        <charset val="134"/>
      </rPr>
      <t>4</t>
    </r>
    <r>
      <rPr>
        <sz val="11"/>
        <rFont val="方正仿宋_GB2312"/>
        <charset val="134"/>
      </rPr>
      <t>号</t>
    </r>
  </si>
  <si>
    <t>耐盐中粳</t>
  </si>
  <si>
    <t>NYJ0020</t>
  </si>
  <si>
    <r>
      <rPr>
        <sz val="11"/>
        <rFont val="方正仿宋_GB2312"/>
        <charset val="134"/>
      </rPr>
      <t>南粳盐</t>
    </r>
    <r>
      <rPr>
        <sz val="11"/>
        <rFont val="Times New Roman"/>
        <charset val="134"/>
      </rPr>
      <t>2</t>
    </r>
    <r>
      <rPr>
        <sz val="11"/>
        <rFont val="方正仿宋_GB2312"/>
        <charset val="134"/>
      </rPr>
      <t>号</t>
    </r>
  </si>
  <si>
    <r>
      <rPr>
        <sz val="11"/>
        <rFont val="方正仿宋_GB2312"/>
        <charset val="134"/>
      </rPr>
      <t>适宜在江苏省沿海土壤含盐量</t>
    </r>
    <r>
      <rPr>
        <sz val="11"/>
        <rFont val="Times New Roman"/>
        <charset val="134"/>
      </rPr>
      <t>0.5%</t>
    </r>
    <r>
      <rPr>
        <sz val="11"/>
        <rFont val="方正仿宋_GB2312"/>
        <charset val="134"/>
      </rPr>
      <t>以下的盐碱地用淡水灌溉种植。</t>
    </r>
  </si>
  <si>
    <t>W087</t>
  </si>
  <si>
    <r>
      <rPr>
        <sz val="11"/>
        <rFont val="方正仿宋_GB2312"/>
        <charset val="134"/>
      </rPr>
      <t>宁粳</t>
    </r>
    <r>
      <rPr>
        <sz val="11"/>
        <rFont val="Times New Roman"/>
        <charset val="134"/>
      </rPr>
      <t>28</t>
    </r>
  </si>
  <si>
    <r>
      <rPr>
        <sz val="11"/>
        <rFont val="方正仿宋_GB2312"/>
        <charset val="134"/>
      </rPr>
      <t>盐稻</t>
    </r>
    <r>
      <rPr>
        <sz val="11"/>
        <rFont val="Times New Roman"/>
        <charset val="134"/>
      </rPr>
      <t>1138</t>
    </r>
  </si>
  <si>
    <r>
      <rPr>
        <sz val="11"/>
        <rFont val="方正仿宋_GB2312"/>
        <charset val="134"/>
      </rPr>
      <t>盐稻</t>
    </r>
    <r>
      <rPr>
        <sz val="11"/>
        <rFont val="Times New Roman"/>
        <charset val="134"/>
      </rPr>
      <t>138</t>
    </r>
  </si>
  <si>
    <t>复审</t>
  </si>
  <si>
    <t>常规籼稻</t>
  </si>
  <si>
    <t>明悦丝苗</t>
  </si>
  <si>
    <r>
      <rPr>
        <sz val="11"/>
        <rFont val="方正仿宋_GB2312"/>
        <charset val="134"/>
      </rPr>
      <t>扬农粳</t>
    </r>
    <r>
      <rPr>
        <sz val="11"/>
        <rFont val="Times New Roman"/>
        <charset val="134"/>
      </rPr>
      <t>20-3246</t>
    </r>
  </si>
  <si>
    <r>
      <rPr>
        <sz val="11"/>
        <rFont val="方正仿宋_GB2312"/>
        <charset val="134"/>
      </rPr>
      <t>扬农粳</t>
    </r>
    <r>
      <rPr>
        <sz val="11"/>
        <rFont val="Times New Roman"/>
        <charset val="134"/>
      </rPr>
      <t>3246</t>
    </r>
  </si>
  <si>
    <r>
      <rPr>
        <sz val="11"/>
        <rFont val="方正仿宋_GB2312"/>
        <charset val="134"/>
      </rPr>
      <t>武香糯</t>
    </r>
    <r>
      <rPr>
        <sz val="11"/>
        <rFont val="Times New Roman"/>
        <charset val="134"/>
      </rPr>
      <t>9106</t>
    </r>
  </si>
  <si>
    <r>
      <rPr>
        <sz val="11"/>
        <rFont val="方正仿宋_GB2312"/>
        <charset val="134"/>
      </rPr>
      <t>中香糯</t>
    </r>
    <r>
      <rPr>
        <sz val="11"/>
        <rFont val="Times New Roman"/>
        <charset val="134"/>
      </rPr>
      <t>66</t>
    </r>
  </si>
  <si>
    <t>适宜在江苏省沿江及苏南地区种植。</t>
  </si>
  <si>
    <t>扩区</t>
  </si>
  <si>
    <r>
      <rPr>
        <sz val="11"/>
        <rFont val="方正仿宋_GB2312"/>
        <charset val="134"/>
      </rPr>
      <t>荃优</t>
    </r>
    <r>
      <rPr>
        <sz val="11"/>
        <rFont val="Times New Roman"/>
        <charset val="134"/>
      </rPr>
      <t>5438</t>
    </r>
  </si>
  <si>
    <r>
      <rPr>
        <sz val="11"/>
        <rFont val="方正仿宋_GB2312"/>
        <charset val="134"/>
      </rPr>
      <t>江苏省淮河以北地区</t>
    </r>
  </si>
  <si>
    <r>
      <rPr>
        <sz val="11"/>
        <rFont val="Times New Roman"/>
        <charset val="134"/>
      </rPr>
      <t>C</t>
    </r>
    <r>
      <rPr>
        <sz val="11"/>
        <rFont val="方正仿宋_GB2312"/>
        <charset val="134"/>
      </rPr>
      <t>两优晶丝苗</t>
    </r>
  </si>
  <si>
    <r>
      <rPr>
        <sz val="11"/>
        <rFont val="方正仿宋_GB2312"/>
        <charset val="134"/>
      </rPr>
      <t>润两优</t>
    </r>
    <r>
      <rPr>
        <sz val="11"/>
        <rFont val="Times New Roman"/>
        <charset val="134"/>
      </rPr>
      <t>619</t>
    </r>
  </si>
  <si>
    <r>
      <rPr>
        <sz val="11"/>
        <rFont val="方正仿宋_GB2312"/>
        <charset val="134"/>
      </rPr>
      <t>扬两优</t>
    </r>
    <r>
      <rPr>
        <sz val="11"/>
        <rFont val="Times New Roman"/>
        <charset val="134"/>
      </rPr>
      <t>813</t>
    </r>
  </si>
  <si>
    <r>
      <rPr>
        <sz val="11"/>
        <rFont val="方正仿宋_GB2312"/>
        <charset val="134"/>
      </rPr>
      <t>两优</t>
    </r>
    <r>
      <rPr>
        <sz val="11"/>
        <rFont val="Times New Roman"/>
        <charset val="134"/>
      </rPr>
      <t>106</t>
    </r>
  </si>
  <si>
    <r>
      <rPr>
        <sz val="11"/>
        <rFont val="方正仿宋_GB2312"/>
        <charset val="134"/>
      </rPr>
      <t>泰两优油晶</t>
    </r>
  </si>
  <si>
    <t>常规中粳</t>
  </si>
  <si>
    <r>
      <rPr>
        <sz val="11"/>
        <color rgb="FF000000"/>
        <rFont val="方正仿宋_GB2312"/>
        <charset val="134"/>
      </rPr>
      <t>南粳</t>
    </r>
    <r>
      <rPr>
        <sz val="11"/>
        <color rgb="FF000000"/>
        <rFont val="Times New Roman"/>
        <charset val="134"/>
      </rPr>
      <t>9308</t>
    </r>
  </si>
  <si>
    <r>
      <rPr>
        <sz val="11"/>
        <color rgb="FF000000"/>
        <rFont val="方正仿宋_GB2312"/>
        <charset val="134"/>
      </rPr>
      <t>江苏省苏中及宁镇扬丘陵地区</t>
    </r>
  </si>
  <si>
    <r>
      <rPr>
        <sz val="11"/>
        <rFont val="方正仿宋_GB2312"/>
        <charset val="134"/>
      </rPr>
      <t>泗稻</t>
    </r>
    <r>
      <rPr>
        <sz val="11"/>
        <rFont val="Times New Roman"/>
        <charset val="134"/>
      </rPr>
      <t>301</t>
    </r>
  </si>
  <si>
    <r>
      <rPr>
        <sz val="11"/>
        <color rgb="FF000000"/>
        <rFont val="方正仿宋_GB2312"/>
        <charset val="134"/>
      </rPr>
      <t>宿迁市</t>
    </r>
  </si>
  <si>
    <r>
      <rPr>
        <sz val="11"/>
        <rFont val="方正仿宋_GB2312"/>
        <charset val="134"/>
      </rPr>
      <t>泗稻</t>
    </r>
    <r>
      <rPr>
        <sz val="11"/>
        <rFont val="Times New Roman"/>
        <charset val="134"/>
      </rPr>
      <t>22</t>
    </r>
    <r>
      <rPr>
        <sz val="11"/>
        <rFont val="方正仿宋_GB2312"/>
        <charset val="134"/>
      </rPr>
      <t>号</t>
    </r>
  </si>
  <si>
    <r>
      <rPr>
        <sz val="20"/>
        <rFont val="Times New Roman"/>
        <charset val="134"/>
      </rPr>
      <t>2025</t>
    </r>
    <r>
      <rPr>
        <sz val="20"/>
        <rFont val="方正黑体_GBK"/>
        <charset val="134"/>
      </rPr>
      <t>年通过初审稻品种试验汇总结果</t>
    </r>
  </si>
  <si>
    <t>年份</t>
  </si>
  <si>
    <t>产量</t>
  </si>
  <si>
    <t>品质</t>
  </si>
  <si>
    <t>抗性</t>
  </si>
  <si>
    <t>主要农艺性状</t>
  </si>
  <si>
    <r>
      <rPr>
        <sz val="11"/>
        <rFont val="方正黑体_GBK"/>
        <charset val="134"/>
      </rPr>
      <t>亩产</t>
    </r>
    <r>
      <rPr>
        <sz val="11"/>
        <rFont val="Times New Roman"/>
        <charset val="134"/>
      </rPr>
      <t>(kg)</t>
    </r>
  </si>
  <si>
    <r>
      <rPr>
        <sz val="11"/>
        <rFont val="方正黑体_GBK"/>
        <charset val="134"/>
      </rPr>
      <t>较</t>
    </r>
    <r>
      <rPr>
        <sz val="11"/>
        <rFont val="Times New Roman"/>
        <charset val="134"/>
      </rPr>
      <t>ck</t>
    </r>
    <r>
      <rPr>
        <sz val="11"/>
        <rFont val="方正黑体_GBK"/>
        <charset val="134"/>
      </rPr>
      <t>增减产</t>
    </r>
    <r>
      <rPr>
        <sz val="11"/>
        <rFont val="Times New Roman"/>
        <charset val="134"/>
      </rPr>
      <t>%</t>
    </r>
  </si>
  <si>
    <t>部标等级</t>
  </si>
  <si>
    <t>品尝分</t>
  </si>
  <si>
    <t>穗瘟损失率</t>
  </si>
  <si>
    <t>稻瘟病综合抗性指数</t>
  </si>
  <si>
    <t>稻瘟病抗性评价</t>
  </si>
  <si>
    <t>条纹叶枯病</t>
  </si>
  <si>
    <t>全生育期</t>
  </si>
  <si>
    <t>生育期较对照</t>
  </si>
  <si>
    <t>结实率(%)</t>
  </si>
  <si>
    <r>
      <rPr>
        <sz val="11"/>
        <rFont val="方正黑体_GBK"/>
        <charset val="134"/>
      </rPr>
      <t>润两优</t>
    </r>
    <r>
      <rPr>
        <sz val="11"/>
        <rFont val="Times New Roman"/>
        <charset val="134"/>
      </rPr>
      <t>219</t>
    </r>
  </si>
  <si>
    <t>优3</t>
  </si>
  <si>
    <t>MS</t>
  </si>
  <si>
    <t>普通</t>
  </si>
  <si>
    <t>平均</t>
  </si>
  <si>
    <r>
      <rPr>
        <sz val="11"/>
        <rFont val="方正黑体_GBK"/>
        <charset val="134"/>
      </rPr>
      <t>泗稻</t>
    </r>
    <r>
      <rPr>
        <sz val="11"/>
        <rFont val="Times New Roman"/>
        <charset val="134"/>
      </rPr>
      <t>20122</t>
    </r>
  </si>
  <si>
    <t>优2</t>
  </si>
  <si>
    <r>
      <rPr>
        <sz val="11"/>
        <rFont val="方正黑体_GBK"/>
        <charset val="134"/>
      </rPr>
      <t>徐</t>
    </r>
    <r>
      <rPr>
        <sz val="11"/>
        <rFont val="Times New Roman"/>
        <charset val="134"/>
      </rPr>
      <t>84665</t>
    </r>
  </si>
  <si>
    <t>优1</t>
  </si>
  <si>
    <r>
      <rPr>
        <sz val="11"/>
        <rFont val="方正黑体_GBK"/>
        <charset val="134"/>
      </rPr>
      <t>淮</t>
    </r>
    <r>
      <rPr>
        <sz val="11"/>
        <rFont val="Times New Roman"/>
        <charset val="134"/>
      </rPr>
      <t>6585</t>
    </r>
  </si>
  <si>
    <t>5</t>
  </si>
  <si>
    <r>
      <rPr>
        <sz val="11"/>
        <rFont val="方正黑体_GBK"/>
        <charset val="134"/>
      </rPr>
      <t>华粳</t>
    </r>
    <r>
      <rPr>
        <sz val="11"/>
        <rFont val="Times New Roman"/>
        <charset val="134"/>
      </rPr>
      <t>0100</t>
    </r>
  </si>
  <si>
    <t>3</t>
  </si>
  <si>
    <r>
      <rPr>
        <sz val="11"/>
        <rFont val="方正黑体_GBK"/>
        <charset val="134"/>
      </rPr>
      <t>徐</t>
    </r>
    <r>
      <rPr>
        <sz val="11"/>
        <rFont val="Times New Roman"/>
        <charset val="134"/>
      </rPr>
      <t>84697</t>
    </r>
  </si>
  <si>
    <r>
      <rPr>
        <sz val="11"/>
        <rFont val="方正黑体_GBK"/>
        <charset val="134"/>
      </rPr>
      <t>南粳</t>
    </r>
    <r>
      <rPr>
        <sz val="11"/>
        <rFont val="Times New Roman"/>
        <charset val="134"/>
      </rPr>
      <t>03075</t>
    </r>
  </si>
  <si>
    <t>MR</t>
  </si>
  <si>
    <r>
      <rPr>
        <sz val="11"/>
        <rFont val="方正黑体_GBK"/>
        <charset val="134"/>
      </rPr>
      <t>扬农粳</t>
    </r>
    <r>
      <rPr>
        <sz val="11"/>
        <rFont val="Times New Roman"/>
        <charset val="134"/>
      </rPr>
      <t>20-3221</t>
    </r>
  </si>
  <si>
    <r>
      <rPr>
        <sz val="11"/>
        <rFont val="方正黑体_GBK"/>
        <charset val="134"/>
      </rPr>
      <t>泰粳</t>
    </r>
    <r>
      <rPr>
        <sz val="11"/>
        <rFont val="Times New Roman"/>
        <charset val="134"/>
      </rPr>
      <t>2194</t>
    </r>
  </si>
  <si>
    <r>
      <rPr>
        <sz val="11"/>
        <rFont val="方正黑体_GBK"/>
        <charset val="134"/>
      </rPr>
      <t>扬江稻</t>
    </r>
    <r>
      <rPr>
        <sz val="11"/>
        <rFont val="Times New Roman"/>
        <charset val="134"/>
      </rPr>
      <t>3232</t>
    </r>
  </si>
  <si>
    <r>
      <rPr>
        <sz val="11"/>
        <rFont val="方正黑体_GBK"/>
        <charset val="134"/>
      </rPr>
      <t>连优</t>
    </r>
    <r>
      <rPr>
        <sz val="11"/>
        <rFont val="Times New Roman"/>
        <charset val="134"/>
      </rPr>
      <t>210</t>
    </r>
  </si>
  <si>
    <r>
      <rPr>
        <sz val="11"/>
        <rFont val="方正黑体_GBK"/>
        <charset val="134"/>
      </rPr>
      <t>常粳</t>
    </r>
    <r>
      <rPr>
        <sz val="11"/>
        <rFont val="Times New Roman"/>
        <charset val="134"/>
      </rPr>
      <t>21-3</t>
    </r>
  </si>
  <si>
    <r>
      <rPr>
        <sz val="11"/>
        <rFont val="方正黑体_GBK"/>
        <charset val="134"/>
      </rPr>
      <t>镇稻</t>
    </r>
    <r>
      <rPr>
        <sz val="11"/>
        <rFont val="Times New Roman"/>
        <charset val="134"/>
      </rPr>
      <t>9053</t>
    </r>
  </si>
  <si>
    <r>
      <rPr>
        <sz val="11"/>
        <rFont val="方正黑体_GBK"/>
        <charset val="134"/>
      </rPr>
      <t>武粳</t>
    </r>
    <r>
      <rPr>
        <sz val="11"/>
        <rFont val="Times New Roman"/>
        <charset val="134"/>
      </rPr>
      <t>2203</t>
    </r>
  </si>
  <si>
    <r>
      <rPr>
        <sz val="11"/>
        <rFont val="方正黑体_GBK"/>
        <charset val="134"/>
      </rPr>
      <t>苏粳</t>
    </r>
    <r>
      <rPr>
        <sz val="11"/>
        <rFont val="Times New Roman"/>
        <charset val="134"/>
      </rPr>
      <t>4590</t>
    </r>
  </si>
  <si>
    <r>
      <rPr>
        <sz val="11"/>
        <rFont val="方正黑体_GBK"/>
        <charset val="134"/>
      </rPr>
      <t>镇稻</t>
    </r>
    <r>
      <rPr>
        <sz val="11"/>
        <rFont val="Times New Roman"/>
        <charset val="134"/>
      </rPr>
      <t>9072</t>
    </r>
  </si>
  <si>
    <r>
      <rPr>
        <sz val="11"/>
        <rFont val="方正黑体_GBK"/>
        <charset val="134"/>
      </rPr>
      <t>昇两优</t>
    </r>
    <r>
      <rPr>
        <sz val="11"/>
        <rFont val="Times New Roman"/>
        <charset val="134"/>
      </rPr>
      <t>102</t>
    </r>
  </si>
  <si>
    <r>
      <rPr>
        <sz val="11"/>
        <rFont val="方正仿宋_GB2312"/>
        <charset val="134"/>
      </rPr>
      <t>优</t>
    </r>
    <r>
      <rPr>
        <sz val="11"/>
        <rFont val="Times New Roman"/>
        <charset val="134"/>
      </rPr>
      <t>2</t>
    </r>
  </si>
  <si>
    <r>
      <rPr>
        <sz val="11"/>
        <rFont val="方正仿宋_GB2312"/>
        <charset val="134"/>
      </rPr>
      <t>优</t>
    </r>
    <r>
      <rPr>
        <sz val="11"/>
        <rFont val="Times New Roman"/>
        <charset val="134"/>
      </rPr>
      <t>3</t>
    </r>
  </si>
  <si>
    <r>
      <rPr>
        <b/>
        <sz val="11"/>
        <rFont val="方正仿宋_GB2312"/>
        <charset val="134"/>
      </rPr>
      <t>优</t>
    </r>
    <r>
      <rPr>
        <b/>
        <sz val="11"/>
        <rFont val="Times New Roman"/>
        <charset val="134"/>
      </rPr>
      <t>2</t>
    </r>
  </si>
  <si>
    <r>
      <rPr>
        <sz val="11"/>
        <rFont val="方正黑体_GBK"/>
        <charset val="134"/>
      </rPr>
      <t>稳两优</t>
    </r>
    <r>
      <rPr>
        <sz val="11"/>
        <rFont val="Times New Roman"/>
        <charset val="134"/>
      </rPr>
      <t>6310</t>
    </r>
  </si>
  <si>
    <r>
      <rPr>
        <b/>
        <sz val="11"/>
        <rFont val="方正仿宋_GB2312"/>
        <charset val="134"/>
      </rPr>
      <t>优</t>
    </r>
    <r>
      <rPr>
        <b/>
        <sz val="11"/>
        <rFont val="Times New Roman"/>
        <charset val="134"/>
      </rPr>
      <t>3</t>
    </r>
  </si>
  <si>
    <r>
      <rPr>
        <sz val="11"/>
        <rFont val="方正黑体_GBK"/>
        <charset val="134"/>
      </rPr>
      <t>扬籼优</t>
    </r>
    <r>
      <rPr>
        <sz val="11"/>
        <rFont val="Times New Roman"/>
        <charset val="134"/>
      </rPr>
      <t>987</t>
    </r>
  </si>
  <si>
    <r>
      <rPr>
        <sz val="11"/>
        <rFont val="方正仿宋_GB2312"/>
        <charset val="134"/>
      </rPr>
      <t>优</t>
    </r>
    <r>
      <rPr>
        <sz val="11"/>
        <rFont val="Times New Roman"/>
        <charset val="134"/>
      </rPr>
      <t>1</t>
    </r>
  </si>
  <si>
    <r>
      <rPr>
        <b/>
        <sz val="11"/>
        <rFont val="方正仿宋_GB2312"/>
        <charset val="134"/>
      </rPr>
      <t>优</t>
    </r>
    <r>
      <rPr>
        <b/>
        <sz val="11"/>
        <rFont val="Times New Roman"/>
        <charset val="134"/>
      </rPr>
      <t>1</t>
    </r>
  </si>
  <si>
    <r>
      <rPr>
        <sz val="11"/>
        <rFont val="方正黑体_GBK"/>
        <charset val="134"/>
      </rPr>
      <t>盐两优</t>
    </r>
    <r>
      <rPr>
        <sz val="11"/>
        <rFont val="Times New Roman"/>
        <charset val="134"/>
      </rPr>
      <t>157</t>
    </r>
  </si>
  <si>
    <r>
      <rPr>
        <sz val="11"/>
        <rFont val="方正黑体_GBK"/>
        <charset val="134"/>
      </rPr>
      <t>连两优</t>
    </r>
    <r>
      <rPr>
        <sz val="11"/>
        <rFont val="Times New Roman"/>
        <charset val="134"/>
      </rPr>
      <t>9832</t>
    </r>
  </si>
  <si>
    <r>
      <rPr>
        <sz val="11"/>
        <rFont val="方正黑体_GBK"/>
        <charset val="134"/>
      </rPr>
      <t>宁两优</t>
    </r>
    <r>
      <rPr>
        <sz val="11"/>
        <rFont val="Times New Roman"/>
        <charset val="0"/>
      </rPr>
      <t>Y16</t>
    </r>
  </si>
  <si>
    <r>
      <rPr>
        <sz val="11"/>
        <rFont val="方正仿宋_GB2312"/>
        <charset val="134"/>
      </rPr>
      <t>优</t>
    </r>
    <r>
      <rPr>
        <sz val="11"/>
        <rFont val="Times New Roman"/>
        <charset val="0"/>
      </rPr>
      <t>2</t>
    </r>
  </si>
  <si>
    <r>
      <rPr>
        <b/>
        <sz val="11"/>
        <rFont val="方正仿宋_GB2312"/>
        <charset val="134"/>
      </rPr>
      <t>优</t>
    </r>
    <r>
      <rPr>
        <b/>
        <sz val="11"/>
        <rFont val="Times New Roman"/>
        <charset val="0"/>
      </rPr>
      <t>2</t>
    </r>
  </si>
  <si>
    <r>
      <rPr>
        <sz val="11"/>
        <rFont val="方正黑体_GBK"/>
        <charset val="134"/>
      </rPr>
      <t>银两优</t>
    </r>
    <r>
      <rPr>
        <sz val="11"/>
        <rFont val="Times New Roman"/>
        <charset val="134"/>
      </rPr>
      <t>606</t>
    </r>
  </si>
  <si>
    <r>
      <rPr>
        <sz val="11"/>
        <rFont val="方正黑体_GBK"/>
        <charset val="134"/>
      </rPr>
      <t>桃优</t>
    </r>
    <r>
      <rPr>
        <sz val="11"/>
        <rFont val="Times New Roman"/>
        <charset val="134"/>
      </rPr>
      <t>18</t>
    </r>
  </si>
  <si>
    <r>
      <rPr>
        <sz val="11"/>
        <rFont val="方正黑体_GBK"/>
        <charset val="134"/>
      </rPr>
      <t>宁</t>
    </r>
    <r>
      <rPr>
        <sz val="11"/>
        <rFont val="Times New Roman"/>
        <charset val="134"/>
      </rPr>
      <t>21609</t>
    </r>
  </si>
  <si>
    <r>
      <rPr>
        <sz val="11"/>
        <rFont val="Times New Roman"/>
        <charset val="134"/>
      </rPr>
      <t>5</t>
    </r>
    <r>
      <rPr>
        <sz val="11"/>
        <rFont val="方正仿宋_GB2312"/>
        <charset val="134"/>
      </rPr>
      <t>级</t>
    </r>
  </si>
  <si>
    <r>
      <rPr>
        <sz val="11"/>
        <rFont val="Times New Roman"/>
        <charset val="134"/>
      </rPr>
      <t>3</t>
    </r>
    <r>
      <rPr>
        <sz val="11"/>
        <rFont val="方正仿宋_GB2312"/>
        <charset val="134"/>
      </rPr>
      <t>级</t>
    </r>
  </si>
  <si>
    <r>
      <rPr>
        <b/>
        <sz val="11"/>
        <rFont val="Times New Roman"/>
        <charset val="134"/>
      </rPr>
      <t>5</t>
    </r>
    <r>
      <rPr>
        <b/>
        <sz val="11"/>
        <rFont val="方正仿宋_GB2312"/>
        <charset val="134"/>
      </rPr>
      <t>级</t>
    </r>
  </si>
  <si>
    <r>
      <rPr>
        <sz val="11"/>
        <rFont val="方正黑体_GBK"/>
        <charset val="134"/>
      </rPr>
      <t>盐稻</t>
    </r>
    <r>
      <rPr>
        <sz val="11"/>
        <rFont val="Times New Roman"/>
        <charset val="134"/>
      </rPr>
      <t>084</t>
    </r>
  </si>
  <si>
    <r>
      <rPr>
        <b/>
        <sz val="11"/>
        <rFont val="Times New Roman"/>
        <charset val="134"/>
      </rPr>
      <t>3</t>
    </r>
    <r>
      <rPr>
        <b/>
        <sz val="11"/>
        <rFont val="方正仿宋_GB2312"/>
        <charset val="134"/>
      </rPr>
      <t>级</t>
    </r>
  </si>
  <si>
    <r>
      <rPr>
        <sz val="11"/>
        <rFont val="方正黑体_GBK"/>
        <charset val="134"/>
      </rPr>
      <t>南粳</t>
    </r>
    <r>
      <rPr>
        <sz val="11"/>
        <rFont val="Times New Roman"/>
        <charset val="134"/>
      </rPr>
      <t>12055</t>
    </r>
  </si>
  <si>
    <r>
      <rPr>
        <sz val="11"/>
        <rFont val="方正黑体_GBK"/>
        <charset val="134"/>
      </rPr>
      <t>扬粳</t>
    </r>
    <r>
      <rPr>
        <sz val="11"/>
        <rFont val="Times New Roman"/>
        <charset val="134"/>
      </rPr>
      <t>333</t>
    </r>
  </si>
  <si>
    <r>
      <rPr>
        <sz val="11"/>
        <rFont val="Times New Roman"/>
        <charset val="134"/>
      </rPr>
      <t>1</t>
    </r>
    <r>
      <rPr>
        <sz val="11"/>
        <rFont val="方正仿宋_GB2312"/>
        <charset val="134"/>
      </rPr>
      <t>级</t>
    </r>
  </si>
  <si>
    <r>
      <rPr>
        <sz val="11"/>
        <rFont val="方正黑体_GBK"/>
        <charset val="134"/>
      </rPr>
      <t>华粳</t>
    </r>
    <r>
      <rPr>
        <sz val="11"/>
        <rFont val="Times New Roman"/>
        <charset val="134"/>
      </rPr>
      <t>207</t>
    </r>
  </si>
  <si>
    <r>
      <rPr>
        <sz val="11"/>
        <rFont val="方正黑体_GBK"/>
        <charset val="134"/>
      </rPr>
      <t>武科粳</t>
    </r>
    <r>
      <rPr>
        <sz val="11"/>
        <rFont val="Times New Roman"/>
        <charset val="134"/>
      </rPr>
      <t>1013</t>
    </r>
  </si>
  <si>
    <t>阴糯</t>
  </si>
  <si>
    <r>
      <rPr>
        <sz val="11"/>
        <rFont val="方正黑体_GBK"/>
        <charset val="134"/>
      </rPr>
      <t>武香粳</t>
    </r>
    <r>
      <rPr>
        <sz val="11"/>
        <rFont val="Times New Roman"/>
        <charset val="134"/>
      </rPr>
      <t>106</t>
    </r>
  </si>
  <si>
    <t>4.75</t>
  </si>
  <si>
    <r>
      <rPr>
        <sz val="11"/>
        <rFont val="方正黑体_GBK"/>
        <charset val="134"/>
      </rPr>
      <t>盐稻</t>
    </r>
    <r>
      <rPr>
        <sz val="11"/>
        <rFont val="Times New Roman"/>
        <charset val="134"/>
      </rPr>
      <t>568</t>
    </r>
  </si>
  <si>
    <r>
      <rPr>
        <sz val="11"/>
        <rFont val="方正黑体_GBK"/>
        <charset val="134"/>
      </rPr>
      <t>盐粳</t>
    </r>
    <r>
      <rPr>
        <sz val="11"/>
        <rFont val="Times New Roman"/>
        <charset val="134"/>
      </rPr>
      <t>1116</t>
    </r>
  </si>
  <si>
    <r>
      <rPr>
        <sz val="11"/>
        <rFont val="方正黑体_GBK"/>
        <charset val="134"/>
      </rPr>
      <t>连粳</t>
    </r>
    <r>
      <rPr>
        <sz val="11"/>
        <rFont val="Times New Roman"/>
        <charset val="134"/>
      </rPr>
      <t>21917</t>
    </r>
  </si>
  <si>
    <r>
      <rPr>
        <sz val="11"/>
        <rFont val="方正黑体_GBK"/>
        <charset val="134"/>
      </rPr>
      <t>宁</t>
    </r>
    <r>
      <rPr>
        <sz val="11"/>
        <rFont val="Times New Roman"/>
        <charset val="134"/>
      </rPr>
      <t>21847</t>
    </r>
  </si>
  <si>
    <r>
      <rPr>
        <sz val="11"/>
        <rFont val="方正黑体_GBK"/>
        <charset val="134"/>
      </rPr>
      <t>南粳</t>
    </r>
    <r>
      <rPr>
        <sz val="11"/>
        <rFont val="Times New Roman"/>
        <charset val="134"/>
      </rPr>
      <t>13058</t>
    </r>
  </si>
  <si>
    <r>
      <rPr>
        <sz val="11"/>
        <rFont val="方正黑体_GBK"/>
        <charset val="134"/>
      </rPr>
      <t>中江糯</t>
    </r>
    <r>
      <rPr>
        <sz val="11"/>
        <rFont val="Times New Roman"/>
        <charset val="134"/>
      </rPr>
      <t>1406</t>
    </r>
  </si>
  <si>
    <r>
      <rPr>
        <sz val="11"/>
        <rFont val="方正黑体_GBK"/>
        <charset val="134"/>
      </rPr>
      <t>盐稻</t>
    </r>
    <r>
      <rPr>
        <sz val="11"/>
        <rFont val="Times New Roman"/>
        <charset val="134"/>
      </rPr>
      <t>95076</t>
    </r>
  </si>
  <si>
    <r>
      <rPr>
        <sz val="11"/>
        <rFont val="方正黑体_GBK"/>
        <charset val="134"/>
      </rPr>
      <t>扬粳</t>
    </r>
    <r>
      <rPr>
        <sz val="11"/>
        <rFont val="Times New Roman"/>
        <charset val="134"/>
      </rPr>
      <t>M2120</t>
    </r>
  </si>
  <si>
    <r>
      <rPr>
        <sz val="11"/>
        <rFont val="方正黑体_GBK"/>
        <charset val="134"/>
      </rPr>
      <t>扬粳</t>
    </r>
    <r>
      <rPr>
        <sz val="11"/>
        <rFont val="Times New Roman"/>
        <charset val="134"/>
      </rPr>
      <t>M2118</t>
    </r>
  </si>
  <si>
    <r>
      <rPr>
        <sz val="11"/>
        <rFont val="方正黑体_GBK"/>
        <charset val="134"/>
      </rPr>
      <t>扬粳</t>
    </r>
    <r>
      <rPr>
        <sz val="11"/>
        <rFont val="Times New Roman"/>
        <charset val="134"/>
      </rPr>
      <t>111</t>
    </r>
  </si>
  <si>
    <r>
      <rPr>
        <sz val="11"/>
        <rFont val="方正黑体_GBK"/>
        <charset val="134"/>
      </rPr>
      <t>宁</t>
    </r>
    <r>
      <rPr>
        <sz val="11"/>
        <rFont val="Times New Roman"/>
        <charset val="134"/>
      </rPr>
      <t>21016</t>
    </r>
  </si>
  <si>
    <r>
      <rPr>
        <sz val="11"/>
        <rFont val="方正黑体_GBK"/>
        <charset val="134"/>
      </rPr>
      <t>武香粳</t>
    </r>
    <r>
      <rPr>
        <sz val="11"/>
        <rFont val="Times New Roman"/>
        <charset val="134"/>
      </rPr>
      <t>299</t>
    </r>
  </si>
  <si>
    <r>
      <rPr>
        <sz val="11"/>
        <rFont val="方正黑体_GBK"/>
        <charset val="134"/>
      </rPr>
      <t>宁粳</t>
    </r>
    <r>
      <rPr>
        <sz val="11"/>
        <rFont val="Times New Roman"/>
        <charset val="134"/>
      </rPr>
      <t>6201</t>
    </r>
  </si>
  <si>
    <r>
      <rPr>
        <sz val="11"/>
        <rFont val="方正黑体_GBK"/>
        <charset val="134"/>
      </rPr>
      <t>华粳</t>
    </r>
    <r>
      <rPr>
        <sz val="11"/>
        <rFont val="Times New Roman"/>
        <charset val="134"/>
      </rPr>
      <t>0025</t>
    </r>
  </si>
  <si>
    <r>
      <rPr>
        <sz val="11"/>
        <rFont val="方正黑体_GBK"/>
        <charset val="134"/>
      </rPr>
      <t>南粳</t>
    </r>
    <r>
      <rPr>
        <sz val="11"/>
        <rFont val="Times New Roman"/>
        <charset val="134"/>
      </rPr>
      <t>13056</t>
    </r>
  </si>
  <si>
    <r>
      <rPr>
        <sz val="11"/>
        <rFont val="方正黑体_GBK"/>
        <charset val="134"/>
      </rPr>
      <t>扬粳</t>
    </r>
    <r>
      <rPr>
        <sz val="11"/>
        <rFont val="Times New Roman"/>
        <charset val="134"/>
      </rPr>
      <t>M2138</t>
    </r>
  </si>
  <si>
    <r>
      <rPr>
        <sz val="11"/>
        <rFont val="方正黑体_GBK"/>
        <charset val="134"/>
      </rPr>
      <t>扬粳</t>
    </r>
    <r>
      <rPr>
        <sz val="11"/>
        <rFont val="Times New Roman"/>
        <charset val="134"/>
      </rPr>
      <t>212</t>
    </r>
  </si>
  <si>
    <r>
      <rPr>
        <sz val="11"/>
        <rFont val="方正黑体_GBK"/>
        <charset val="134"/>
      </rPr>
      <t>迁粳</t>
    </r>
    <r>
      <rPr>
        <sz val="11"/>
        <rFont val="Times New Roman"/>
        <charset val="134"/>
      </rPr>
      <t>21194</t>
    </r>
  </si>
  <si>
    <r>
      <rPr>
        <sz val="11"/>
        <rFont val="方正黑体_GBK"/>
        <charset val="134"/>
      </rPr>
      <t>盐鉴</t>
    </r>
    <r>
      <rPr>
        <sz val="11"/>
        <rFont val="Times New Roman"/>
        <charset val="134"/>
      </rPr>
      <t>1102</t>
    </r>
  </si>
  <si>
    <r>
      <rPr>
        <sz val="11"/>
        <rFont val="方正黑体_GBK"/>
        <charset val="134"/>
      </rPr>
      <t>常粳</t>
    </r>
    <r>
      <rPr>
        <sz val="11"/>
        <rFont val="Times New Roman"/>
        <charset val="134"/>
      </rPr>
      <t>22-1</t>
    </r>
  </si>
  <si>
    <r>
      <rPr>
        <sz val="11"/>
        <rFont val="方正黑体_GBK"/>
        <charset val="134"/>
      </rPr>
      <t>苏</t>
    </r>
    <r>
      <rPr>
        <sz val="11"/>
        <rFont val="Times New Roman"/>
        <charset val="134"/>
      </rPr>
      <t>3625</t>
    </r>
  </si>
  <si>
    <r>
      <rPr>
        <sz val="11"/>
        <rFont val="方正黑体_GBK"/>
        <charset val="134"/>
      </rPr>
      <t>盐稻</t>
    </r>
    <r>
      <rPr>
        <sz val="11"/>
        <rFont val="Times New Roman"/>
        <charset val="134"/>
      </rPr>
      <t>1172</t>
    </r>
  </si>
  <si>
    <r>
      <rPr>
        <sz val="11"/>
        <rFont val="方正黑体_GBK"/>
        <charset val="134"/>
      </rPr>
      <t>武科粳</t>
    </r>
    <r>
      <rPr>
        <sz val="11"/>
        <rFont val="Times New Roman"/>
        <charset val="134"/>
      </rPr>
      <t>1401</t>
    </r>
  </si>
  <si>
    <r>
      <rPr>
        <sz val="11"/>
        <rFont val="方正黑体_GBK"/>
        <charset val="134"/>
      </rPr>
      <t>苏</t>
    </r>
    <r>
      <rPr>
        <sz val="11"/>
        <rFont val="Times New Roman"/>
        <charset val="134"/>
      </rPr>
      <t>2148</t>
    </r>
  </si>
  <si>
    <t>0.00</t>
  </si>
  <si>
    <t>-0.9</t>
  </si>
  <si>
    <r>
      <rPr>
        <sz val="11"/>
        <rFont val="方正黑体_GBK"/>
        <charset val="134"/>
      </rPr>
      <t>南粳</t>
    </r>
    <r>
      <rPr>
        <sz val="11"/>
        <rFont val="Times New Roman"/>
        <charset val="134"/>
      </rPr>
      <t>14044</t>
    </r>
  </si>
  <si>
    <r>
      <rPr>
        <sz val="11"/>
        <rFont val="方正黑体_GBK"/>
        <charset val="134"/>
      </rPr>
      <t>扬粳糯</t>
    </r>
    <r>
      <rPr>
        <sz val="11"/>
        <rFont val="Times New Roman"/>
        <charset val="134"/>
      </rPr>
      <t>959</t>
    </r>
  </si>
  <si>
    <r>
      <rPr>
        <sz val="11"/>
        <color indexed="8"/>
        <rFont val="Times New Roman"/>
        <charset val="134"/>
      </rPr>
      <t>5</t>
    </r>
    <r>
      <rPr>
        <sz val="11"/>
        <color indexed="8"/>
        <rFont val="方正仿宋_GB2312"/>
        <charset val="134"/>
      </rPr>
      <t>级</t>
    </r>
  </si>
  <si>
    <r>
      <rPr>
        <b/>
        <sz val="11"/>
        <rFont val="方正仿宋_GB2312"/>
        <charset val="134"/>
      </rPr>
      <t>平均</t>
    </r>
  </si>
  <si>
    <r>
      <rPr>
        <b/>
        <sz val="11"/>
        <color indexed="8"/>
        <rFont val="Times New Roman"/>
        <charset val="134"/>
      </rPr>
      <t>5</t>
    </r>
    <r>
      <rPr>
        <b/>
        <sz val="11"/>
        <color indexed="8"/>
        <rFont val="方正仿宋_GB2312"/>
        <charset val="134"/>
      </rPr>
      <t>级</t>
    </r>
  </si>
  <si>
    <r>
      <rPr>
        <sz val="11"/>
        <rFont val="方正仿宋_GB2312"/>
        <charset val="134"/>
      </rPr>
      <t>普通</t>
    </r>
  </si>
  <si>
    <r>
      <rPr>
        <sz val="11"/>
        <rFont val="方正黑体_GBK"/>
        <charset val="134"/>
      </rPr>
      <t>扬江糯</t>
    </r>
    <r>
      <rPr>
        <sz val="11"/>
        <rFont val="Times New Roman"/>
        <charset val="134"/>
      </rPr>
      <t>006</t>
    </r>
  </si>
  <si>
    <r>
      <rPr>
        <sz val="11"/>
        <color indexed="8"/>
        <rFont val="Times New Roman"/>
        <charset val="134"/>
      </rPr>
      <t>3</t>
    </r>
    <r>
      <rPr>
        <sz val="11"/>
        <color indexed="8"/>
        <rFont val="方正仿宋_GB2312"/>
        <charset val="134"/>
      </rPr>
      <t>级</t>
    </r>
  </si>
  <si>
    <r>
      <rPr>
        <sz val="11"/>
        <rFont val="方正黑体_GBK"/>
        <charset val="134"/>
      </rPr>
      <t>苏糯</t>
    </r>
    <r>
      <rPr>
        <sz val="11"/>
        <rFont val="Times New Roman"/>
        <charset val="134"/>
      </rPr>
      <t>808</t>
    </r>
  </si>
  <si>
    <r>
      <rPr>
        <sz val="11"/>
        <color theme="1"/>
        <rFont val="方正仿宋_GB2312"/>
        <charset val="134"/>
      </rPr>
      <t>普通</t>
    </r>
  </si>
  <si>
    <r>
      <rPr>
        <sz val="11"/>
        <color theme="1"/>
        <rFont val="方正仿宋_GB2312"/>
        <charset val="134"/>
      </rPr>
      <t>优</t>
    </r>
    <r>
      <rPr>
        <sz val="11"/>
        <color theme="1"/>
        <rFont val="Times New Roman"/>
        <charset val="134"/>
      </rPr>
      <t>3</t>
    </r>
  </si>
  <si>
    <r>
      <rPr>
        <b/>
        <sz val="11"/>
        <color theme="1"/>
        <rFont val="方正仿宋_GB2312"/>
        <charset val="134"/>
      </rPr>
      <t>平均</t>
    </r>
  </si>
  <si>
    <r>
      <rPr>
        <b/>
        <sz val="11"/>
        <color theme="1"/>
        <rFont val="方正仿宋_GB2312"/>
        <charset val="134"/>
      </rPr>
      <t>优</t>
    </r>
    <r>
      <rPr>
        <b/>
        <sz val="11"/>
        <rFont val="Times New Roman"/>
        <charset val="134"/>
      </rPr>
      <t>3</t>
    </r>
  </si>
  <si>
    <r>
      <rPr>
        <sz val="11"/>
        <rFont val="方正黑体_GBK"/>
        <charset val="134"/>
      </rPr>
      <t>盐糯</t>
    </r>
    <r>
      <rPr>
        <sz val="11"/>
        <rFont val="Times New Roman"/>
        <charset val="134"/>
      </rPr>
      <t>309</t>
    </r>
  </si>
  <si>
    <r>
      <rPr>
        <sz val="11"/>
        <rFont val="方正黑体_GBK"/>
        <charset val="134"/>
      </rPr>
      <t>扬粳糯</t>
    </r>
    <r>
      <rPr>
        <sz val="11"/>
        <rFont val="Times New Roman"/>
        <charset val="134"/>
      </rPr>
      <t>418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</si>
  <si>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2312"/>
        <charset val="134"/>
      </rPr>
      <t>级</t>
    </r>
  </si>
  <si>
    <r>
      <rPr>
        <sz val="11"/>
        <rFont val="方正黑体_GBK"/>
        <charset val="134"/>
      </rPr>
      <t>镇糯</t>
    </r>
    <r>
      <rPr>
        <sz val="11"/>
        <rFont val="Times New Roman"/>
        <charset val="134"/>
      </rPr>
      <t>6147</t>
    </r>
  </si>
  <si>
    <r>
      <rPr>
        <sz val="11"/>
        <rFont val="方正黑体_GBK"/>
        <charset val="134"/>
      </rPr>
      <t>宁糯</t>
    </r>
    <r>
      <rPr>
        <sz val="11"/>
        <rFont val="Times New Roman"/>
        <charset val="134"/>
      </rPr>
      <t>21903</t>
    </r>
  </si>
  <si>
    <r>
      <rPr>
        <b/>
        <sz val="11"/>
        <rFont val="方正仿宋_GB2312"/>
        <charset val="134"/>
      </rPr>
      <t>普通</t>
    </r>
  </si>
  <si>
    <r>
      <rPr>
        <sz val="11"/>
        <rFont val="方正仿宋_GB2312"/>
        <charset val="0"/>
      </rPr>
      <t>普通</t>
    </r>
  </si>
  <si>
    <r>
      <rPr>
        <sz val="11"/>
        <rFont val="方正黑体_GBK"/>
        <charset val="134"/>
      </rPr>
      <t>盐稻</t>
    </r>
    <r>
      <rPr>
        <sz val="11"/>
        <rFont val="Times New Roman"/>
        <charset val="134"/>
      </rPr>
      <t>1138</t>
    </r>
  </si>
  <si>
    <t>4.25</t>
  </si>
  <si>
    <t>5.00</t>
  </si>
  <si>
    <t>中籼稻</t>
  </si>
  <si>
    <r>
      <rPr>
        <sz val="11"/>
        <rFont val="方正仿宋_GBK"/>
        <charset val="134"/>
      </rPr>
      <t>优</t>
    </r>
    <r>
      <rPr>
        <sz val="11"/>
        <rFont val="Times New Roman"/>
        <charset val="134"/>
      </rPr>
      <t>3</t>
    </r>
  </si>
  <si>
    <r>
      <rPr>
        <sz val="11"/>
        <rFont val="方正仿宋_GBK"/>
        <charset val="134"/>
      </rPr>
      <t>优</t>
    </r>
    <r>
      <rPr>
        <sz val="11"/>
        <rFont val="Times New Roman"/>
        <charset val="134"/>
      </rPr>
      <t>2</t>
    </r>
  </si>
  <si>
    <r>
      <rPr>
        <b/>
        <sz val="11"/>
        <rFont val="方正仿宋_GBK"/>
        <charset val="134"/>
      </rPr>
      <t>优</t>
    </r>
    <r>
      <rPr>
        <b/>
        <sz val="11"/>
        <rFont val="Times New Roman"/>
        <charset val="134"/>
      </rPr>
      <t>2</t>
    </r>
  </si>
  <si>
    <r>
      <rPr>
        <sz val="11"/>
        <rFont val="方正黑体_GBK"/>
        <charset val="134"/>
      </rPr>
      <t>扬农粳</t>
    </r>
    <r>
      <rPr>
        <sz val="11"/>
        <rFont val="Times New Roman"/>
        <charset val="134"/>
      </rPr>
      <t>20-3246</t>
    </r>
  </si>
  <si>
    <r>
      <rPr>
        <sz val="11"/>
        <rFont val="方正黑体_GBK"/>
        <charset val="134"/>
      </rPr>
      <t>武香糯</t>
    </r>
    <r>
      <rPr>
        <sz val="11"/>
        <rFont val="Times New Roman"/>
        <charset val="134"/>
      </rPr>
      <t>9106</t>
    </r>
  </si>
  <si>
    <r>
      <rPr>
        <b/>
        <sz val="11"/>
        <rFont val="方正仿宋_GBK"/>
        <charset val="134"/>
      </rPr>
      <t>优</t>
    </r>
    <r>
      <rPr>
        <b/>
        <sz val="11"/>
        <rFont val="Times New Roman"/>
        <charset val="134"/>
      </rPr>
      <t>3</t>
    </r>
  </si>
  <si>
    <r>
      <rPr>
        <sz val="11"/>
        <rFont val="Times New Roman"/>
        <charset val="134"/>
      </rPr>
      <t>C</t>
    </r>
    <r>
      <rPr>
        <sz val="11"/>
        <rFont val="方正黑体_GBK"/>
        <charset val="134"/>
      </rPr>
      <t>两优晶丝苗</t>
    </r>
  </si>
  <si>
    <r>
      <rPr>
        <b/>
        <sz val="11"/>
        <rFont val="宋体"/>
        <charset val="134"/>
      </rPr>
      <t>优</t>
    </r>
    <r>
      <rPr>
        <b/>
        <sz val="11"/>
        <rFont val="Times New Roman"/>
        <charset val="134"/>
      </rPr>
      <t>2</t>
    </r>
  </si>
  <si>
    <r>
      <rPr>
        <sz val="11"/>
        <rFont val="方正黑体_GBK"/>
        <charset val="134"/>
      </rPr>
      <t>荃优</t>
    </r>
    <r>
      <rPr>
        <sz val="11"/>
        <rFont val="Times New Roman"/>
        <charset val="134"/>
      </rPr>
      <t>5438</t>
    </r>
  </si>
  <si>
    <r>
      <rPr>
        <sz val="11"/>
        <rFont val="方正黑体_GBK"/>
        <charset val="134"/>
      </rPr>
      <t>润两优</t>
    </r>
    <r>
      <rPr>
        <sz val="11"/>
        <rFont val="Times New Roman"/>
        <charset val="134"/>
      </rPr>
      <t>619</t>
    </r>
  </si>
  <si>
    <r>
      <rPr>
        <b/>
        <sz val="11"/>
        <rFont val="宋体"/>
        <charset val="134"/>
      </rPr>
      <t>优</t>
    </r>
    <r>
      <rPr>
        <b/>
        <sz val="11"/>
        <rFont val="Times New Roman"/>
        <charset val="134"/>
      </rPr>
      <t>3</t>
    </r>
  </si>
  <si>
    <r>
      <rPr>
        <sz val="11"/>
        <rFont val="方正黑体_GBK"/>
        <charset val="134"/>
      </rPr>
      <t>扬两优</t>
    </r>
    <r>
      <rPr>
        <sz val="11"/>
        <rFont val="Times New Roman"/>
        <charset val="134"/>
      </rPr>
      <t>813</t>
    </r>
  </si>
  <si>
    <r>
      <rPr>
        <sz val="11"/>
        <rFont val="方正黑体_GBK"/>
        <charset val="134"/>
      </rPr>
      <t>两优</t>
    </r>
    <r>
      <rPr>
        <sz val="11"/>
        <rFont val="Times New Roman"/>
        <charset val="134"/>
      </rPr>
      <t>106</t>
    </r>
  </si>
  <si>
    <t>泰两优油晶</t>
  </si>
  <si>
    <r>
      <rPr>
        <sz val="11"/>
        <rFont val="方正黑体_GBK"/>
        <charset val="134"/>
      </rPr>
      <t>南粳</t>
    </r>
    <r>
      <rPr>
        <sz val="11"/>
        <rFont val="Times New Roman"/>
        <charset val="134"/>
      </rPr>
      <t>9308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</si>
  <si>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级</t>
    </r>
  </si>
  <si>
    <r>
      <rPr>
        <sz val="11"/>
        <rFont val="Times New Roman"/>
        <charset val="134"/>
      </rPr>
      <t>5</t>
    </r>
    <r>
      <rPr>
        <sz val="11"/>
        <rFont val="宋体"/>
        <charset val="134"/>
      </rPr>
      <t>级</t>
    </r>
  </si>
  <si>
    <r>
      <rPr>
        <b/>
        <sz val="11"/>
        <rFont val="Times New Roman"/>
        <charset val="134"/>
      </rPr>
      <t>5</t>
    </r>
    <r>
      <rPr>
        <b/>
        <sz val="11"/>
        <rFont val="宋体"/>
        <charset val="134"/>
      </rPr>
      <t>级</t>
    </r>
  </si>
  <si>
    <r>
      <rPr>
        <sz val="11"/>
        <rFont val="方正黑体_GBK"/>
        <charset val="134"/>
      </rPr>
      <t>泗稻</t>
    </r>
    <r>
      <rPr>
        <sz val="11"/>
        <rFont val="Times New Roman"/>
        <charset val="134"/>
      </rPr>
      <t>301</t>
    </r>
  </si>
  <si>
    <t>4.0</t>
  </si>
  <si>
    <r>
      <rPr>
        <sz val="11"/>
        <rFont val="方正黑体_GBK"/>
        <charset val="134"/>
      </rPr>
      <t>泗稻</t>
    </r>
    <r>
      <rPr>
        <sz val="11"/>
        <rFont val="Times New Roman"/>
        <charset val="134"/>
      </rPr>
      <t>22</t>
    </r>
    <r>
      <rPr>
        <sz val="11"/>
        <rFont val="方正黑体_GBK"/>
        <charset val="134"/>
      </rPr>
      <t>号</t>
    </r>
  </si>
  <si>
    <t>5.0</t>
  </si>
  <si>
    <t>4.5</t>
  </si>
  <si>
    <r>
      <rPr>
        <b/>
        <sz val="11"/>
        <rFont val="Times New Roman"/>
        <charset val="134"/>
      </rPr>
      <t>3</t>
    </r>
    <r>
      <rPr>
        <b/>
        <sz val="11"/>
        <rFont val="宋体"/>
        <charset val="134"/>
      </rPr>
      <t>级</t>
    </r>
  </si>
  <si>
    <r>
      <rPr>
        <sz val="20"/>
        <color theme="1"/>
        <rFont val="Times New Roman"/>
        <charset val="134"/>
      </rPr>
      <t>2025</t>
    </r>
    <r>
      <rPr>
        <sz val="20"/>
        <color theme="1"/>
        <rFont val="方正黑体_GBK"/>
        <charset val="134"/>
      </rPr>
      <t>年通过初审稻品种各试点试验原始数据</t>
    </r>
  </si>
  <si>
    <r>
      <rPr>
        <sz val="12"/>
        <rFont val="方正黑体_GBK"/>
        <charset val="134"/>
      </rPr>
      <t>试验年份</t>
    </r>
  </si>
  <si>
    <t>试点</t>
  </si>
  <si>
    <r>
      <rPr>
        <sz val="12"/>
        <rFont val="方正黑体_GBK"/>
        <charset val="134"/>
      </rPr>
      <t>小区产量</t>
    </r>
    <r>
      <rPr>
        <sz val="12"/>
        <rFont val="Times New Roman"/>
        <charset val="134"/>
      </rPr>
      <t>(</t>
    </r>
    <r>
      <rPr>
        <sz val="12"/>
        <rFont val="方正黑体_GBK"/>
        <charset val="134"/>
      </rPr>
      <t>公斤</t>
    </r>
    <r>
      <rPr>
        <sz val="12"/>
        <rFont val="Times New Roman"/>
        <charset val="134"/>
      </rPr>
      <t>)</t>
    </r>
  </si>
  <si>
    <r>
      <rPr>
        <sz val="12"/>
        <rFont val="方正黑体_GBK"/>
        <charset val="134"/>
      </rPr>
      <t>亩产</t>
    </r>
    <r>
      <rPr>
        <sz val="12"/>
        <rFont val="Times New Roman"/>
        <charset val="134"/>
      </rPr>
      <t>(kg)</t>
    </r>
  </si>
  <si>
    <r>
      <rPr>
        <sz val="12"/>
        <rFont val="方正黑体_GBK"/>
        <charset val="134"/>
      </rPr>
      <t>较</t>
    </r>
    <r>
      <rPr>
        <sz val="12"/>
        <rFont val="Times New Roman"/>
        <charset val="134"/>
      </rPr>
      <t>ck</t>
    </r>
    <r>
      <rPr>
        <sz val="12"/>
        <rFont val="方正黑体_GBK"/>
        <charset val="134"/>
      </rPr>
      <t>增减产</t>
    </r>
    <r>
      <rPr>
        <sz val="12"/>
        <rFont val="Times New Roman"/>
        <charset val="134"/>
      </rPr>
      <t>%</t>
    </r>
  </si>
  <si>
    <t>Ⅰ</t>
  </si>
  <si>
    <t>Ⅱ</t>
  </si>
  <si>
    <t>Ⅲ</t>
  </si>
  <si>
    <r>
      <t>润两优</t>
    </r>
    <r>
      <rPr>
        <b/>
        <sz val="11"/>
        <color theme="1"/>
        <rFont val="Times New Roman"/>
        <charset val="134"/>
      </rPr>
      <t>209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</si>
  <si>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中籼区</t>
    </r>
    <r>
      <rPr>
        <sz val="11"/>
        <color theme="1"/>
        <rFont val="Times New Roman"/>
        <charset val="134"/>
      </rPr>
      <t>15</t>
    </r>
  </si>
  <si>
    <r>
      <rPr>
        <sz val="11"/>
        <color theme="1"/>
        <rFont val="方正仿宋_GBK"/>
        <charset val="134"/>
      </rPr>
      <t>白马湖</t>
    </r>
  </si>
  <si>
    <r>
      <rPr>
        <sz val="10"/>
        <color theme="1"/>
        <rFont val="宋体"/>
        <charset val="134"/>
      </rPr>
      <t>中籼区</t>
    </r>
    <r>
      <rPr>
        <sz val="10"/>
        <color theme="1"/>
        <rFont val="Times New Roman"/>
        <charset val="134"/>
      </rPr>
      <t>15</t>
    </r>
  </si>
  <si>
    <r>
      <rPr>
        <sz val="11"/>
        <color theme="1"/>
        <rFont val="方正仿宋_GBK"/>
        <charset val="134"/>
      </rPr>
      <t>湖西</t>
    </r>
  </si>
  <si>
    <r>
      <rPr>
        <sz val="11"/>
        <color theme="1"/>
        <rFont val="方正仿宋_GBK"/>
        <charset val="134"/>
      </rPr>
      <t>金土地</t>
    </r>
  </si>
  <si>
    <r>
      <rPr>
        <sz val="11"/>
        <color theme="1"/>
        <rFont val="方正仿宋_GBK"/>
        <charset val="134"/>
      </rPr>
      <t>连云港</t>
    </r>
  </si>
  <si>
    <r>
      <rPr>
        <sz val="11"/>
        <color theme="1"/>
        <rFont val="方正仿宋_GBK"/>
        <charset val="134"/>
      </rPr>
      <t>瑞华</t>
    </r>
  </si>
  <si>
    <r>
      <rPr>
        <sz val="11"/>
        <color theme="1"/>
        <rFont val="方正仿宋_GBK"/>
        <charset val="134"/>
      </rPr>
      <t>润扬</t>
    </r>
  </si>
  <si>
    <r>
      <rPr>
        <sz val="11"/>
        <color theme="1"/>
        <rFont val="方正仿宋_GBK"/>
        <charset val="134"/>
      </rPr>
      <t>宿迁所</t>
    </r>
  </si>
  <si>
    <r>
      <rPr>
        <sz val="11"/>
        <color theme="1"/>
        <rFont val="方正仿宋_GBK"/>
        <charset val="134"/>
      </rPr>
      <t>宿迁中江</t>
    </r>
  </si>
  <si>
    <r>
      <rPr>
        <sz val="11"/>
        <color theme="1"/>
        <rFont val="方正仿宋_GBK"/>
        <charset val="134"/>
      </rPr>
      <t>睢宁</t>
    </r>
  </si>
  <si>
    <r>
      <rPr>
        <sz val="11"/>
        <color theme="1"/>
        <rFont val="方正仿宋_GBK"/>
        <charset val="134"/>
      </rPr>
      <t>沿海所</t>
    </r>
  </si>
  <si>
    <r>
      <rPr>
        <sz val="11"/>
        <color theme="1"/>
        <rFont val="方正仿宋_GBK"/>
        <charset val="134"/>
      </rPr>
      <t>镇江</t>
    </r>
  </si>
  <si>
    <r>
      <rPr>
        <sz val="11"/>
        <color theme="1"/>
        <rFont val="方正仿宋_GBK"/>
        <charset val="134"/>
      </rPr>
      <t>中江</t>
    </r>
  </si>
  <si>
    <r>
      <rPr>
        <b/>
        <sz val="11"/>
        <color theme="1"/>
        <rFont val="方正仿宋_GBK"/>
        <charset val="134"/>
      </rPr>
      <t>平均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</si>
  <si>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中籼区</t>
    </r>
    <r>
      <rPr>
        <sz val="11"/>
        <color theme="1"/>
        <rFont val="Times New Roman"/>
        <charset val="134"/>
      </rPr>
      <t>04</t>
    </r>
  </si>
  <si>
    <r>
      <rPr>
        <sz val="10"/>
        <color theme="1"/>
        <rFont val="宋体"/>
        <charset val="134"/>
      </rPr>
      <t>中籼区</t>
    </r>
    <r>
      <rPr>
        <sz val="10"/>
        <color theme="1"/>
        <rFont val="Times New Roman"/>
        <charset val="134"/>
      </rPr>
      <t>04</t>
    </r>
  </si>
  <si>
    <r>
      <rPr>
        <sz val="11"/>
        <color theme="1"/>
        <rFont val="方正仿宋_GBK"/>
        <charset val="134"/>
      </rPr>
      <t>里下河所</t>
    </r>
  </si>
  <si>
    <r>
      <rPr>
        <sz val="11"/>
        <color theme="1"/>
        <rFont val="方正仿宋_GBK"/>
        <charset val="134"/>
      </rPr>
      <t>镇江所</t>
    </r>
  </si>
  <si>
    <r>
      <rPr>
        <sz val="11"/>
        <color theme="1"/>
        <rFont val="方正仿宋_GBK"/>
        <charset val="134"/>
      </rPr>
      <t>佳禾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</si>
  <si>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中籼生</t>
    </r>
    <r>
      <rPr>
        <sz val="11"/>
        <color theme="1"/>
        <rFont val="Times New Roman"/>
        <charset val="134"/>
      </rPr>
      <t>03</t>
    </r>
  </si>
  <si>
    <r>
      <rPr>
        <sz val="10"/>
        <color theme="1"/>
        <rFont val="宋体"/>
        <charset val="134"/>
      </rPr>
      <t>中籼生</t>
    </r>
    <r>
      <rPr>
        <sz val="10"/>
        <color theme="1"/>
        <rFont val="Times New Roman"/>
        <charset val="134"/>
      </rPr>
      <t>03</t>
    </r>
  </si>
  <si>
    <r>
      <rPr>
        <sz val="11"/>
        <color theme="1"/>
        <rFont val="方正仿宋_GBK"/>
        <charset val="134"/>
      </rPr>
      <t>　</t>
    </r>
  </si>
  <si>
    <r>
      <t>泗稻</t>
    </r>
    <r>
      <rPr>
        <b/>
        <sz val="11"/>
        <color theme="1"/>
        <rFont val="Times New Roman"/>
        <charset val="134"/>
      </rPr>
      <t>20122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</si>
  <si>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中中区</t>
    </r>
    <r>
      <rPr>
        <sz val="11"/>
        <color theme="1"/>
        <rFont val="Times New Roman"/>
        <charset val="134"/>
      </rPr>
      <t>06</t>
    </r>
  </si>
  <si>
    <t>中粳区06</t>
  </si>
  <si>
    <r>
      <rPr>
        <sz val="11"/>
        <color theme="1"/>
        <rFont val="方正仿宋_GBK"/>
        <charset val="134"/>
      </rPr>
      <t>阜宁</t>
    </r>
  </si>
  <si>
    <r>
      <rPr>
        <sz val="11"/>
        <color theme="1"/>
        <rFont val="方正仿宋_GBK"/>
        <charset val="134"/>
      </rPr>
      <t>连云港所</t>
    </r>
  </si>
  <si>
    <r>
      <rPr>
        <sz val="11"/>
        <color theme="1"/>
        <rFont val="方正仿宋_GBK"/>
        <charset val="134"/>
      </rPr>
      <t>邳州</t>
    </r>
  </si>
  <si>
    <r>
      <rPr>
        <sz val="11"/>
        <color theme="1"/>
        <rFont val="方正仿宋_GBK"/>
        <charset val="134"/>
      </rPr>
      <t>三好</t>
    </r>
  </si>
  <si>
    <r>
      <rPr>
        <sz val="11"/>
        <color theme="1"/>
        <rFont val="方正仿宋_GBK"/>
        <charset val="134"/>
      </rPr>
      <t>神州</t>
    </r>
  </si>
  <si>
    <r>
      <rPr>
        <sz val="11"/>
        <color theme="1"/>
        <rFont val="方正仿宋_GBK"/>
        <charset val="134"/>
      </rPr>
      <t>盐都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</si>
  <si>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中中区</t>
    </r>
    <r>
      <rPr>
        <sz val="11"/>
        <color theme="1"/>
        <rFont val="Times New Roman"/>
        <charset val="134"/>
      </rPr>
      <t>01</t>
    </r>
  </si>
  <si>
    <r>
      <rPr>
        <sz val="11"/>
        <color theme="1"/>
        <rFont val="方正仿宋_GBK"/>
        <charset val="134"/>
      </rPr>
      <t>东海</t>
    </r>
  </si>
  <si>
    <r>
      <rPr>
        <sz val="11"/>
        <color theme="1"/>
        <rFont val="方正仿宋_GBK"/>
        <charset val="134"/>
      </rPr>
      <t>新沂三好</t>
    </r>
  </si>
  <si>
    <r>
      <rPr>
        <sz val="11"/>
        <color theme="1"/>
        <rFont val="方正仿宋_GBK"/>
        <charset val="134"/>
      </rPr>
      <t>徐州农垦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</si>
  <si>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中中生</t>
    </r>
    <r>
      <rPr>
        <sz val="11"/>
        <color theme="1"/>
        <rFont val="Times New Roman"/>
        <charset val="134"/>
      </rPr>
      <t>01</t>
    </r>
  </si>
  <si>
    <r>
      <rPr>
        <sz val="11"/>
        <color theme="1"/>
        <rFont val="方正仿宋_GBK"/>
        <charset val="134"/>
      </rPr>
      <t>淮安所</t>
    </r>
  </si>
  <si>
    <r>
      <t>徐</t>
    </r>
    <r>
      <rPr>
        <b/>
        <sz val="11"/>
        <color theme="1"/>
        <rFont val="Times New Roman"/>
        <charset val="134"/>
      </rPr>
      <t>84665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</si>
  <si>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中中区</t>
    </r>
    <r>
      <rPr>
        <sz val="11"/>
        <color theme="1"/>
        <rFont val="Times New Roman"/>
        <charset val="134"/>
      </rPr>
      <t>11</t>
    </r>
  </si>
  <si>
    <t>中粳区11</t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</si>
  <si>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中中区</t>
    </r>
    <r>
      <rPr>
        <sz val="11"/>
        <color theme="1"/>
        <rFont val="Times New Roman"/>
        <charset val="134"/>
      </rPr>
      <t>03</t>
    </r>
  </si>
  <si>
    <r>
      <rPr>
        <sz val="10"/>
        <color theme="1"/>
        <rFont val="宋体"/>
        <charset val="134"/>
      </rPr>
      <t>中粳区</t>
    </r>
    <r>
      <rPr>
        <sz val="10"/>
        <color theme="1"/>
        <rFont val="Times New Roman"/>
        <charset val="134"/>
      </rPr>
      <t>03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</si>
  <si>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中中生</t>
    </r>
    <r>
      <rPr>
        <sz val="11"/>
        <color theme="1"/>
        <rFont val="Times New Roman"/>
        <charset val="134"/>
      </rPr>
      <t>03</t>
    </r>
  </si>
  <si>
    <r>
      <rPr>
        <sz val="10"/>
        <color theme="1"/>
        <rFont val="宋体"/>
        <charset val="134"/>
      </rPr>
      <t>中粳生</t>
    </r>
    <r>
      <rPr>
        <sz val="10"/>
        <color theme="1"/>
        <rFont val="Times New Roman"/>
        <charset val="134"/>
      </rPr>
      <t>03</t>
    </r>
  </si>
  <si>
    <r>
      <t>淮</t>
    </r>
    <r>
      <rPr>
        <b/>
        <sz val="11"/>
        <color theme="1"/>
        <rFont val="Times New Roman"/>
        <charset val="134"/>
      </rPr>
      <t>6585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</si>
  <si>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中早区</t>
    </r>
    <r>
      <rPr>
        <sz val="11"/>
        <color theme="1"/>
        <rFont val="Times New Roman"/>
        <charset val="134"/>
      </rPr>
      <t>06</t>
    </r>
  </si>
  <si>
    <r>
      <rPr>
        <sz val="11"/>
        <color theme="1"/>
        <rFont val="方正仿宋_GBK"/>
        <charset val="134"/>
      </rPr>
      <t>保丰</t>
    </r>
  </si>
  <si>
    <t>中粳早区06</t>
  </si>
  <si>
    <r>
      <rPr>
        <sz val="11"/>
        <color theme="1"/>
        <rFont val="方正仿宋_GBK"/>
        <charset val="134"/>
      </rPr>
      <t>淮阴所</t>
    </r>
  </si>
  <si>
    <r>
      <rPr>
        <sz val="11"/>
        <color theme="1"/>
        <rFont val="方正仿宋_GBK"/>
        <charset val="134"/>
      </rPr>
      <t>徐州所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</si>
  <si>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中早区</t>
    </r>
    <r>
      <rPr>
        <sz val="11"/>
        <color theme="1"/>
        <rFont val="Times New Roman"/>
        <charset val="134"/>
      </rPr>
      <t>01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</si>
  <si>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中中生</t>
    </r>
    <r>
      <rPr>
        <sz val="11"/>
        <color theme="1"/>
        <rFont val="Times New Roman"/>
        <charset val="134"/>
      </rPr>
      <t>01</t>
    </r>
  </si>
  <si>
    <r>
      <t>华粳</t>
    </r>
    <r>
      <rPr>
        <b/>
        <sz val="11"/>
        <color theme="1"/>
        <rFont val="Times New Roman"/>
        <charset val="134"/>
      </rPr>
      <t>0100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</si>
  <si>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中早区</t>
    </r>
    <r>
      <rPr>
        <sz val="11"/>
        <color theme="1"/>
        <rFont val="Times New Roman"/>
        <charset val="134"/>
      </rPr>
      <t>07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</si>
  <si>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中早区</t>
    </r>
    <r>
      <rPr>
        <sz val="11"/>
        <color theme="1"/>
        <rFont val="Times New Roman"/>
        <charset val="134"/>
      </rPr>
      <t>02</t>
    </r>
  </si>
  <si>
    <r>
      <rPr>
        <sz val="10"/>
        <color theme="1"/>
        <rFont val="宋体"/>
        <charset val="134"/>
      </rPr>
      <t>中粳早区</t>
    </r>
    <r>
      <rPr>
        <sz val="10"/>
        <color theme="1"/>
        <rFont val="Times New Roman"/>
        <charset val="134"/>
      </rPr>
      <t>02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</si>
  <si>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中中生</t>
    </r>
    <r>
      <rPr>
        <sz val="11"/>
        <color theme="1"/>
        <rFont val="Times New Roman"/>
        <charset val="134"/>
      </rPr>
      <t>02</t>
    </r>
  </si>
  <si>
    <r>
      <rPr>
        <sz val="10"/>
        <color theme="1"/>
        <rFont val="宋体"/>
        <charset val="134"/>
      </rPr>
      <t>中粳生</t>
    </r>
    <r>
      <rPr>
        <sz val="10"/>
        <color theme="1"/>
        <rFont val="Times New Roman"/>
        <charset val="134"/>
      </rPr>
      <t>02</t>
    </r>
  </si>
  <si>
    <r>
      <t>徐</t>
    </r>
    <r>
      <rPr>
        <b/>
        <sz val="11"/>
        <color theme="1"/>
        <rFont val="Times New Roman"/>
        <charset val="134"/>
      </rPr>
      <t>84697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</si>
  <si>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中早区</t>
    </r>
    <r>
      <rPr>
        <sz val="11"/>
        <color theme="1"/>
        <rFont val="Times New Roman"/>
        <charset val="134"/>
      </rPr>
      <t>08</t>
    </r>
  </si>
  <si>
    <t>中粳早区08</t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</si>
  <si>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中早区</t>
    </r>
    <r>
      <rPr>
        <sz val="11"/>
        <color theme="1"/>
        <rFont val="Times New Roman"/>
        <charset val="134"/>
      </rPr>
      <t>03</t>
    </r>
  </si>
  <si>
    <r>
      <rPr>
        <sz val="10"/>
        <color theme="1"/>
        <rFont val="宋体"/>
        <charset val="134"/>
      </rPr>
      <t>中粳早区</t>
    </r>
    <r>
      <rPr>
        <sz val="10"/>
        <color theme="1"/>
        <rFont val="Times New Roman"/>
        <charset val="134"/>
      </rPr>
      <t>03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</si>
  <si>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中中生</t>
    </r>
    <r>
      <rPr>
        <sz val="11"/>
        <color theme="1"/>
        <rFont val="Times New Roman"/>
        <charset val="134"/>
      </rPr>
      <t>03</t>
    </r>
  </si>
  <si>
    <r>
      <t>南粳</t>
    </r>
    <r>
      <rPr>
        <b/>
        <sz val="11"/>
        <color theme="1"/>
        <rFont val="Times New Roman"/>
        <charset val="134"/>
      </rPr>
      <t>03075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</si>
  <si>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迟中区</t>
    </r>
    <r>
      <rPr>
        <sz val="11"/>
        <rFont val="Times New Roman"/>
        <charset val="134"/>
      </rPr>
      <t>05</t>
    </r>
  </si>
  <si>
    <r>
      <rPr>
        <sz val="11"/>
        <rFont val="方正仿宋_GBK"/>
        <charset val="134"/>
      </rPr>
      <t>白马湖</t>
    </r>
  </si>
  <si>
    <r>
      <rPr>
        <sz val="11"/>
        <rFont val="方正仿宋_GBK"/>
        <charset val="134"/>
      </rPr>
      <t>东台</t>
    </r>
  </si>
  <si>
    <r>
      <rPr>
        <sz val="11"/>
        <rFont val="方正仿宋_GBK"/>
        <charset val="134"/>
      </rPr>
      <t>高邮</t>
    </r>
  </si>
  <si>
    <r>
      <rPr>
        <sz val="11"/>
        <rFont val="方正仿宋_GBK"/>
        <charset val="134"/>
      </rPr>
      <t>红旗</t>
    </r>
  </si>
  <si>
    <r>
      <rPr>
        <sz val="11"/>
        <rFont val="方正仿宋_GBK"/>
        <charset val="134"/>
      </rPr>
      <t>焦点</t>
    </r>
  </si>
  <si>
    <r>
      <rPr>
        <sz val="11"/>
        <rFont val="方正仿宋_GBK"/>
        <charset val="134"/>
      </rPr>
      <t>里下河</t>
    </r>
  </si>
  <si>
    <r>
      <rPr>
        <sz val="11"/>
        <rFont val="方正仿宋_GBK"/>
        <charset val="134"/>
      </rPr>
      <t>南京</t>
    </r>
  </si>
  <si>
    <r>
      <rPr>
        <sz val="11"/>
        <rFont val="方正仿宋_GBK"/>
        <charset val="134"/>
      </rPr>
      <t>三河</t>
    </r>
  </si>
  <si>
    <r>
      <rPr>
        <sz val="11"/>
        <rFont val="方正仿宋_GBK"/>
        <charset val="134"/>
      </rPr>
      <t>盐都</t>
    </r>
  </si>
  <si>
    <r>
      <rPr>
        <b/>
        <sz val="11"/>
        <rFont val="方正仿宋_GBK"/>
        <charset val="134"/>
      </rPr>
      <t>平均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</si>
  <si>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迟中区</t>
    </r>
    <r>
      <rPr>
        <sz val="11"/>
        <color theme="1"/>
        <rFont val="Times New Roman"/>
        <charset val="134"/>
      </rPr>
      <t>01</t>
    </r>
  </si>
  <si>
    <r>
      <rPr>
        <sz val="11"/>
        <color theme="1"/>
        <rFont val="方正仿宋_GBK"/>
        <charset val="134"/>
      </rPr>
      <t>盐都所</t>
    </r>
  </si>
  <si>
    <r>
      <rPr>
        <sz val="11"/>
        <color theme="1"/>
        <rFont val="方正仿宋_GBK"/>
        <charset val="134"/>
      </rPr>
      <t>里下河</t>
    </r>
  </si>
  <si>
    <r>
      <rPr>
        <sz val="11"/>
        <color theme="1"/>
        <rFont val="方正仿宋_GBK"/>
        <charset val="134"/>
      </rPr>
      <t>大华</t>
    </r>
  </si>
  <si>
    <r>
      <rPr>
        <sz val="11"/>
        <color theme="1"/>
        <rFont val="方正仿宋_GBK"/>
        <charset val="134"/>
      </rPr>
      <t>中种</t>
    </r>
  </si>
  <si>
    <r>
      <rPr>
        <sz val="11"/>
        <color theme="1"/>
        <rFont val="方正仿宋_GBK"/>
        <charset val="134"/>
      </rPr>
      <t>三河</t>
    </r>
  </si>
  <si>
    <r>
      <rPr>
        <sz val="11"/>
        <color theme="1"/>
        <rFont val="方正仿宋_GBK"/>
        <charset val="134"/>
      </rPr>
      <t>大丰</t>
    </r>
  </si>
  <si>
    <r>
      <rPr>
        <sz val="11"/>
        <color theme="1"/>
        <rFont val="方正仿宋_GBK"/>
        <charset val="134"/>
      </rPr>
      <t>东台</t>
    </r>
  </si>
  <si>
    <r>
      <rPr>
        <sz val="11"/>
        <color theme="1"/>
        <rFont val="方正仿宋_GBK"/>
        <charset val="134"/>
      </rPr>
      <t>高邮</t>
    </r>
  </si>
  <si>
    <r>
      <rPr>
        <sz val="11"/>
        <color theme="1"/>
        <rFont val="方正仿宋_GBK"/>
        <charset val="134"/>
      </rPr>
      <t>红旗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</si>
  <si>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迟中生</t>
    </r>
    <r>
      <rPr>
        <sz val="11"/>
        <color theme="1"/>
        <rFont val="Times New Roman"/>
        <charset val="134"/>
      </rPr>
      <t>01</t>
    </r>
  </si>
  <si>
    <r>
      <rPr>
        <sz val="11"/>
        <color theme="1"/>
        <rFont val="方正仿宋_GBK"/>
        <charset val="134"/>
      </rPr>
      <t>华丰</t>
    </r>
  </si>
  <si>
    <r>
      <rPr>
        <sz val="11"/>
        <color theme="1"/>
        <rFont val="方正仿宋_GBK"/>
        <charset val="134"/>
      </rPr>
      <t>南通</t>
    </r>
  </si>
  <si>
    <r>
      <t>扬农粳</t>
    </r>
    <r>
      <rPr>
        <b/>
        <sz val="11"/>
        <color theme="1"/>
        <rFont val="Times New Roman"/>
        <charset val="134"/>
      </rPr>
      <t>20-3221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</si>
  <si>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迟中区</t>
    </r>
    <r>
      <rPr>
        <sz val="11"/>
        <rFont val="Times New Roman"/>
        <charset val="134"/>
      </rPr>
      <t>10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</si>
  <si>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迟中区</t>
    </r>
    <r>
      <rPr>
        <sz val="11"/>
        <color theme="1"/>
        <rFont val="Times New Roman"/>
        <charset val="134"/>
      </rPr>
      <t>05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</si>
  <si>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迟中生</t>
    </r>
    <r>
      <rPr>
        <sz val="11"/>
        <color theme="1"/>
        <rFont val="Times New Roman"/>
        <charset val="134"/>
      </rPr>
      <t>03</t>
    </r>
  </si>
  <si>
    <r>
      <rPr>
        <sz val="10"/>
        <color theme="1"/>
        <rFont val="宋体"/>
        <charset val="134"/>
      </rPr>
      <t>迟中生</t>
    </r>
    <r>
      <rPr>
        <sz val="10"/>
        <color theme="1"/>
        <rFont val="Times New Roman"/>
        <charset val="134"/>
      </rPr>
      <t>03</t>
    </r>
  </si>
  <si>
    <r>
      <t>泰粳</t>
    </r>
    <r>
      <rPr>
        <b/>
        <sz val="11"/>
        <color theme="1"/>
        <rFont val="Times New Roman"/>
        <charset val="134"/>
      </rPr>
      <t>2194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</si>
  <si>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迟中区</t>
    </r>
    <r>
      <rPr>
        <sz val="11"/>
        <rFont val="Times New Roman"/>
        <charset val="134"/>
      </rPr>
      <t>12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</si>
  <si>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迟中区</t>
    </r>
    <r>
      <rPr>
        <sz val="11"/>
        <color theme="1"/>
        <rFont val="Times New Roman"/>
        <charset val="134"/>
      </rPr>
      <t>07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</si>
  <si>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迟中生</t>
    </r>
    <r>
      <rPr>
        <sz val="11"/>
        <color theme="1"/>
        <rFont val="Times New Roman"/>
        <charset val="134"/>
      </rPr>
      <t>04</t>
    </r>
  </si>
  <si>
    <r>
      <rPr>
        <sz val="10"/>
        <color theme="1"/>
        <rFont val="宋体"/>
        <charset val="134"/>
      </rPr>
      <t>迟中生</t>
    </r>
    <r>
      <rPr>
        <sz val="10"/>
        <color theme="1"/>
        <rFont val="Times New Roman"/>
        <charset val="134"/>
      </rPr>
      <t>04</t>
    </r>
  </si>
  <si>
    <r>
      <t>扬江稻</t>
    </r>
    <r>
      <rPr>
        <b/>
        <sz val="11"/>
        <color theme="1"/>
        <rFont val="Times New Roman"/>
        <charset val="134"/>
      </rPr>
      <t>3232</t>
    </r>
  </si>
  <si>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方正仿宋_GBK"/>
        <charset val="134"/>
      </rPr>
      <t>年迟早区</t>
    </r>
    <r>
      <rPr>
        <sz val="11"/>
        <color rgb="FF000000"/>
        <rFont val="Times New Roman"/>
        <charset val="134"/>
      </rPr>
      <t>13</t>
    </r>
  </si>
  <si>
    <r>
      <rPr>
        <sz val="11"/>
        <color theme="1"/>
        <rFont val="方正仿宋_GBK"/>
        <charset val="134"/>
      </rPr>
      <t>天隆</t>
    </r>
  </si>
  <si>
    <r>
      <rPr>
        <sz val="11"/>
        <color theme="1"/>
        <rFont val="方正仿宋_GBK"/>
        <charset val="134"/>
      </rPr>
      <t>扬子江</t>
    </r>
  </si>
  <si>
    <r>
      <rPr>
        <sz val="11"/>
        <color theme="1"/>
        <rFont val="方正仿宋_GBK"/>
        <charset val="134"/>
      </rPr>
      <t>神农大丰</t>
    </r>
  </si>
  <si>
    <r>
      <rPr>
        <sz val="11"/>
        <color theme="1"/>
        <rFont val="方正仿宋_GBK"/>
        <charset val="134"/>
      </rPr>
      <t>金色农业</t>
    </r>
  </si>
  <si>
    <r>
      <rPr>
        <sz val="11"/>
        <color theme="1"/>
        <rFont val="方正仿宋_GBK"/>
        <charset val="134"/>
      </rPr>
      <t>润扬种业</t>
    </r>
  </si>
  <si>
    <r>
      <rPr>
        <sz val="11"/>
        <color rgb="FF000000"/>
        <rFont val="Times New Roman"/>
        <charset val="134"/>
      </rPr>
      <t>2023</t>
    </r>
    <r>
      <rPr>
        <sz val="11"/>
        <color rgb="FF000000"/>
        <rFont val="方正仿宋_GBK"/>
        <charset val="134"/>
      </rPr>
      <t>年迟早区</t>
    </r>
    <r>
      <rPr>
        <sz val="11"/>
        <color rgb="FF000000"/>
        <rFont val="Times New Roman"/>
        <charset val="134"/>
      </rPr>
      <t>08</t>
    </r>
  </si>
  <si>
    <r>
      <rPr>
        <sz val="11"/>
        <color theme="1"/>
        <rFont val="方正仿宋_GBK"/>
        <charset val="134"/>
      </rPr>
      <t>盱眙</t>
    </r>
  </si>
  <si>
    <r>
      <rPr>
        <sz val="11"/>
        <color theme="1"/>
        <rFont val="方正仿宋_GBK"/>
        <charset val="134"/>
      </rPr>
      <t>金湖</t>
    </r>
  </si>
  <si>
    <r>
      <rPr>
        <sz val="11"/>
        <color theme="1"/>
        <rFont val="方正仿宋_GBK"/>
        <charset val="134"/>
      </rPr>
      <t>江都</t>
    </r>
  </si>
  <si>
    <r>
      <rPr>
        <sz val="11"/>
        <color theme="1"/>
        <rFont val="方正仿宋_GBK"/>
        <charset val="134"/>
      </rPr>
      <t>仪征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</si>
  <si>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年迟早生</t>
    </r>
    <r>
      <rPr>
        <sz val="11"/>
        <color theme="1"/>
        <rFont val="Times New Roman"/>
        <charset val="134"/>
      </rPr>
      <t>B02</t>
    </r>
  </si>
  <si>
    <r>
      <rPr>
        <sz val="11"/>
        <color theme="1"/>
        <rFont val="方正仿宋_GBK"/>
        <charset val="134"/>
      </rPr>
      <t>焦点</t>
    </r>
  </si>
  <si>
    <r>
      <rPr>
        <sz val="10"/>
        <color theme="1"/>
        <rFont val="宋体"/>
        <charset val="134"/>
      </rPr>
      <t>迟早生</t>
    </r>
    <r>
      <rPr>
        <sz val="10"/>
        <color theme="1"/>
        <rFont val="Times New Roman"/>
        <charset val="134"/>
      </rPr>
      <t>B02</t>
    </r>
  </si>
  <si>
    <r>
      <rPr>
        <sz val="11"/>
        <color theme="1"/>
        <rFont val="方正仿宋_GBK"/>
        <charset val="134"/>
      </rPr>
      <t>金太阳</t>
    </r>
  </si>
  <si>
    <r>
      <rPr>
        <sz val="11"/>
        <color theme="1"/>
        <rFont val="方正仿宋_GBK"/>
        <charset val="134"/>
      </rPr>
      <t>沿江所</t>
    </r>
  </si>
  <si>
    <r>
      <t>连优</t>
    </r>
    <r>
      <rPr>
        <b/>
        <sz val="11"/>
        <color theme="1"/>
        <rFont val="Times New Roman"/>
        <charset val="134"/>
      </rPr>
      <t>210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</si>
  <si>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年杂中区</t>
    </r>
    <r>
      <rPr>
        <sz val="11"/>
        <color theme="1"/>
        <rFont val="Times New Roman"/>
        <charset val="134"/>
      </rPr>
      <t>14</t>
    </r>
  </si>
  <si>
    <r>
      <rPr>
        <sz val="10"/>
        <color theme="1"/>
        <rFont val="宋体"/>
        <charset val="134"/>
      </rPr>
      <t>杂中区</t>
    </r>
    <r>
      <rPr>
        <sz val="10"/>
        <color theme="1"/>
        <rFont val="Times New Roman"/>
        <charset val="134"/>
      </rPr>
      <t>14</t>
    </r>
  </si>
  <si>
    <r>
      <rPr>
        <sz val="11"/>
        <color theme="1"/>
        <rFont val="方正仿宋_GBK"/>
        <charset val="134"/>
      </rPr>
      <t>欢腾</t>
    </r>
  </si>
  <si>
    <r>
      <rPr>
        <sz val="11"/>
        <color theme="1"/>
        <rFont val="方正仿宋_GBK"/>
        <charset val="134"/>
      </rPr>
      <t>金地</t>
    </r>
  </si>
  <si>
    <r>
      <rPr>
        <sz val="11"/>
        <color theme="1"/>
        <rFont val="方正仿宋_GBK"/>
        <charset val="134"/>
      </rPr>
      <t>省院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</si>
  <si>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年杂中区</t>
    </r>
    <r>
      <rPr>
        <sz val="11"/>
        <color theme="1"/>
        <rFont val="Times New Roman"/>
        <charset val="134"/>
      </rPr>
      <t>04</t>
    </r>
  </si>
  <si>
    <r>
      <rPr>
        <sz val="11"/>
        <color theme="1"/>
        <rFont val="方正仿宋_GBK"/>
        <charset val="134"/>
      </rPr>
      <t>神龙大丰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</si>
  <si>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年杂中生</t>
    </r>
    <r>
      <rPr>
        <sz val="11"/>
        <rFont val="Times New Roman"/>
        <charset val="134"/>
      </rPr>
      <t>02</t>
    </r>
  </si>
  <si>
    <r>
      <rPr>
        <sz val="11"/>
        <rFont val="方正仿宋_GBK"/>
        <charset val="134"/>
      </rPr>
      <t>盱眙</t>
    </r>
  </si>
  <si>
    <t xml:space="preserve"> </t>
  </si>
  <si>
    <r>
      <rPr>
        <sz val="11"/>
        <rFont val="宋体"/>
        <charset val="134"/>
      </rPr>
      <t>杂中生</t>
    </r>
    <r>
      <rPr>
        <sz val="10.5"/>
        <rFont val="宋体"/>
        <charset val="134"/>
      </rPr>
      <t>02</t>
    </r>
  </si>
  <si>
    <r>
      <rPr>
        <sz val="11"/>
        <rFont val="方正仿宋_GBK"/>
        <charset val="134"/>
      </rPr>
      <t>沭阳</t>
    </r>
  </si>
  <si>
    <r>
      <rPr>
        <sz val="11"/>
        <rFont val="方正仿宋_GBK"/>
        <charset val="134"/>
      </rPr>
      <t>淮阴</t>
    </r>
  </si>
  <si>
    <r>
      <rPr>
        <sz val="11"/>
        <rFont val="方正仿宋_GBK"/>
        <charset val="134"/>
      </rPr>
      <t>扬州</t>
    </r>
  </si>
  <si>
    <r>
      <rPr>
        <sz val="11"/>
        <rFont val="方正仿宋_GBK"/>
        <charset val="134"/>
      </rPr>
      <t>连云港</t>
    </r>
  </si>
  <si>
    <t>杂中生02</t>
  </si>
  <si>
    <r>
      <rPr>
        <sz val="11"/>
        <rFont val="方正仿宋_GBK"/>
        <charset val="134"/>
      </rPr>
      <t>新沂</t>
    </r>
  </si>
  <si>
    <r>
      <rPr>
        <sz val="11"/>
        <rFont val="方正仿宋_GBK"/>
        <charset val="134"/>
      </rPr>
      <t>扬子江</t>
    </r>
  </si>
  <si>
    <r>
      <t>常粳</t>
    </r>
    <r>
      <rPr>
        <b/>
        <sz val="11"/>
        <color theme="1"/>
        <rFont val="Times New Roman"/>
        <charset val="134"/>
      </rPr>
      <t>21-3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</si>
  <si>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年早晚区</t>
    </r>
    <r>
      <rPr>
        <sz val="11"/>
        <color theme="1"/>
        <rFont val="Times New Roman"/>
        <charset val="134"/>
      </rPr>
      <t>06</t>
    </r>
  </si>
  <si>
    <r>
      <rPr>
        <sz val="11"/>
        <color theme="1"/>
        <rFont val="方正仿宋_GBK"/>
        <charset val="134"/>
      </rPr>
      <t>太湖</t>
    </r>
  </si>
  <si>
    <r>
      <rPr>
        <sz val="11"/>
        <color theme="1"/>
        <rFont val="方正仿宋_GBK"/>
        <charset val="134"/>
      </rPr>
      <t>南京</t>
    </r>
  </si>
  <si>
    <r>
      <rPr>
        <sz val="11"/>
        <color theme="1"/>
        <rFont val="方正仿宋_GBK"/>
        <charset val="134"/>
      </rPr>
      <t>武进</t>
    </r>
  </si>
  <si>
    <r>
      <rPr>
        <sz val="11"/>
        <color theme="1"/>
        <rFont val="方正仿宋_GBK"/>
        <charset val="134"/>
      </rPr>
      <t>苏州</t>
    </r>
  </si>
  <si>
    <r>
      <rPr>
        <sz val="11"/>
        <color theme="1"/>
        <rFont val="方正仿宋_GBK"/>
        <charset val="134"/>
      </rPr>
      <t>常熟</t>
    </r>
  </si>
  <si>
    <r>
      <rPr>
        <sz val="11"/>
        <color theme="1"/>
        <rFont val="方正仿宋_GBK"/>
        <charset val="134"/>
      </rPr>
      <t>扬大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</si>
  <si>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年早晚区</t>
    </r>
    <r>
      <rPr>
        <sz val="11"/>
        <color theme="1"/>
        <rFont val="Times New Roman"/>
        <charset val="134"/>
      </rPr>
      <t>01</t>
    </r>
  </si>
  <si>
    <r>
      <rPr>
        <sz val="11"/>
        <color theme="1"/>
        <rFont val="方正仿宋_GBK"/>
        <charset val="134"/>
      </rPr>
      <t>哈勃</t>
    </r>
  </si>
  <si>
    <r>
      <rPr>
        <sz val="11"/>
        <color theme="1"/>
        <rFont val="方正仿宋_GBK"/>
        <charset val="134"/>
      </rPr>
      <t>明天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</si>
  <si>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年早晚生</t>
    </r>
    <r>
      <rPr>
        <sz val="11"/>
        <rFont val="Times New Roman"/>
        <charset val="134"/>
      </rPr>
      <t>1</t>
    </r>
  </si>
  <si>
    <r>
      <rPr>
        <sz val="11"/>
        <rFont val="方正仿宋_GBK"/>
        <charset val="134"/>
      </rPr>
      <t>扬大</t>
    </r>
  </si>
  <si>
    <r>
      <rPr>
        <sz val="11"/>
        <rFont val="方正仿宋_GBK"/>
        <charset val="134"/>
      </rPr>
      <t>中江</t>
    </r>
  </si>
  <si>
    <r>
      <rPr>
        <sz val="11"/>
        <rFont val="方正仿宋_GBK"/>
        <charset val="134"/>
      </rPr>
      <t>武进</t>
    </r>
  </si>
  <si>
    <r>
      <rPr>
        <sz val="11"/>
        <rFont val="方正仿宋_GBK"/>
        <charset val="134"/>
      </rPr>
      <t>太湖所</t>
    </r>
  </si>
  <si>
    <r>
      <rPr>
        <sz val="11"/>
        <rFont val="方正仿宋_GBK"/>
        <charset val="134"/>
      </rPr>
      <t>哈勃</t>
    </r>
  </si>
  <si>
    <r>
      <rPr>
        <sz val="11"/>
        <rFont val="方正仿宋_GBK"/>
        <charset val="134"/>
      </rPr>
      <t>明天</t>
    </r>
  </si>
  <si>
    <r>
      <rPr>
        <sz val="11"/>
        <rFont val="方正仿宋_GBK"/>
        <charset val="134"/>
      </rPr>
      <t>靖江</t>
    </r>
  </si>
  <si>
    <r>
      <t>镇稻</t>
    </r>
    <r>
      <rPr>
        <b/>
        <sz val="11"/>
        <color theme="1"/>
        <rFont val="Times New Roman"/>
        <charset val="134"/>
      </rPr>
      <t>9053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</si>
  <si>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年早晚区</t>
    </r>
    <r>
      <rPr>
        <sz val="11"/>
        <color theme="1"/>
        <rFont val="Times New Roman"/>
        <charset val="134"/>
      </rPr>
      <t>07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</si>
  <si>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年早晚区</t>
    </r>
    <r>
      <rPr>
        <sz val="11"/>
        <color theme="1"/>
        <rFont val="Times New Roman"/>
        <charset val="134"/>
      </rPr>
      <t>02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</si>
  <si>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年早晚生</t>
    </r>
    <r>
      <rPr>
        <sz val="11"/>
        <rFont val="Times New Roman"/>
        <charset val="134"/>
      </rPr>
      <t>2</t>
    </r>
  </si>
  <si>
    <r>
      <t>武粳</t>
    </r>
    <r>
      <rPr>
        <b/>
        <sz val="11"/>
        <color theme="1"/>
        <rFont val="Times New Roman"/>
        <charset val="134"/>
      </rPr>
      <t>2203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</si>
  <si>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年早晚区</t>
    </r>
    <r>
      <rPr>
        <sz val="11"/>
        <color theme="1"/>
        <rFont val="Times New Roman"/>
        <charset val="134"/>
      </rPr>
      <t>11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</si>
  <si>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年早晚区</t>
    </r>
    <r>
      <rPr>
        <sz val="11"/>
        <color theme="1"/>
        <rFont val="Times New Roman"/>
        <charset val="134"/>
      </rPr>
      <t>05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</si>
  <si>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年早晚生</t>
    </r>
    <r>
      <rPr>
        <sz val="11"/>
        <rFont val="Times New Roman"/>
        <charset val="134"/>
      </rPr>
      <t>4</t>
    </r>
  </si>
  <si>
    <r>
      <t>苏粳</t>
    </r>
    <r>
      <rPr>
        <b/>
        <sz val="11"/>
        <color theme="1"/>
        <rFont val="Times New Roman"/>
        <charset val="134"/>
      </rPr>
      <t>4590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</si>
  <si>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年早晚区</t>
    </r>
    <r>
      <rPr>
        <sz val="11"/>
        <color theme="1"/>
        <rFont val="Times New Roman"/>
        <charset val="134"/>
      </rPr>
      <t>12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</si>
  <si>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年早晚区</t>
    </r>
    <r>
      <rPr>
        <sz val="11"/>
        <color theme="1"/>
        <rFont val="Times New Roman"/>
        <charset val="134"/>
      </rPr>
      <t>06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</si>
  <si>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年早晚生</t>
    </r>
    <r>
      <rPr>
        <sz val="11"/>
        <rFont val="Times New Roman"/>
        <charset val="134"/>
      </rPr>
      <t>5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</si>
  <si>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年晚早区</t>
    </r>
    <r>
      <rPr>
        <sz val="11"/>
        <color theme="1"/>
        <rFont val="Times New Roman"/>
        <charset val="134"/>
      </rPr>
      <t>06</t>
    </r>
  </si>
  <si>
    <r>
      <rPr>
        <sz val="11"/>
        <color theme="1"/>
        <rFont val="方正仿宋_GBK"/>
        <charset val="134"/>
      </rPr>
      <t>南农</t>
    </r>
  </si>
  <si>
    <r>
      <rPr>
        <sz val="11"/>
        <color theme="1"/>
        <rFont val="方正仿宋_GBK"/>
        <charset val="134"/>
      </rPr>
      <t>张家港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</si>
  <si>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年晚早区</t>
    </r>
    <r>
      <rPr>
        <sz val="11"/>
        <color theme="1"/>
        <rFont val="Times New Roman"/>
        <charset val="134"/>
      </rPr>
      <t>01</t>
    </r>
  </si>
  <si>
    <r>
      <rPr>
        <sz val="11"/>
        <color rgb="FF000000"/>
        <rFont val="方正仿宋_GBK"/>
        <charset val="134"/>
      </rPr>
      <t>太湖所</t>
    </r>
  </si>
  <si>
    <r>
      <rPr>
        <sz val="11"/>
        <rFont val="方正仿宋_GBK"/>
        <charset val="134"/>
      </rPr>
      <t>南农</t>
    </r>
  </si>
  <si>
    <r>
      <rPr>
        <sz val="11"/>
        <color rgb="FF000000"/>
        <rFont val="方正仿宋_GBK"/>
        <charset val="134"/>
      </rPr>
      <t>张家港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</si>
  <si>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年晚早生</t>
    </r>
    <r>
      <rPr>
        <sz val="11"/>
        <rFont val="Times New Roman"/>
        <charset val="134"/>
      </rPr>
      <t>1</t>
    </r>
  </si>
  <si>
    <r>
      <rPr>
        <sz val="11"/>
        <rFont val="方正仿宋_GBK"/>
        <charset val="134"/>
      </rPr>
      <t>金土地</t>
    </r>
  </si>
  <si>
    <r>
      <rPr>
        <sz val="11"/>
        <rFont val="方正仿宋_GBK"/>
        <charset val="134"/>
      </rPr>
      <t>沿江所</t>
    </r>
  </si>
  <si>
    <r>
      <rPr>
        <sz val="11"/>
        <rFont val="方正仿宋_GBK"/>
        <charset val="134"/>
      </rPr>
      <t>武进所</t>
    </r>
  </si>
  <si>
    <r>
      <rPr>
        <sz val="11"/>
        <rFont val="方正仿宋_GBK"/>
        <charset val="134"/>
      </rPr>
      <t>张家港</t>
    </r>
  </si>
  <si>
    <r>
      <rPr>
        <sz val="11"/>
        <rFont val="方正仿宋_GBK"/>
        <charset val="134"/>
      </rPr>
      <t>无锡院</t>
    </r>
  </si>
  <si>
    <r>
      <rPr>
        <sz val="11"/>
        <rFont val="方正仿宋_GBK"/>
        <charset val="134"/>
      </rPr>
      <t>镇江所</t>
    </r>
  </si>
  <si>
    <r>
      <t>镇稻</t>
    </r>
    <r>
      <rPr>
        <b/>
        <sz val="11"/>
        <color theme="1"/>
        <rFont val="Times New Roman"/>
        <charset val="134"/>
      </rPr>
      <t>9072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</si>
  <si>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年晚早区</t>
    </r>
    <r>
      <rPr>
        <sz val="11"/>
        <color theme="1"/>
        <rFont val="Times New Roman"/>
        <charset val="134"/>
      </rPr>
      <t>11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</si>
  <si>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年晚早区</t>
    </r>
    <r>
      <rPr>
        <sz val="11"/>
        <color theme="1"/>
        <rFont val="Times New Roman"/>
        <charset val="134"/>
      </rPr>
      <t>05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</si>
  <si>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年晚早生</t>
    </r>
    <r>
      <rPr>
        <sz val="11"/>
        <rFont val="Times New Roman"/>
        <charset val="134"/>
      </rPr>
      <t>3</t>
    </r>
  </si>
  <si>
    <r>
      <rPr>
        <sz val="11"/>
        <rFont val="方正仿宋_GBK"/>
        <charset val="134"/>
      </rPr>
      <t>联合体品种：</t>
    </r>
  </si>
  <si>
    <r>
      <t>昇两优</t>
    </r>
    <r>
      <rPr>
        <b/>
        <sz val="11"/>
        <color theme="1"/>
        <rFont val="Times New Roman"/>
        <charset val="134"/>
      </rPr>
      <t>102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</si>
  <si>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</si>
  <si>
    <r>
      <rPr>
        <sz val="11"/>
        <rFont val="方正仿宋_GBK"/>
        <charset val="134"/>
      </rPr>
      <t>大丰</t>
    </r>
  </si>
  <si>
    <r>
      <rPr>
        <sz val="11"/>
        <rFont val="方正仿宋_GBK"/>
        <charset val="134"/>
      </rPr>
      <t>江宁</t>
    </r>
  </si>
  <si>
    <r>
      <rPr>
        <sz val="11"/>
        <rFont val="方正仿宋_GBK"/>
        <charset val="134"/>
      </rPr>
      <t>金湖</t>
    </r>
  </si>
  <si>
    <r>
      <rPr>
        <sz val="11"/>
        <rFont val="方正仿宋_GBK"/>
        <charset val="134"/>
      </rPr>
      <t>睢宁</t>
    </r>
  </si>
  <si>
    <r>
      <rPr>
        <sz val="11"/>
        <rFont val="方正仿宋_GBK"/>
        <charset val="134"/>
      </rPr>
      <t>铜山</t>
    </r>
  </si>
  <si>
    <r>
      <rPr>
        <sz val="11"/>
        <rFont val="方正仿宋_GBK"/>
        <charset val="134"/>
      </rPr>
      <t>盐城</t>
    </r>
  </si>
  <si>
    <r>
      <rPr>
        <sz val="11"/>
        <rFont val="方正仿宋_GBK"/>
        <charset val="134"/>
      </rPr>
      <t>仪征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</si>
  <si>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</si>
  <si>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</si>
  <si>
    <r>
      <rPr>
        <sz val="11"/>
        <color theme="1"/>
        <rFont val="方正仿宋_GBK"/>
        <charset val="134"/>
      </rPr>
      <t>江宁</t>
    </r>
  </si>
  <si>
    <t/>
  </si>
  <si>
    <r>
      <rPr>
        <sz val="11"/>
        <color theme="1"/>
        <rFont val="方正仿宋_GBK"/>
        <charset val="134"/>
      </rPr>
      <t>泗阳</t>
    </r>
  </si>
  <si>
    <r>
      <rPr>
        <sz val="11"/>
        <color theme="1"/>
        <rFont val="方正仿宋_GBK"/>
        <charset val="134"/>
      </rPr>
      <t>泰州</t>
    </r>
  </si>
  <si>
    <r>
      <t>稳两优</t>
    </r>
    <r>
      <rPr>
        <b/>
        <sz val="11"/>
        <color theme="1"/>
        <rFont val="Times New Roman"/>
        <charset val="134"/>
      </rPr>
      <t>6310</t>
    </r>
  </si>
  <si>
    <r>
      <t>扬籼优</t>
    </r>
    <r>
      <rPr>
        <b/>
        <sz val="11"/>
        <color theme="1"/>
        <rFont val="Times New Roman"/>
        <charset val="134"/>
      </rPr>
      <t>987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</si>
  <si>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年杂籼联区</t>
    </r>
    <r>
      <rPr>
        <sz val="11"/>
        <color theme="1"/>
        <rFont val="Times New Roman"/>
        <charset val="134"/>
      </rPr>
      <t>7</t>
    </r>
  </si>
  <si>
    <r>
      <rPr>
        <sz val="11"/>
        <color indexed="8"/>
        <rFont val="方正仿宋_GBK"/>
        <charset val="134"/>
      </rPr>
      <t>南京</t>
    </r>
  </si>
  <si>
    <r>
      <rPr>
        <sz val="11"/>
        <color indexed="8"/>
        <rFont val="方正仿宋_GBK"/>
        <charset val="134"/>
      </rPr>
      <t>大丰</t>
    </r>
  </si>
  <si>
    <r>
      <rPr>
        <sz val="11"/>
        <color indexed="8"/>
        <rFont val="方正仿宋_GBK"/>
        <charset val="134"/>
      </rPr>
      <t>淮安</t>
    </r>
  </si>
  <si>
    <r>
      <rPr>
        <sz val="11"/>
        <color indexed="8"/>
        <rFont val="方正仿宋_GBK"/>
        <charset val="134"/>
      </rPr>
      <t>连云港</t>
    </r>
  </si>
  <si>
    <r>
      <rPr>
        <sz val="11"/>
        <color indexed="8"/>
        <rFont val="方正仿宋_GBK"/>
        <charset val="134"/>
      </rPr>
      <t>宿迁</t>
    </r>
  </si>
  <si>
    <r>
      <rPr>
        <sz val="11"/>
        <color indexed="8"/>
        <rFont val="方正仿宋_GBK"/>
        <charset val="134"/>
      </rPr>
      <t>盐城</t>
    </r>
  </si>
  <si>
    <r>
      <rPr>
        <sz val="11"/>
        <color indexed="8"/>
        <rFont val="方正仿宋_GBK"/>
        <charset val="134"/>
      </rPr>
      <t>扬州</t>
    </r>
  </si>
  <si>
    <r>
      <rPr>
        <sz val="11"/>
        <color indexed="8"/>
        <rFont val="方正仿宋_GBK"/>
        <charset val="134"/>
      </rPr>
      <t>镇江</t>
    </r>
  </si>
  <si>
    <r>
      <rPr>
        <sz val="11"/>
        <color indexed="8"/>
        <rFont val="方正仿宋_GBK"/>
        <charset val="134"/>
      </rPr>
      <t>平均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</si>
  <si>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年杂籼联区</t>
    </r>
    <r>
      <rPr>
        <sz val="11"/>
        <color theme="1"/>
        <rFont val="Times New Roman"/>
        <charset val="134"/>
      </rPr>
      <t>3</t>
    </r>
  </si>
  <si>
    <r>
      <rPr>
        <sz val="11"/>
        <color indexed="8"/>
        <rFont val="方正仿宋_GBK"/>
        <charset val="134"/>
      </rPr>
      <t>徐州</t>
    </r>
  </si>
  <si>
    <r>
      <rPr>
        <sz val="11"/>
        <color indexed="8"/>
        <rFont val="方正仿宋_GBK"/>
        <charset val="134"/>
      </rPr>
      <t>泗阳</t>
    </r>
  </si>
  <si>
    <r>
      <rPr>
        <sz val="11"/>
        <color indexed="8"/>
        <rFont val="方正仿宋_GBK"/>
        <charset val="134"/>
      </rPr>
      <t>高邮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</si>
  <si>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YZXS02</t>
    </r>
  </si>
  <si>
    <r>
      <rPr>
        <sz val="11"/>
        <color indexed="8"/>
        <rFont val="方正仿宋_GBK"/>
        <charset val="134"/>
      </rPr>
      <t>里下河所</t>
    </r>
  </si>
  <si>
    <r>
      <rPr>
        <sz val="11"/>
        <color indexed="8"/>
        <rFont val="方正仿宋_GBK"/>
        <charset val="134"/>
      </rPr>
      <t>镇江所</t>
    </r>
  </si>
  <si>
    <r>
      <rPr>
        <sz val="11"/>
        <color indexed="8"/>
        <rFont val="方正仿宋_GBK"/>
        <charset val="134"/>
      </rPr>
      <t>大丰华丰</t>
    </r>
  </si>
  <si>
    <r>
      <rPr>
        <sz val="11"/>
        <color indexed="8"/>
        <rFont val="方正仿宋_GBK"/>
        <charset val="134"/>
      </rPr>
      <t>金地</t>
    </r>
  </si>
  <si>
    <r>
      <rPr>
        <sz val="11"/>
        <color indexed="8"/>
        <rFont val="方正仿宋_GBK"/>
        <charset val="134"/>
      </rPr>
      <t>瑞华</t>
    </r>
  </si>
  <si>
    <r>
      <rPr>
        <sz val="11"/>
        <color indexed="8"/>
        <rFont val="方正仿宋_GBK"/>
        <charset val="134"/>
      </rPr>
      <t>中江</t>
    </r>
  </si>
  <si>
    <r>
      <t>盐两优</t>
    </r>
    <r>
      <rPr>
        <b/>
        <sz val="11"/>
        <color theme="1"/>
        <rFont val="Times New Roman"/>
        <charset val="134"/>
      </rPr>
      <t>157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</si>
  <si>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年杂籼联区</t>
    </r>
    <r>
      <rPr>
        <sz val="11"/>
        <color theme="1"/>
        <rFont val="Times New Roman"/>
        <charset val="134"/>
      </rPr>
      <t>5</t>
    </r>
  </si>
  <si>
    <t>518.1|</t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</si>
  <si>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年杂籼联区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</si>
  <si>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YZXS01</t>
    </r>
  </si>
  <si>
    <r>
      <t>连优</t>
    </r>
    <r>
      <rPr>
        <b/>
        <sz val="11"/>
        <color theme="1"/>
        <rFont val="Times New Roman"/>
        <charset val="134"/>
      </rPr>
      <t>9832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</si>
  <si>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年杂籼联区</t>
    </r>
    <r>
      <rPr>
        <sz val="11"/>
        <color theme="1"/>
        <rFont val="Times New Roman"/>
        <charset val="134"/>
      </rPr>
      <t>11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</si>
  <si>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年杂籼联区</t>
    </r>
    <r>
      <rPr>
        <sz val="11"/>
        <color theme="1"/>
        <rFont val="Times New Roman"/>
        <charset val="134"/>
      </rPr>
      <t>6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</si>
  <si>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YZXS05</t>
    </r>
  </si>
  <si>
    <r>
      <t>宁两优</t>
    </r>
    <r>
      <rPr>
        <b/>
        <sz val="11"/>
        <color theme="1"/>
        <rFont val="Times New Roman"/>
        <charset val="134"/>
      </rPr>
      <t>Y16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</si>
  <si>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YXD07</t>
    </r>
  </si>
  <si>
    <r>
      <rPr>
        <sz val="11"/>
        <color theme="1"/>
        <rFont val="方正仿宋_GBK"/>
        <charset val="134"/>
      </rPr>
      <t>龙道生态</t>
    </r>
  </si>
  <si>
    <r>
      <rPr>
        <sz val="11"/>
        <color theme="1"/>
        <rFont val="方正仿宋_GBK"/>
        <charset val="134"/>
      </rPr>
      <t>洪泽祥龙</t>
    </r>
  </si>
  <si>
    <r>
      <rPr>
        <sz val="11"/>
        <color theme="1"/>
        <rFont val="方正仿宋_GBK"/>
        <charset val="134"/>
      </rPr>
      <t>灌云</t>
    </r>
  </si>
  <si>
    <r>
      <rPr>
        <sz val="11"/>
        <color theme="1"/>
        <rFont val="方正仿宋_GBK"/>
        <charset val="0"/>
      </rPr>
      <t>睢宁</t>
    </r>
  </si>
  <si>
    <r>
      <rPr>
        <sz val="11"/>
        <color theme="1"/>
        <rFont val="方正仿宋_GBK"/>
        <charset val="0"/>
      </rPr>
      <t>宿迁</t>
    </r>
  </si>
  <si>
    <r>
      <rPr>
        <b/>
        <sz val="11"/>
        <color theme="1"/>
        <rFont val="方正仿宋_GBK"/>
        <charset val="0"/>
      </rPr>
      <t>平均</t>
    </r>
  </si>
  <si>
    <r>
      <rPr>
        <sz val="11"/>
        <color theme="1"/>
        <rFont val="Times New Roman"/>
        <charset val="0"/>
      </rPr>
      <t>2022</t>
    </r>
    <r>
      <rPr>
        <sz val="11"/>
        <color theme="1"/>
        <rFont val="方正仿宋_GBK"/>
        <charset val="0"/>
      </rPr>
      <t>年</t>
    </r>
    <r>
      <rPr>
        <sz val="11"/>
        <color theme="1"/>
        <rFont val="Times New Roman"/>
        <charset val="0"/>
      </rPr>
      <t>YXD03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</si>
  <si>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YXDS03</t>
    </r>
  </si>
  <si>
    <r>
      <t>银两优</t>
    </r>
    <r>
      <rPr>
        <b/>
        <sz val="11"/>
        <rFont val="Times New Roman"/>
        <charset val="134"/>
      </rPr>
      <t>606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</si>
  <si>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HBQ12</t>
    </r>
  </si>
  <si>
    <r>
      <rPr>
        <sz val="11"/>
        <rFont val="方正仿宋_GBK"/>
        <charset val="134"/>
      </rPr>
      <t>赣榆</t>
    </r>
  </si>
  <si>
    <r>
      <rPr>
        <sz val="10"/>
        <color theme="1"/>
        <rFont val="宋体"/>
        <charset val="134"/>
      </rPr>
      <t>中籼区</t>
    </r>
    <r>
      <rPr>
        <sz val="10"/>
        <color theme="1"/>
        <rFont val="Times New Roman"/>
        <charset val="134"/>
      </rPr>
      <t>03</t>
    </r>
  </si>
  <si>
    <r>
      <rPr>
        <sz val="11"/>
        <rFont val="方正仿宋_GBK"/>
        <charset val="134"/>
      </rPr>
      <t>宿迁所</t>
    </r>
  </si>
  <si>
    <r>
      <rPr>
        <sz val="11"/>
        <rFont val="方正仿宋_GBK"/>
        <charset val="134"/>
      </rPr>
      <t>宿迁仙米</t>
    </r>
  </si>
  <si>
    <r>
      <rPr>
        <sz val="11"/>
        <rFont val="方正仿宋_GBK"/>
        <charset val="134"/>
      </rPr>
      <t>徐州所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</si>
  <si>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HBQY03</t>
    </r>
  </si>
  <si>
    <r>
      <rPr>
        <sz val="11"/>
        <rFont val="方正仿宋_GBK"/>
        <charset val="134"/>
      </rPr>
      <t>宿迁中江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</si>
  <si>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LSA04</t>
    </r>
  </si>
  <si>
    <r>
      <rPr>
        <sz val="11"/>
        <rFont val="方正仿宋_GBK"/>
        <charset val="134"/>
      </rPr>
      <t>三好</t>
    </r>
  </si>
  <si>
    <r>
      <rPr>
        <sz val="11"/>
        <rFont val="方正仿宋_GBK"/>
        <charset val="134"/>
      </rPr>
      <t>泗阳</t>
    </r>
  </si>
  <si>
    <r>
      <t>桃优</t>
    </r>
    <r>
      <rPr>
        <b/>
        <sz val="11"/>
        <rFont val="Times New Roman"/>
        <charset val="134"/>
      </rPr>
      <t>18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</si>
  <si>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HBQ16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</si>
  <si>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HBQY02</t>
    </r>
  </si>
  <si>
    <r>
      <rPr>
        <b/>
        <sz val="11"/>
        <rFont val="方正仿宋_GBK"/>
        <charset val="134"/>
      </rPr>
      <t>盐都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</si>
  <si>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LSA07</t>
    </r>
  </si>
  <si>
    <r>
      <t>宁</t>
    </r>
    <r>
      <rPr>
        <b/>
        <sz val="11"/>
        <rFont val="Times New Roman"/>
        <charset val="134"/>
      </rPr>
      <t>21609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</si>
  <si>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SYZQ06</t>
    </r>
  </si>
  <si>
    <r>
      <rPr>
        <sz val="11"/>
        <rFont val="方正仿宋_GBK"/>
        <charset val="134"/>
      </rPr>
      <t>湖西</t>
    </r>
  </si>
  <si>
    <r>
      <rPr>
        <sz val="11"/>
        <rFont val="方正仿宋_GBK"/>
        <charset val="134"/>
      </rPr>
      <t>连云港所</t>
    </r>
  </si>
  <si>
    <r>
      <rPr>
        <sz val="11"/>
        <rFont val="方正仿宋_GBK"/>
        <charset val="134"/>
      </rPr>
      <t>涟水</t>
    </r>
  </si>
  <si>
    <r>
      <rPr>
        <sz val="11"/>
        <rFont val="方正仿宋_GBK"/>
        <charset val="134"/>
      </rPr>
      <t>瑞华</t>
    </r>
  </si>
  <si>
    <r>
      <rPr>
        <sz val="11"/>
        <rFont val="方正仿宋_GBK"/>
        <charset val="134"/>
      </rPr>
      <t>沿海所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</si>
  <si>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SYZQ02</t>
    </r>
  </si>
  <si>
    <r>
      <rPr>
        <sz val="11"/>
        <rFont val="方正仿宋_GBK"/>
        <charset val="134"/>
      </rPr>
      <t>东海县</t>
    </r>
  </si>
  <si>
    <r>
      <rPr>
        <sz val="11"/>
        <rFont val="方正仿宋_GBK"/>
        <charset val="134"/>
      </rPr>
      <t>赣榆区</t>
    </r>
  </si>
  <si>
    <r>
      <rPr>
        <sz val="11"/>
        <rFont val="方正仿宋_GBK"/>
        <charset val="134"/>
      </rPr>
      <t>湖西农场</t>
    </r>
  </si>
  <si>
    <r>
      <rPr>
        <sz val="11"/>
        <rFont val="方正仿宋_GBK"/>
        <charset val="134"/>
      </rPr>
      <t>涟水县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</si>
  <si>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SYZS01</t>
    </r>
  </si>
  <si>
    <r>
      <rPr>
        <sz val="11"/>
        <rFont val="方正仿宋_GBK"/>
        <charset val="134"/>
      </rPr>
      <t>东海</t>
    </r>
  </si>
  <si>
    <r>
      <t>盐稻</t>
    </r>
    <r>
      <rPr>
        <b/>
        <sz val="11"/>
        <rFont val="Times New Roman"/>
        <charset val="134"/>
      </rPr>
      <t>084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</si>
  <si>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SYZQ08</t>
    </r>
  </si>
  <si>
    <r>
      <rPr>
        <sz val="11"/>
        <color theme="1"/>
        <rFont val="方正仿宋_GBK"/>
        <charset val="134"/>
      </rPr>
      <t>涟水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</si>
  <si>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SYZQ03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</si>
  <si>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SYZS02</t>
    </r>
  </si>
  <si>
    <r>
      <t>南粳</t>
    </r>
    <r>
      <rPr>
        <b/>
        <sz val="11"/>
        <rFont val="Times New Roman"/>
        <charset val="134"/>
      </rPr>
      <t>12055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</si>
  <si>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SYZQ09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</si>
  <si>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SYZQ04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</si>
  <si>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SYZS03</t>
    </r>
  </si>
  <si>
    <r>
      <t>扬粳</t>
    </r>
    <r>
      <rPr>
        <b/>
        <sz val="11"/>
        <color theme="1"/>
        <rFont val="Times New Roman"/>
        <charset val="134"/>
      </rPr>
      <t>333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</si>
  <si>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YZQ07</t>
    </r>
  </si>
  <si>
    <r>
      <rPr>
        <sz val="11"/>
        <color theme="1"/>
        <rFont val="方正仿宋_GBK"/>
        <charset val="134"/>
      </rPr>
      <t>赣榆</t>
    </r>
  </si>
  <si>
    <r>
      <rPr>
        <sz val="11"/>
        <color theme="1"/>
        <rFont val="方正仿宋_GBK"/>
        <charset val="134"/>
      </rPr>
      <t>淮安</t>
    </r>
  </si>
  <si>
    <r>
      <rPr>
        <sz val="11"/>
        <color theme="1"/>
        <rFont val="方正仿宋_GBK"/>
        <charset val="134"/>
      </rPr>
      <t>泗洪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</si>
  <si>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YZQ01</t>
    </r>
  </si>
  <si>
    <r>
      <rPr>
        <sz val="11"/>
        <color rgb="FF000000"/>
        <rFont val="方正仿宋_GBK"/>
        <charset val="134"/>
      </rPr>
      <t>湖西</t>
    </r>
  </si>
  <si>
    <r>
      <rPr>
        <sz val="11"/>
        <color rgb="FF000000"/>
        <rFont val="方正仿宋_GBK"/>
        <charset val="134"/>
      </rPr>
      <t>淮阴所</t>
    </r>
  </si>
  <si>
    <r>
      <rPr>
        <sz val="11"/>
        <color rgb="FF000000"/>
        <rFont val="方正仿宋_GBK"/>
        <charset val="134"/>
      </rPr>
      <t>欢腾</t>
    </r>
  </si>
  <si>
    <r>
      <rPr>
        <sz val="11"/>
        <color rgb="FF000000"/>
        <rFont val="方正仿宋_GBK"/>
        <charset val="134"/>
      </rPr>
      <t>金地</t>
    </r>
  </si>
  <si>
    <r>
      <rPr>
        <sz val="11"/>
        <color rgb="FF000000"/>
        <rFont val="方正仿宋_GBK"/>
        <charset val="134"/>
      </rPr>
      <t>连云港</t>
    </r>
  </si>
  <si>
    <r>
      <rPr>
        <sz val="11"/>
        <color rgb="FF000000"/>
        <rFont val="方正仿宋_GBK"/>
        <charset val="134"/>
      </rPr>
      <t>泗洪</t>
    </r>
  </si>
  <si>
    <r>
      <rPr>
        <sz val="11"/>
        <color rgb="FF000000"/>
        <rFont val="方正仿宋_GBK"/>
        <charset val="134"/>
      </rPr>
      <t>徐州所</t>
    </r>
  </si>
  <si>
    <r>
      <rPr>
        <b/>
        <sz val="11"/>
        <color rgb="FF000000"/>
        <rFont val="方正仿宋_GBK"/>
        <charset val="134"/>
      </rPr>
      <t>平均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</si>
  <si>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YZS01</t>
    </r>
  </si>
  <si>
    <r>
      <rPr>
        <sz val="11"/>
        <color theme="1"/>
        <rFont val="方正仿宋_GBK"/>
        <charset val="134"/>
      </rPr>
      <t>沛县</t>
    </r>
  </si>
  <si>
    <r>
      <t>华粳</t>
    </r>
    <r>
      <rPr>
        <b/>
        <sz val="11"/>
        <color theme="1"/>
        <rFont val="Times New Roman"/>
        <charset val="134"/>
      </rPr>
      <t>207</t>
    </r>
  </si>
  <si>
    <r>
      <rPr>
        <sz val="11"/>
        <rFont val="方正仿宋_GBK"/>
        <charset val="134"/>
      </rPr>
      <t>岗埠</t>
    </r>
  </si>
  <si>
    <r>
      <rPr>
        <sz val="11"/>
        <rFont val="方正仿宋_GBK"/>
        <charset val="134"/>
      </rPr>
      <t>保丰</t>
    </r>
  </si>
  <si>
    <r>
      <rPr>
        <sz val="11"/>
        <rFont val="方正仿宋_GBK"/>
        <charset val="134"/>
      </rPr>
      <t>宿迁</t>
    </r>
  </si>
  <si>
    <r>
      <rPr>
        <sz val="11"/>
        <rFont val="方正仿宋_GBK"/>
        <charset val="134"/>
      </rPr>
      <t>阜宁</t>
    </r>
  </si>
  <si>
    <r>
      <rPr>
        <sz val="11"/>
        <rFont val="方正仿宋_GBK"/>
        <charset val="134"/>
      </rPr>
      <t>黄海</t>
    </r>
  </si>
  <si>
    <r>
      <rPr>
        <sz val="11"/>
        <rFont val="方正仿宋_GBK"/>
        <charset val="134"/>
      </rPr>
      <t>淮安</t>
    </r>
  </si>
  <si>
    <r>
      <rPr>
        <sz val="11"/>
        <rFont val="方正仿宋_GBK"/>
        <charset val="134"/>
      </rPr>
      <t>徐州</t>
    </r>
  </si>
  <si>
    <r>
      <rPr>
        <sz val="11"/>
        <rFont val="方正仿宋_GBK"/>
        <charset val="0"/>
      </rPr>
      <t>保丰</t>
    </r>
  </si>
  <si>
    <r>
      <rPr>
        <sz val="11"/>
        <rFont val="方正仿宋_GBK"/>
        <charset val="134"/>
      </rPr>
      <t>佳禾</t>
    </r>
  </si>
  <si>
    <r>
      <rPr>
        <sz val="11"/>
        <rFont val="方正仿宋_GBK"/>
        <charset val="0"/>
      </rPr>
      <t>宿迁中江</t>
    </r>
  </si>
  <si>
    <r>
      <t>武科粳</t>
    </r>
    <r>
      <rPr>
        <b/>
        <sz val="11"/>
        <color theme="1"/>
        <rFont val="Times New Roman"/>
        <charset val="134"/>
      </rPr>
      <t>1013</t>
    </r>
  </si>
  <si>
    <r>
      <rPr>
        <sz val="11"/>
        <rFont val="方正仿宋_GBK"/>
        <charset val="134"/>
      </rPr>
      <t>欢腾</t>
    </r>
  </si>
  <si>
    <r>
      <rPr>
        <sz val="11"/>
        <rFont val="方正仿宋_GBK"/>
        <charset val="134"/>
      </rPr>
      <t>沛县</t>
    </r>
  </si>
  <si>
    <r>
      <t>武香粳</t>
    </r>
    <r>
      <rPr>
        <b/>
        <sz val="11"/>
        <color theme="1"/>
        <rFont val="Times New Roman"/>
        <charset val="134"/>
      </rPr>
      <t>106</t>
    </r>
  </si>
  <si>
    <r>
      <t>盐稻</t>
    </r>
    <r>
      <rPr>
        <b/>
        <sz val="11"/>
        <color theme="1"/>
        <rFont val="Times New Roman"/>
        <charset val="134"/>
      </rPr>
      <t>568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</si>
  <si>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年连早</t>
    </r>
    <r>
      <rPr>
        <sz val="11"/>
        <color theme="1"/>
        <rFont val="Times New Roman"/>
        <charset val="134"/>
      </rPr>
      <t>09</t>
    </r>
  </si>
  <si>
    <r>
      <rPr>
        <sz val="11"/>
        <color theme="1"/>
        <rFont val="方正仿宋_GBK"/>
        <charset val="134"/>
      </rPr>
      <t>宿迁</t>
    </r>
  </si>
  <si>
    <r>
      <rPr>
        <sz val="11"/>
        <color theme="1"/>
        <rFont val="方正仿宋_GBK"/>
        <charset val="134"/>
      </rPr>
      <t>徐州</t>
    </r>
  </si>
  <si>
    <r>
      <rPr>
        <sz val="11"/>
        <color theme="1"/>
        <rFont val="方正仿宋_GBK"/>
        <charset val="134"/>
      </rPr>
      <t>沿海</t>
    </r>
  </si>
  <si>
    <r>
      <rPr>
        <sz val="11"/>
        <color theme="1"/>
        <rFont val="方正仿宋_GBK"/>
        <charset val="134"/>
      </rPr>
      <t>灌南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</si>
  <si>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年连早</t>
    </r>
    <r>
      <rPr>
        <sz val="11"/>
        <color theme="1"/>
        <rFont val="Times New Roman"/>
        <charset val="134"/>
      </rPr>
      <t>02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</si>
  <si>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年连早生</t>
    </r>
    <r>
      <rPr>
        <sz val="11"/>
        <color theme="1"/>
        <rFont val="Times New Roman"/>
        <charset val="134"/>
      </rPr>
      <t>01</t>
    </r>
  </si>
  <si>
    <r>
      <t>盐粳</t>
    </r>
    <r>
      <rPr>
        <b/>
        <sz val="11"/>
        <color theme="1"/>
        <rFont val="Times New Roman"/>
        <charset val="134"/>
      </rPr>
      <t>1116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</si>
  <si>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连早</t>
    </r>
    <r>
      <rPr>
        <sz val="11"/>
        <color theme="1"/>
        <rFont val="Times New Roman"/>
        <charset val="134"/>
      </rPr>
      <t>10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</si>
  <si>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连早</t>
    </r>
    <r>
      <rPr>
        <sz val="11"/>
        <color theme="1"/>
        <rFont val="Times New Roman"/>
        <charset val="134"/>
      </rPr>
      <t>03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</si>
  <si>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连早生</t>
    </r>
    <r>
      <rPr>
        <sz val="11"/>
        <color theme="1"/>
        <rFont val="Times New Roman"/>
        <charset val="134"/>
      </rPr>
      <t>02</t>
    </r>
  </si>
  <si>
    <r>
      <t>连粳</t>
    </r>
    <r>
      <rPr>
        <b/>
        <sz val="11"/>
        <color theme="1"/>
        <rFont val="Times New Roman"/>
        <charset val="134"/>
      </rPr>
      <t>21917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</si>
  <si>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连早</t>
    </r>
    <r>
      <rPr>
        <sz val="11"/>
        <color theme="1"/>
        <rFont val="Times New Roman"/>
        <charset val="134"/>
      </rPr>
      <t>12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</si>
  <si>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连早</t>
    </r>
    <r>
      <rPr>
        <sz val="11"/>
        <color theme="1"/>
        <rFont val="Times New Roman"/>
        <charset val="134"/>
      </rPr>
      <t>05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</si>
  <si>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连早生</t>
    </r>
    <r>
      <rPr>
        <sz val="11"/>
        <color theme="1"/>
        <rFont val="Times New Roman"/>
        <charset val="134"/>
      </rPr>
      <t>03</t>
    </r>
  </si>
  <si>
    <r>
      <t>宁</t>
    </r>
    <r>
      <rPr>
        <b/>
        <sz val="11"/>
        <rFont val="Times New Roman"/>
        <charset val="134"/>
      </rPr>
      <t>21847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</si>
  <si>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SYCQ09</t>
    </r>
  </si>
  <si>
    <r>
      <rPr>
        <sz val="11"/>
        <color theme="1"/>
        <rFont val="方正仿宋_GBK"/>
        <charset val="134"/>
      </rPr>
      <t>宝应</t>
    </r>
  </si>
  <si>
    <r>
      <rPr>
        <sz val="11"/>
        <color theme="1"/>
        <rFont val="方正仿宋_GBK"/>
        <charset val="134"/>
      </rPr>
      <t>兴化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</si>
  <si>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SYCQ03</t>
    </r>
  </si>
  <si>
    <r>
      <rPr>
        <sz val="11"/>
        <rFont val="方正仿宋_GBK"/>
        <charset val="134"/>
      </rPr>
      <t>宝应</t>
    </r>
  </si>
  <si>
    <r>
      <rPr>
        <sz val="11"/>
        <rFont val="方正仿宋_GBK"/>
        <charset val="134"/>
      </rPr>
      <t>江都</t>
    </r>
  </si>
  <si>
    <r>
      <rPr>
        <sz val="11"/>
        <rFont val="方正仿宋_GBK"/>
        <charset val="134"/>
      </rPr>
      <t>南通</t>
    </r>
  </si>
  <si>
    <r>
      <rPr>
        <sz val="11"/>
        <rFont val="方正仿宋_GBK"/>
        <charset val="134"/>
      </rPr>
      <t>省院</t>
    </r>
  </si>
  <si>
    <r>
      <rPr>
        <sz val="11"/>
        <rFont val="方正仿宋_GBK"/>
        <charset val="134"/>
      </rPr>
      <t>兴化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</si>
  <si>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SYCS02</t>
    </r>
  </si>
  <si>
    <r>
      <rPr>
        <sz val="11"/>
        <rFont val="方正仿宋_GBK"/>
        <charset val="134"/>
      </rPr>
      <t>南通所</t>
    </r>
  </si>
  <si>
    <r>
      <t>南粳</t>
    </r>
    <r>
      <rPr>
        <b/>
        <sz val="11"/>
        <rFont val="Times New Roman"/>
        <charset val="134"/>
      </rPr>
      <t>13058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</si>
  <si>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SYCQ11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</si>
  <si>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SYCQ04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</si>
  <si>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SYCS03</t>
    </r>
  </si>
  <si>
    <r>
      <t>中江糯</t>
    </r>
    <r>
      <rPr>
        <b/>
        <sz val="11"/>
        <rFont val="Times New Roman"/>
        <charset val="134"/>
      </rPr>
      <t>1406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</si>
  <si>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</si>
  <si>
    <r>
      <rPr>
        <sz val="11"/>
        <rFont val="方正仿宋_GBK"/>
        <charset val="134"/>
      </rPr>
      <t>泰州</t>
    </r>
  </si>
  <si>
    <r>
      <rPr>
        <sz val="11"/>
        <color theme="1"/>
        <rFont val="方正仿宋_GBK"/>
        <charset val="134"/>
      </rPr>
      <t>盐城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</si>
  <si>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</si>
  <si>
    <r>
      <rPr>
        <sz val="11"/>
        <rFont val="方正仿宋_GBK"/>
        <charset val="134"/>
      </rPr>
      <t>镇江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</si>
  <si>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SYCS04</t>
    </r>
  </si>
  <si>
    <r>
      <t>盐稻</t>
    </r>
    <r>
      <rPr>
        <b/>
        <sz val="11"/>
        <rFont val="Times New Roman"/>
        <charset val="134"/>
      </rPr>
      <t>95076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</si>
  <si>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SYCS06</t>
    </r>
  </si>
  <si>
    <r>
      <t>扬粳</t>
    </r>
    <r>
      <rPr>
        <b/>
        <sz val="11"/>
        <color theme="1"/>
        <rFont val="Times New Roman"/>
        <charset val="134"/>
      </rPr>
      <t>M2120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</si>
  <si>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YCQ-A04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</si>
  <si>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YCQ01</t>
    </r>
  </si>
  <si>
    <r>
      <rPr>
        <sz val="11"/>
        <color rgb="FF000000"/>
        <rFont val="方正仿宋_GBK"/>
        <charset val="134"/>
      </rPr>
      <t>白马湖</t>
    </r>
  </si>
  <si>
    <r>
      <rPr>
        <sz val="11"/>
        <color rgb="FF000000"/>
        <rFont val="方正仿宋_GBK"/>
        <charset val="134"/>
      </rPr>
      <t>阜宁</t>
    </r>
  </si>
  <si>
    <r>
      <rPr>
        <sz val="11"/>
        <color rgb="FF000000"/>
        <rFont val="方正仿宋_GBK"/>
        <charset val="134"/>
      </rPr>
      <t>高邮</t>
    </r>
  </si>
  <si>
    <r>
      <rPr>
        <sz val="11"/>
        <color rgb="FF000000"/>
        <rFont val="方正仿宋_GBK"/>
        <charset val="134"/>
      </rPr>
      <t>海门</t>
    </r>
  </si>
  <si>
    <r>
      <rPr>
        <sz val="11"/>
        <color rgb="FF000000"/>
        <rFont val="方正仿宋_GBK"/>
        <charset val="134"/>
      </rPr>
      <t>红旗</t>
    </r>
  </si>
  <si>
    <r>
      <rPr>
        <sz val="11"/>
        <color rgb="FF000000"/>
        <rFont val="方正仿宋_GBK"/>
        <charset val="134"/>
      </rPr>
      <t>里下河</t>
    </r>
  </si>
  <si>
    <r>
      <rPr>
        <sz val="11"/>
        <color rgb="FF000000"/>
        <rFont val="方正仿宋_GBK"/>
        <charset val="134"/>
      </rPr>
      <t>盐都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</si>
  <si>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YCS-A01</t>
    </r>
  </si>
  <si>
    <r>
      <t>扬粳</t>
    </r>
    <r>
      <rPr>
        <b/>
        <sz val="11"/>
        <color theme="1"/>
        <rFont val="Times New Roman"/>
        <charset val="134"/>
      </rPr>
      <t>M2118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</si>
  <si>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YCQ-A05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</si>
  <si>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YCQ02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</si>
  <si>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YCS-A02</t>
    </r>
  </si>
  <si>
    <r>
      <t>扬粳</t>
    </r>
    <r>
      <rPr>
        <b/>
        <sz val="11"/>
        <color theme="1"/>
        <rFont val="Times New Roman"/>
        <charset val="134"/>
      </rPr>
      <t>111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</si>
  <si>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YCQ-B01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</si>
  <si>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YCQ06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</si>
  <si>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YCS-A04</t>
    </r>
  </si>
  <si>
    <r>
      <t>宁</t>
    </r>
    <r>
      <rPr>
        <b/>
        <sz val="11"/>
        <color theme="1"/>
        <rFont val="Times New Roman"/>
        <charset val="134"/>
      </rPr>
      <t>21016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</si>
  <si>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YCQ-B7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</si>
  <si>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HCQ05</t>
    </r>
  </si>
  <si>
    <r>
      <rPr>
        <sz val="11"/>
        <color rgb="FF000000"/>
        <rFont val="方正仿宋_GBK"/>
        <charset val="134"/>
      </rPr>
      <t>淮安</t>
    </r>
  </si>
  <si>
    <r>
      <rPr>
        <sz val="11"/>
        <color rgb="FF000000"/>
        <rFont val="方正仿宋_GBK"/>
        <charset val="134"/>
      </rPr>
      <t>南通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</si>
  <si>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YCS-B03</t>
    </r>
  </si>
  <si>
    <r>
      <t>武香粳</t>
    </r>
    <r>
      <rPr>
        <b/>
        <sz val="11"/>
        <color theme="1"/>
        <rFont val="Times New Roman"/>
        <charset val="134"/>
      </rPr>
      <t>299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</si>
  <si>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NC22-104</t>
    </r>
  </si>
  <si>
    <r>
      <rPr>
        <sz val="11"/>
        <color theme="1"/>
        <rFont val="方正仿宋_GBK"/>
        <charset val="134"/>
      </rPr>
      <t>南京农业大学</t>
    </r>
  </si>
  <si>
    <r>
      <rPr>
        <sz val="11"/>
        <color theme="1"/>
        <rFont val="方正仿宋_GBK"/>
        <charset val="134"/>
      </rPr>
      <t>盐城农科院</t>
    </r>
  </si>
  <si>
    <r>
      <rPr>
        <sz val="11"/>
        <color theme="1"/>
        <rFont val="方正仿宋_GBK"/>
        <charset val="134"/>
      </rPr>
      <t>扬州所</t>
    </r>
  </si>
  <si>
    <r>
      <rPr>
        <sz val="11"/>
        <color theme="1"/>
        <rFont val="方正仿宋_GBK"/>
        <charset val="134"/>
      </rPr>
      <t>红旗种业</t>
    </r>
  </si>
  <si>
    <r>
      <rPr>
        <sz val="11"/>
        <color theme="1"/>
        <rFont val="方正仿宋_GBK"/>
        <charset val="134"/>
      </rPr>
      <t>天隆种业</t>
    </r>
  </si>
  <si>
    <r>
      <rPr>
        <sz val="11"/>
        <color theme="1"/>
        <rFont val="方正仿宋_GBK"/>
        <charset val="134"/>
      </rPr>
      <t>中种（江苏）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</si>
  <si>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NC23-101</t>
    </r>
  </si>
  <si>
    <r>
      <rPr>
        <sz val="11"/>
        <color rgb="FF000000"/>
        <rFont val="方正仿宋_GBK"/>
        <charset val="134"/>
      </rPr>
      <t>华丰种业</t>
    </r>
  </si>
  <si>
    <r>
      <rPr>
        <sz val="11"/>
        <color rgb="FF000000"/>
        <rFont val="方正仿宋_GBK"/>
        <charset val="134"/>
      </rPr>
      <t>南京农业大学</t>
    </r>
  </si>
  <si>
    <r>
      <rPr>
        <sz val="11"/>
        <color rgb="FF000000"/>
        <rFont val="方正仿宋_GBK"/>
        <charset val="134"/>
      </rPr>
      <t>盐城农科院</t>
    </r>
  </si>
  <si>
    <r>
      <rPr>
        <sz val="11"/>
        <color rgb="FF000000"/>
        <rFont val="方正仿宋_GBK"/>
        <charset val="134"/>
      </rPr>
      <t>扬州所</t>
    </r>
  </si>
  <si>
    <r>
      <rPr>
        <sz val="11"/>
        <color rgb="FF000000"/>
        <rFont val="方正仿宋_GBK"/>
        <charset val="134"/>
      </rPr>
      <t>红旗种业</t>
    </r>
  </si>
  <si>
    <r>
      <rPr>
        <sz val="11"/>
        <color rgb="FF000000"/>
        <rFont val="方正仿宋_GBK"/>
        <charset val="134"/>
      </rPr>
      <t>沿江所</t>
    </r>
  </si>
  <si>
    <r>
      <rPr>
        <sz val="11"/>
        <color rgb="FF000000"/>
        <rFont val="方正仿宋_GBK"/>
        <charset val="134"/>
      </rPr>
      <t>天隆种业</t>
    </r>
  </si>
  <si>
    <r>
      <rPr>
        <sz val="11"/>
        <color rgb="FF000000"/>
        <rFont val="方正仿宋_GBK"/>
        <charset val="134"/>
      </rPr>
      <t>中种（江苏）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</si>
  <si>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YCS-B04</t>
    </r>
  </si>
  <si>
    <r>
      <t>宁粳</t>
    </r>
    <r>
      <rPr>
        <b/>
        <sz val="11"/>
        <color theme="1"/>
        <rFont val="Times New Roman"/>
        <charset val="134"/>
      </rPr>
      <t>6201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</si>
  <si>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NC22-106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</si>
  <si>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NC23-103</t>
    </r>
  </si>
  <si>
    <r>
      <rPr>
        <sz val="11"/>
        <color rgb="FF000000"/>
        <rFont val="方正仿宋_GBK"/>
        <charset val="134"/>
      </rPr>
      <t>华丰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</si>
  <si>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YCS-B06</t>
    </r>
  </si>
  <si>
    <r>
      <t>华粳</t>
    </r>
    <r>
      <rPr>
        <b/>
        <sz val="11"/>
        <color theme="1"/>
        <rFont val="Times New Roman"/>
        <charset val="134"/>
      </rPr>
      <t>0025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</si>
  <si>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迟中早</t>
    </r>
    <r>
      <rPr>
        <sz val="11"/>
        <color theme="1"/>
        <rFont val="Times New Roman"/>
        <charset val="134"/>
      </rPr>
      <t>08</t>
    </r>
  </si>
  <si>
    <r>
      <rPr>
        <sz val="10"/>
        <color theme="1"/>
        <rFont val="宋体"/>
        <charset val="134"/>
      </rPr>
      <t>华粳</t>
    </r>
    <r>
      <rPr>
        <sz val="10"/>
        <color theme="1"/>
        <rFont val="Times New Roman"/>
        <charset val="134"/>
      </rPr>
      <t>0025</t>
    </r>
  </si>
  <si>
    <r>
      <rPr>
        <sz val="10"/>
        <color theme="1"/>
        <rFont val="等线"/>
        <charset val="134"/>
      </rPr>
      <t>迟中早</t>
    </r>
    <r>
      <rPr>
        <sz val="10"/>
        <color theme="1"/>
        <rFont val="Times New Roman"/>
        <charset val="134"/>
      </rPr>
      <t>08</t>
    </r>
  </si>
  <si>
    <r>
      <rPr>
        <sz val="10"/>
        <rFont val="等线"/>
        <charset val="134"/>
      </rPr>
      <t>华粳</t>
    </r>
    <r>
      <rPr>
        <sz val="10"/>
        <rFont val="Times New Roman"/>
        <charset val="134"/>
      </rPr>
      <t>0025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</si>
  <si>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迟中早</t>
    </r>
    <r>
      <rPr>
        <sz val="11"/>
        <rFont val="Times New Roman"/>
        <charset val="134"/>
      </rPr>
      <t>3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</si>
  <si>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迟早生</t>
    </r>
    <r>
      <rPr>
        <sz val="11"/>
        <color theme="1"/>
        <rFont val="Times New Roman"/>
        <charset val="134"/>
      </rPr>
      <t>01</t>
    </r>
  </si>
  <si>
    <r>
      <rPr>
        <sz val="11"/>
        <color rgb="FF000000"/>
        <rFont val="方正仿宋_GBK"/>
        <charset val="134"/>
      </rPr>
      <t>扬州</t>
    </r>
  </si>
  <si>
    <r>
      <rPr>
        <sz val="11"/>
        <color rgb="FF000000"/>
        <rFont val="方正仿宋_GBK"/>
        <charset val="134"/>
      </rPr>
      <t>镇江</t>
    </r>
  </si>
  <si>
    <r>
      <rPr>
        <sz val="11"/>
        <color rgb="FF000000"/>
        <rFont val="方正仿宋_GBK"/>
        <charset val="134"/>
      </rPr>
      <t>扬子江</t>
    </r>
  </si>
  <si>
    <r>
      <t>南粳</t>
    </r>
    <r>
      <rPr>
        <b/>
        <sz val="11"/>
        <color theme="1"/>
        <rFont val="Times New Roman"/>
        <charset val="134"/>
      </rPr>
      <t>13056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</si>
  <si>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年迟中早</t>
    </r>
    <r>
      <rPr>
        <sz val="11"/>
        <color theme="1"/>
        <rFont val="Times New Roman"/>
        <charset val="134"/>
      </rPr>
      <t>13</t>
    </r>
  </si>
  <si>
    <r>
      <rPr>
        <sz val="10"/>
        <color theme="1"/>
        <rFont val="宋体"/>
        <charset val="134"/>
      </rPr>
      <t>南粳</t>
    </r>
    <r>
      <rPr>
        <sz val="10"/>
        <color theme="1"/>
        <rFont val="Times New Roman"/>
        <charset val="134"/>
      </rPr>
      <t>13056</t>
    </r>
  </si>
  <si>
    <r>
      <rPr>
        <sz val="10"/>
        <color theme="1"/>
        <rFont val="等线"/>
        <charset val="134"/>
      </rPr>
      <t>迟中早</t>
    </r>
    <r>
      <rPr>
        <sz val="10"/>
        <color theme="1"/>
        <rFont val="Times New Roman"/>
        <charset val="134"/>
      </rPr>
      <t>13</t>
    </r>
  </si>
  <si>
    <r>
      <rPr>
        <sz val="10"/>
        <rFont val="等线"/>
        <charset val="134"/>
      </rPr>
      <t>南粳</t>
    </r>
    <r>
      <rPr>
        <sz val="10"/>
        <rFont val="Times New Roman"/>
        <charset val="134"/>
      </rPr>
      <t>13056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</si>
  <si>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年迟中早</t>
    </r>
    <r>
      <rPr>
        <sz val="11"/>
        <rFont val="Times New Roman"/>
        <charset val="134"/>
      </rPr>
      <t>7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</si>
  <si>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年迟早生</t>
    </r>
    <r>
      <rPr>
        <sz val="11"/>
        <color theme="1"/>
        <rFont val="Times New Roman"/>
        <charset val="134"/>
      </rPr>
      <t>03</t>
    </r>
  </si>
  <si>
    <t>迟早生03</t>
  </si>
  <si>
    <r>
      <rPr>
        <sz val="10"/>
        <color theme="1"/>
        <rFont val="宋体"/>
        <charset val="134"/>
        <scheme val="minor"/>
      </rPr>
      <t>迟早生03</t>
    </r>
  </si>
  <si>
    <r>
      <t>扬粳</t>
    </r>
    <r>
      <rPr>
        <b/>
        <sz val="11"/>
        <color theme="1"/>
        <rFont val="Times New Roman"/>
        <charset val="134"/>
      </rPr>
      <t>M2138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</si>
  <si>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CZQ07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</si>
  <si>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CZQ01</t>
    </r>
  </si>
  <si>
    <r>
      <rPr>
        <sz val="11"/>
        <color rgb="FF000000"/>
        <rFont val="方正仿宋_GBK"/>
        <charset val="134"/>
      </rPr>
      <t>大丰</t>
    </r>
  </si>
  <si>
    <r>
      <rPr>
        <sz val="11"/>
        <color rgb="FF000000"/>
        <rFont val="方正仿宋_GBK"/>
        <charset val="134"/>
      </rPr>
      <t>淮安所</t>
    </r>
  </si>
  <si>
    <r>
      <rPr>
        <sz val="11"/>
        <color rgb="FF000000"/>
        <rFont val="方正仿宋_GBK"/>
        <charset val="134"/>
      </rPr>
      <t>金土地</t>
    </r>
  </si>
  <si>
    <r>
      <rPr>
        <sz val="11"/>
        <color rgb="FF000000"/>
        <rFont val="方正仿宋_GBK"/>
        <charset val="134"/>
      </rPr>
      <t>中种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</si>
  <si>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CZS01</t>
    </r>
  </si>
  <si>
    <r>
      <rPr>
        <sz val="11"/>
        <color theme="1"/>
        <rFont val="方正仿宋_GBK"/>
        <charset val="134"/>
      </rPr>
      <t>洪泽</t>
    </r>
  </si>
  <si>
    <r>
      <t>扬粳</t>
    </r>
    <r>
      <rPr>
        <b/>
        <sz val="11"/>
        <color theme="1"/>
        <rFont val="Times New Roman"/>
        <charset val="134"/>
      </rPr>
      <t>212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</si>
  <si>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CZQ08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</si>
  <si>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CZQ02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</si>
  <si>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CZS02</t>
    </r>
  </si>
  <si>
    <r>
      <t>盐鉴</t>
    </r>
    <r>
      <rPr>
        <b/>
        <sz val="11"/>
        <color theme="1"/>
        <rFont val="Times New Roman"/>
        <charset val="134"/>
      </rPr>
      <t>1102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</si>
  <si>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年苏中</t>
    </r>
    <r>
      <rPr>
        <sz val="11"/>
        <color theme="1"/>
        <rFont val="Times New Roman"/>
        <charset val="134"/>
      </rPr>
      <t>06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</si>
  <si>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年苏中</t>
    </r>
    <r>
      <rPr>
        <sz val="11"/>
        <color theme="1"/>
        <rFont val="Times New Roman"/>
        <charset val="134"/>
      </rPr>
      <t>01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</si>
  <si>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年苏中生</t>
    </r>
    <r>
      <rPr>
        <sz val="11"/>
        <color theme="1"/>
        <rFont val="Times New Roman"/>
        <charset val="134"/>
      </rPr>
      <t>01</t>
    </r>
  </si>
  <si>
    <r>
      <t>迁粳</t>
    </r>
    <r>
      <rPr>
        <b/>
        <sz val="11"/>
        <color indexed="8"/>
        <rFont val="Times New Roman"/>
        <charset val="134"/>
      </rPr>
      <t>21194</t>
    </r>
  </si>
  <si>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方正仿宋_GBK"/>
        <charset val="134"/>
      </rPr>
      <t>年</t>
    </r>
    <r>
      <rPr>
        <sz val="11"/>
        <color rgb="FF000000"/>
        <rFont val="Times New Roman"/>
        <charset val="134"/>
      </rPr>
      <t>WLCZQ04</t>
    </r>
  </si>
  <si>
    <r>
      <rPr>
        <sz val="11"/>
        <color indexed="8"/>
        <rFont val="方正仿宋_GBK"/>
        <charset val="134"/>
      </rPr>
      <t>淮阴</t>
    </r>
  </si>
  <si>
    <r>
      <rPr>
        <sz val="11"/>
        <color indexed="8"/>
        <rFont val="方正仿宋_GBK"/>
        <charset val="134"/>
      </rPr>
      <t>洪泽</t>
    </r>
  </si>
  <si>
    <r>
      <rPr>
        <sz val="11"/>
        <color indexed="8"/>
        <rFont val="方正仿宋_GBK"/>
        <charset val="134"/>
      </rPr>
      <t>盐都</t>
    </r>
  </si>
  <si>
    <r>
      <rPr>
        <sz val="11"/>
        <color indexed="8"/>
        <rFont val="方正仿宋_GBK"/>
        <charset val="134"/>
      </rPr>
      <t>大丰区四岔河</t>
    </r>
  </si>
  <si>
    <r>
      <rPr>
        <sz val="11"/>
        <color indexed="8"/>
        <rFont val="方正仿宋_GBK"/>
        <charset val="134"/>
      </rPr>
      <t>海门</t>
    </r>
  </si>
  <si>
    <r>
      <rPr>
        <sz val="11"/>
        <color indexed="8"/>
        <rFont val="方正仿宋_GBK"/>
        <charset val="134"/>
      </rPr>
      <t>大丰区龙南村</t>
    </r>
  </si>
  <si>
    <r>
      <rPr>
        <sz val="11"/>
        <color indexed="8"/>
        <rFont val="方正仿宋_GBK"/>
        <charset val="134"/>
      </rPr>
      <t>宝应</t>
    </r>
  </si>
  <si>
    <r>
      <rPr>
        <sz val="11"/>
        <color indexed="8"/>
        <rFont val="方正仿宋_GBK"/>
        <charset val="134"/>
      </rPr>
      <t>泰州</t>
    </r>
  </si>
  <si>
    <r>
      <rPr>
        <b/>
        <sz val="11"/>
        <color indexed="8"/>
        <rFont val="方正仿宋_GBK"/>
        <charset val="134"/>
      </rPr>
      <t>平均</t>
    </r>
  </si>
  <si>
    <r>
      <rPr>
        <sz val="11"/>
        <color rgb="FF000000"/>
        <rFont val="Times New Roman"/>
        <charset val="134"/>
      </rPr>
      <t>2023</t>
    </r>
    <r>
      <rPr>
        <sz val="11"/>
        <color rgb="FF000000"/>
        <rFont val="方正仿宋_GBK"/>
        <charset val="134"/>
      </rPr>
      <t>年</t>
    </r>
    <r>
      <rPr>
        <sz val="11"/>
        <color rgb="FF000000"/>
        <rFont val="Times New Roman"/>
        <charset val="134"/>
      </rPr>
      <t>WLCZQ02</t>
    </r>
  </si>
  <si>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方正仿宋_GBK"/>
        <charset val="134"/>
      </rPr>
      <t>年</t>
    </r>
    <r>
      <rPr>
        <sz val="11"/>
        <color rgb="FF000000"/>
        <rFont val="Times New Roman"/>
        <charset val="134"/>
      </rPr>
      <t>WLCZS02</t>
    </r>
  </si>
  <si>
    <r>
      <rPr>
        <sz val="11"/>
        <color indexed="8"/>
        <rFont val="方正仿宋_GBK"/>
        <charset val="134"/>
      </rPr>
      <t>大丰四岔河</t>
    </r>
  </si>
  <si>
    <r>
      <rPr>
        <sz val="11"/>
        <color indexed="8"/>
        <rFont val="方正仿宋_GBK"/>
        <charset val="134"/>
      </rPr>
      <t>大丰民主村</t>
    </r>
  </si>
  <si>
    <r>
      <t>常粳</t>
    </r>
    <r>
      <rPr>
        <b/>
        <sz val="11"/>
        <color theme="1"/>
        <rFont val="Times New Roman"/>
        <charset val="134"/>
      </rPr>
      <t>22-1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</si>
  <si>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SYWQ07</t>
    </r>
  </si>
  <si>
    <r>
      <rPr>
        <sz val="11"/>
        <color theme="1"/>
        <rFont val="方正仿宋_GBK"/>
        <charset val="134"/>
      </rPr>
      <t>常熟所</t>
    </r>
  </si>
  <si>
    <r>
      <rPr>
        <sz val="11"/>
        <color theme="1"/>
        <rFont val="方正仿宋_GBK"/>
        <charset val="134"/>
      </rPr>
      <t>太湖所</t>
    </r>
  </si>
  <si>
    <r>
      <rPr>
        <sz val="11"/>
        <color theme="1"/>
        <rFont val="方正仿宋_GBK"/>
        <charset val="134"/>
      </rPr>
      <t>平均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</si>
  <si>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WLQ01</t>
    </r>
  </si>
  <si>
    <r>
      <rPr>
        <sz val="11"/>
        <color theme="1"/>
        <rFont val="方正仿宋_GBK"/>
        <charset val="134"/>
      </rPr>
      <t>扬州</t>
    </r>
  </si>
  <si>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方正仿宋_GBK"/>
        <charset val="134"/>
      </rPr>
      <t>年早晚生</t>
    </r>
    <r>
      <rPr>
        <sz val="11"/>
        <color rgb="FF000000"/>
        <rFont val="Times New Roman"/>
        <charset val="134"/>
      </rPr>
      <t>02</t>
    </r>
  </si>
  <si>
    <r>
      <rPr>
        <sz val="11"/>
        <rFont val="方正仿宋_GBK"/>
        <charset val="134"/>
      </rPr>
      <t>苏州</t>
    </r>
  </si>
  <si>
    <t>早晚生02</t>
  </si>
  <si>
    <r>
      <rPr>
        <sz val="11"/>
        <color theme="1"/>
        <rFont val="方正仿宋_GBK"/>
        <charset val="134"/>
      </rPr>
      <t>金坛</t>
    </r>
  </si>
  <si>
    <r>
      <rPr>
        <sz val="11"/>
        <color rgb="FF000000"/>
        <rFont val="方正仿宋_GBK"/>
        <charset val="134"/>
      </rPr>
      <t>常熟</t>
    </r>
  </si>
  <si>
    <r>
      <rPr>
        <sz val="11"/>
        <color rgb="FF000000"/>
        <rFont val="方正仿宋_GBK"/>
        <charset val="134"/>
      </rPr>
      <t>南京</t>
    </r>
  </si>
  <si>
    <r>
      <t>苏</t>
    </r>
    <r>
      <rPr>
        <b/>
        <sz val="11"/>
        <color theme="1"/>
        <rFont val="Times New Roman"/>
        <charset val="134"/>
      </rPr>
      <t>3625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</si>
  <si>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SYWQ08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</si>
  <si>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WLQ02</t>
    </r>
  </si>
  <si>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方正仿宋_GBK"/>
        <charset val="134"/>
      </rPr>
      <t>年早晚生</t>
    </r>
    <r>
      <rPr>
        <sz val="11"/>
        <color rgb="FF000000"/>
        <rFont val="Times New Roman"/>
        <charset val="134"/>
      </rPr>
      <t>03</t>
    </r>
  </si>
  <si>
    <t>早晚生03</t>
  </si>
  <si>
    <r>
      <t>盐稻</t>
    </r>
    <r>
      <rPr>
        <b/>
        <sz val="11"/>
        <color theme="1"/>
        <rFont val="Times New Roman"/>
        <charset val="134"/>
      </rPr>
      <t>1172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</si>
  <si>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SYWQ09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</si>
  <si>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WLQ03</t>
    </r>
  </si>
  <si>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方正仿宋_GBK"/>
        <charset val="134"/>
      </rPr>
      <t>年早晚生</t>
    </r>
    <r>
      <rPr>
        <sz val="11"/>
        <color rgb="FF000000"/>
        <rFont val="Times New Roman"/>
        <charset val="134"/>
      </rPr>
      <t>04</t>
    </r>
  </si>
  <si>
    <t>早晚生04</t>
  </si>
  <si>
    <r>
      <t>武科粳</t>
    </r>
    <r>
      <rPr>
        <b/>
        <sz val="11"/>
        <color indexed="8"/>
        <rFont val="Times New Roman"/>
        <charset val="134"/>
      </rPr>
      <t>1401</t>
    </r>
  </si>
  <si>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方正仿宋_GBK"/>
        <charset val="134"/>
      </rPr>
      <t>年</t>
    </r>
    <r>
      <rPr>
        <sz val="11"/>
        <color rgb="FF000000"/>
        <rFont val="Times New Roman"/>
        <charset val="134"/>
      </rPr>
      <t>WLZWQ07</t>
    </r>
  </si>
  <si>
    <r>
      <rPr>
        <sz val="11"/>
        <rFont val="方正仿宋_GBK"/>
        <charset val="134"/>
      </rPr>
      <t>常熟</t>
    </r>
  </si>
  <si>
    <r>
      <rPr>
        <sz val="11"/>
        <rFont val="方正仿宋_GBK"/>
        <charset val="134"/>
      </rPr>
      <t>太湖</t>
    </r>
  </si>
  <si>
    <r>
      <rPr>
        <sz val="11"/>
        <color rgb="FF000000"/>
        <rFont val="Times New Roman"/>
        <charset val="134"/>
      </rPr>
      <t>2023</t>
    </r>
    <r>
      <rPr>
        <sz val="11"/>
        <color rgb="FF000000"/>
        <rFont val="方正仿宋_GBK"/>
        <charset val="134"/>
      </rPr>
      <t>年</t>
    </r>
    <r>
      <rPr>
        <sz val="11"/>
        <color rgb="FF000000"/>
        <rFont val="Times New Roman"/>
        <charset val="134"/>
      </rPr>
      <t>WLZWQ14</t>
    </r>
  </si>
  <si>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方正仿宋_GBK"/>
        <charset val="134"/>
      </rPr>
      <t>年</t>
    </r>
    <r>
      <rPr>
        <sz val="11"/>
        <color rgb="FF000000"/>
        <rFont val="Times New Roman"/>
        <charset val="134"/>
      </rPr>
      <t>WLZWS02</t>
    </r>
  </si>
  <si>
    <r>
      <t>苏</t>
    </r>
    <r>
      <rPr>
        <b/>
        <sz val="11"/>
        <rFont val="Times New Roman"/>
        <charset val="134"/>
      </rPr>
      <t>2148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</si>
  <si>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年晚早区</t>
    </r>
    <r>
      <rPr>
        <sz val="11"/>
        <rFont val="Times New Roman"/>
        <charset val="134"/>
      </rPr>
      <t>8</t>
    </r>
  </si>
  <si>
    <r>
      <rPr>
        <sz val="10"/>
        <rFont val="宋体"/>
        <charset val="134"/>
      </rPr>
      <t>苏</t>
    </r>
    <r>
      <rPr>
        <sz val="10"/>
        <rFont val="Times New Roman"/>
        <charset val="134"/>
      </rPr>
      <t>2148</t>
    </r>
  </si>
  <si>
    <r>
      <rPr>
        <sz val="10"/>
        <color theme="1"/>
        <rFont val="宋体"/>
        <charset val="134"/>
      </rPr>
      <t>苏</t>
    </r>
    <r>
      <rPr>
        <sz val="10"/>
        <color theme="1"/>
        <rFont val="Times New Roman"/>
        <charset val="134"/>
      </rPr>
      <t>2148</t>
    </r>
  </si>
  <si>
    <r>
      <rPr>
        <sz val="11"/>
        <color theme="1"/>
        <rFont val="方正仿宋_GBK"/>
        <charset val="134"/>
      </rPr>
      <t>泰州所</t>
    </r>
  </si>
  <si>
    <r>
      <rPr>
        <sz val="11"/>
        <color theme="1"/>
        <rFont val="方正仿宋_GBK"/>
        <charset val="134"/>
      </rPr>
      <t>扬州大学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</si>
  <si>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年晚早区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</si>
  <si>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年晚早生</t>
    </r>
    <r>
      <rPr>
        <sz val="11"/>
        <color theme="1"/>
        <rFont val="Times New Roman"/>
        <charset val="134"/>
      </rPr>
      <t>01</t>
    </r>
  </si>
  <si>
    <r>
      <t>南粳</t>
    </r>
    <r>
      <rPr>
        <b/>
        <sz val="11"/>
        <rFont val="Times New Roman"/>
        <charset val="134"/>
      </rPr>
      <t>14044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</si>
  <si>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年晚早区</t>
    </r>
    <r>
      <rPr>
        <sz val="11"/>
        <rFont val="Times New Roman"/>
        <charset val="134"/>
      </rPr>
      <t>10</t>
    </r>
  </si>
  <si>
    <r>
      <rPr>
        <sz val="10"/>
        <rFont val="宋体"/>
        <charset val="134"/>
      </rPr>
      <t>南粳</t>
    </r>
    <r>
      <rPr>
        <sz val="10"/>
        <rFont val="Times New Roman"/>
        <charset val="134"/>
      </rPr>
      <t>14044</t>
    </r>
  </si>
  <si>
    <r>
      <rPr>
        <sz val="10"/>
        <color theme="1"/>
        <rFont val="宋体"/>
        <charset val="134"/>
      </rPr>
      <t>南粳</t>
    </r>
    <r>
      <rPr>
        <sz val="10"/>
        <color theme="1"/>
        <rFont val="Times New Roman"/>
        <charset val="134"/>
      </rPr>
      <t>14044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</si>
  <si>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年晚早区</t>
    </r>
    <r>
      <rPr>
        <sz val="11"/>
        <color theme="1"/>
        <rFont val="Times New Roman"/>
        <charset val="134"/>
      </rPr>
      <t>5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</si>
  <si>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年晚早生</t>
    </r>
    <r>
      <rPr>
        <sz val="11"/>
        <color theme="1"/>
        <rFont val="Times New Roman"/>
        <charset val="134"/>
      </rPr>
      <t>03</t>
    </r>
  </si>
  <si>
    <t>晚早生03</t>
  </si>
  <si>
    <r>
      <rPr>
        <sz val="11"/>
        <color theme="1"/>
        <rFont val="方正仿宋_GBK"/>
        <charset val="134"/>
      </rPr>
      <t>自主试验</t>
    </r>
  </si>
  <si>
    <r>
      <t>扬粳糯</t>
    </r>
    <r>
      <rPr>
        <b/>
        <sz val="11"/>
        <color theme="1"/>
        <rFont val="Times New Roman"/>
        <charset val="134"/>
      </rPr>
      <t>959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</si>
  <si>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YZN05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</si>
  <si>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YZN01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</si>
  <si>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ZNS01</t>
    </r>
  </si>
  <si>
    <r>
      <t>扬江糯</t>
    </r>
    <r>
      <rPr>
        <b/>
        <sz val="11"/>
        <color theme="1"/>
        <rFont val="Times New Roman"/>
        <charset val="134"/>
      </rPr>
      <t>006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</si>
  <si>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YZN09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</si>
  <si>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YNQ04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</si>
  <si>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ZNS04</t>
    </r>
  </si>
  <si>
    <r>
      <t>苏糯</t>
    </r>
    <r>
      <rPr>
        <b/>
        <sz val="11"/>
        <color theme="1"/>
        <rFont val="Times New Roman"/>
        <charset val="134"/>
      </rPr>
      <t>808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</si>
  <si>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年中糯区</t>
    </r>
    <r>
      <rPr>
        <sz val="11"/>
        <color theme="1"/>
        <rFont val="Times New Roman"/>
        <charset val="134"/>
      </rPr>
      <t>1</t>
    </r>
  </si>
  <si>
    <r>
      <rPr>
        <sz val="11"/>
        <color rgb="FF000000"/>
        <rFont val="方正仿宋_GBK"/>
        <charset val="134"/>
      </rPr>
      <t>赣榆</t>
    </r>
  </si>
  <si>
    <r>
      <rPr>
        <sz val="11"/>
        <color rgb="FF000000"/>
        <rFont val="方正仿宋_GBK"/>
        <charset val="134"/>
      </rPr>
      <t>黄海农科所</t>
    </r>
  </si>
  <si>
    <r>
      <rPr>
        <sz val="11"/>
        <color rgb="FF000000"/>
        <rFont val="方正仿宋_GBK"/>
        <charset val="134"/>
      </rPr>
      <t>中江宿迁</t>
    </r>
  </si>
  <si>
    <r>
      <rPr>
        <sz val="11"/>
        <color rgb="FF000000"/>
        <rFont val="方正仿宋_GBK"/>
        <charset val="134"/>
      </rPr>
      <t>宿迁所</t>
    </r>
  </si>
  <si>
    <r>
      <rPr>
        <sz val="11"/>
        <color rgb="FF000000"/>
        <rFont val="方正仿宋_GBK"/>
        <charset val="134"/>
      </rPr>
      <t>保丰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</si>
  <si>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年中糯区</t>
    </r>
    <r>
      <rPr>
        <sz val="11"/>
        <color theme="1"/>
        <rFont val="Times New Roman"/>
        <charset val="134"/>
      </rPr>
      <t>1</t>
    </r>
  </si>
  <si>
    <r>
      <rPr>
        <sz val="11"/>
        <color rgb="FF000000"/>
        <rFont val="方正仿宋_GBK"/>
        <charset val="134"/>
      </rPr>
      <t>徐州佳禾</t>
    </r>
  </si>
  <si>
    <r>
      <rPr>
        <sz val="11"/>
        <color rgb="FF000000"/>
        <rFont val="方正仿宋_GBK"/>
        <charset val="134"/>
      </rPr>
      <t>岗埠农场</t>
    </r>
    <r>
      <rPr>
        <sz val="11"/>
        <color rgb="FF000000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</si>
  <si>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年中糯生</t>
    </r>
    <r>
      <rPr>
        <sz val="11"/>
        <color theme="1"/>
        <rFont val="Times New Roman"/>
        <charset val="134"/>
      </rPr>
      <t>1</t>
    </r>
  </si>
  <si>
    <r>
      <rPr>
        <sz val="11"/>
        <color rgb="FF000000"/>
        <rFont val="方正仿宋_GBK"/>
        <charset val="134"/>
      </rPr>
      <t>岗埠农场</t>
    </r>
  </si>
  <si>
    <r>
      <t>盐糯</t>
    </r>
    <r>
      <rPr>
        <b/>
        <sz val="11"/>
        <color theme="1"/>
        <rFont val="Times New Roman"/>
        <charset val="134"/>
      </rPr>
      <t>309</t>
    </r>
  </si>
  <si>
    <r>
      <t>扬粳糯</t>
    </r>
    <r>
      <rPr>
        <b/>
        <sz val="11"/>
        <color theme="1"/>
        <rFont val="Times New Roman"/>
        <charset val="134"/>
      </rPr>
      <t>418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</si>
  <si>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YNQ05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</si>
  <si>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YNQ01</t>
    </r>
  </si>
  <si>
    <r>
      <rPr>
        <sz val="11"/>
        <color theme="1"/>
        <rFont val="方正仿宋_GBK"/>
        <charset val="134"/>
      </rPr>
      <t>海门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</si>
  <si>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YNS01</t>
    </r>
  </si>
  <si>
    <r>
      <t>镇糯</t>
    </r>
    <r>
      <rPr>
        <b/>
        <sz val="11"/>
        <color theme="1"/>
        <rFont val="Times New Roman"/>
        <charset val="134"/>
      </rPr>
      <t>6147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</si>
  <si>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YNQ11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</si>
  <si>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YNQ06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</si>
  <si>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</t>
    </r>
    <r>
      <rPr>
        <sz val="11"/>
        <color theme="1"/>
        <rFont val="Times New Roman"/>
        <charset val="134"/>
      </rPr>
      <t>YNS04</t>
    </r>
  </si>
  <si>
    <r>
      <t>宁糯</t>
    </r>
    <r>
      <rPr>
        <b/>
        <sz val="11"/>
        <rFont val="Times New Roman"/>
        <charset val="134"/>
      </rPr>
      <t>21903</t>
    </r>
  </si>
  <si>
    <r>
      <rPr>
        <sz val="11"/>
        <rFont val="方正仿宋_GBK"/>
        <charset val="134"/>
      </rPr>
      <t>常熟所</t>
    </r>
  </si>
  <si>
    <r>
      <rPr>
        <sz val="11"/>
        <rFont val="方正仿宋_GBK"/>
        <charset val="134"/>
      </rPr>
      <t>金坛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</si>
  <si>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</t>
    </r>
  </si>
  <si>
    <r>
      <rPr>
        <sz val="11"/>
        <rFont val="方正仿宋_GBK"/>
        <charset val="134"/>
      </rPr>
      <t>顺泰农场</t>
    </r>
  </si>
  <si>
    <r>
      <rPr>
        <sz val="11"/>
        <rFont val="方正仿宋_GBK"/>
        <charset val="134"/>
      </rPr>
      <t>方凌点</t>
    </r>
  </si>
  <si>
    <r>
      <rPr>
        <sz val="11"/>
        <rFont val="方正仿宋_GBK"/>
        <charset val="134"/>
      </rPr>
      <t>东辛农场</t>
    </r>
  </si>
  <si>
    <r>
      <rPr>
        <sz val="11"/>
        <rFont val="方正仿宋_GBK"/>
        <charset val="134"/>
      </rPr>
      <t>华丰农场</t>
    </r>
  </si>
  <si>
    <r>
      <rPr>
        <sz val="11"/>
        <rFont val="方正仿宋_GBK"/>
        <charset val="134"/>
      </rPr>
      <t>金海农场</t>
    </r>
  </si>
  <si>
    <r>
      <rPr>
        <sz val="11"/>
        <rFont val="方正仿宋_GBK"/>
        <charset val="134"/>
      </rPr>
      <t>射阳金海岛</t>
    </r>
  </si>
  <si>
    <r>
      <rPr>
        <sz val="11"/>
        <rFont val="方正仿宋_GBK"/>
        <charset val="134"/>
      </rPr>
      <t>新洋试验站</t>
    </r>
  </si>
  <si>
    <r>
      <rPr>
        <sz val="11"/>
        <rFont val="方正仿宋_GBK"/>
        <charset val="134"/>
      </rPr>
      <t>通州湾</t>
    </r>
  </si>
  <si>
    <r>
      <rPr>
        <sz val="11"/>
        <rFont val="方正仿宋_GBK"/>
        <charset val="134"/>
      </rPr>
      <t>青口</t>
    </r>
  </si>
  <si>
    <r>
      <rPr>
        <sz val="11"/>
        <rFont val="方正仿宋_GBK"/>
        <charset val="134"/>
      </rPr>
      <t>云辉</t>
    </r>
  </si>
  <si>
    <r>
      <rPr>
        <sz val="11"/>
        <rFont val="方正仿宋_GBK"/>
        <charset val="134"/>
      </rPr>
      <t>如东</t>
    </r>
  </si>
  <si>
    <r>
      <rPr>
        <sz val="11"/>
        <rFont val="方正仿宋_GBK"/>
        <charset val="134"/>
      </rPr>
      <t>华丰种业</t>
    </r>
  </si>
  <si>
    <r>
      <rPr>
        <sz val="11"/>
        <rFont val="方正仿宋_GBK"/>
        <charset val="134"/>
      </rPr>
      <t>金色农业</t>
    </r>
  </si>
  <si>
    <r>
      <rPr>
        <sz val="11"/>
        <rFont val="方正仿宋_GBK"/>
        <charset val="134"/>
      </rPr>
      <t>金海岛</t>
    </r>
  </si>
  <si>
    <r>
      <rPr>
        <sz val="11"/>
        <rFont val="方正仿宋_GBK"/>
        <charset val="134"/>
      </rPr>
      <t>云辉种业</t>
    </r>
  </si>
  <si>
    <r>
      <rPr>
        <sz val="11"/>
        <rFont val="方正仿宋_GBK"/>
        <charset val="134"/>
      </rPr>
      <t>东辛</t>
    </r>
  </si>
  <si>
    <r>
      <rPr>
        <sz val="11"/>
        <rFont val="方正仿宋_GBK"/>
        <charset val="134"/>
      </rPr>
      <t>平均</t>
    </r>
  </si>
  <si>
    <r>
      <t>盐稻</t>
    </r>
    <r>
      <rPr>
        <b/>
        <sz val="11"/>
        <color theme="1"/>
        <rFont val="Times New Roman"/>
        <charset val="134"/>
      </rPr>
      <t>1138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</si>
  <si>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方正仿宋_GBK"/>
        <charset val="134"/>
      </rPr>
      <t>年区试</t>
    </r>
    <r>
      <rPr>
        <sz val="11"/>
        <color theme="1"/>
        <rFont val="Times New Roman"/>
        <charset val="134"/>
      </rPr>
      <t>A08</t>
    </r>
  </si>
  <si>
    <r>
      <rPr>
        <sz val="11"/>
        <color theme="1"/>
        <rFont val="方正仿宋_GBK"/>
        <charset val="134"/>
      </rPr>
      <t>铜山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</si>
  <si>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方正仿宋_GBK"/>
        <charset val="134"/>
      </rPr>
      <t>年区试</t>
    </r>
    <r>
      <rPr>
        <sz val="11"/>
        <color theme="1"/>
        <rFont val="Times New Roman"/>
        <charset val="134"/>
      </rPr>
      <t>A03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</si>
  <si>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年生试</t>
    </r>
    <r>
      <rPr>
        <sz val="11"/>
        <color theme="1"/>
        <rFont val="Times New Roman"/>
        <charset val="134"/>
      </rPr>
      <t>A02</t>
    </r>
  </si>
  <si>
    <t>/</t>
  </si>
  <si>
    <r>
      <t>扬农粳</t>
    </r>
    <r>
      <rPr>
        <b/>
        <sz val="11"/>
        <rFont val="Times New Roman"/>
        <charset val="134"/>
      </rPr>
      <t>20-3246</t>
    </r>
  </si>
  <si>
    <r>
      <rPr>
        <sz val="11"/>
        <rFont val="Times New Roman"/>
        <charset val="134"/>
      </rPr>
      <t>2021</t>
    </r>
    <r>
      <rPr>
        <sz val="11"/>
        <rFont val="方正仿宋_GBK"/>
        <charset val="134"/>
      </rPr>
      <t>年省院迟区</t>
    </r>
    <r>
      <rPr>
        <sz val="11"/>
        <rFont val="Times New Roman"/>
        <charset val="134"/>
      </rPr>
      <t>10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</si>
  <si>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SYCQ03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</si>
  <si>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SYCS03</t>
    </r>
  </si>
  <si>
    <r>
      <t>武香糯</t>
    </r>
    <r>
      <rPr>
        <b/>
        <sz val="11"/>
        <rFont val="Times New Roman"/>
        <charset val="134"/>
      </rPr>
      <t>9106</t>
    </r>
  </si>
  <si>
    <r>
      <rPr>
        <sz val="11"/>
        <rFont val="Times New Roman"/>
        <charset val="134"/>
      </rPr>
      <t>2021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YNQ08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</si>
  <si>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YNQ02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</si>
  <si>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YNS02</t>
    </r>
  </si>
  <si>
    <r>
      <rPr>
        <sz val="11"/>
        <rFont val="方正仿宋_GBK"/>
        <charset val="134"/>
      </rPr>
      <t>海门</t>
    </r>
  </si>
  <si>
    <r>
      <rPr>
        <sz val="11"/>
        <color theme="1"/>
        <rFont val="方正仿宋_GBK"/>
        <charset val="134"/>
      </rPr>
      <t>扩区</t>
    </r>
  </si>
  <si>
    <r>
      <t>荃优</t>
    </r>
    <r>
      <rPr>
        <b/>
        <sz val="11"/>
        <color theme="1"/>
        <rFont val="Times New Roman"/>
        <charset val="134"/>
      </rPr>
      <t>5438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</si>
  <si>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年中籼区</t>
    </r>
    <r>
      <rPr>
        <sz val="11"/>
        <color theme="1"/>
        <rFont val="Times New Roman"/>
        <charset val="134"/>
      </rPr>
      <t>01</t>
    </r>
  </si>
  <si>
    <r>
      <rPr>
        <sz val="11"/>
        <rFont val="方正仿宋_GBK"/>
        <charset val="134"/>
      </rPr>
      <t>睢宁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佳禾农业</t>
    </r>
  </si>
  <si>
    <r>
      <rPr>
        <sz val="11"/>
        <rFont val="方正仿宋_GBK"/>
        <charset val="134"/>
      </rPr>
      <t>铜山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保丰集团</t>
    </r>
  </si>
  <si>
    <r>
      <rPr>
        <sz val="11"/>
        <rFont val="方正仿宋_GBK"/>
        <charset val="134"/>
      </rPr>
      <t>东海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双赢公司</t>
    </r>
  </si>
  <si>
    <r>
      <rPr>
        <sz val="11"/>
        <rFont val="方正仿宋_GBK"/>
        <charset val="134"/>
      </rPr>
      <t>沭阳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欢腾农业</t>
    </r>
  </si>
  <si>
    <r>
      <rPr>
        <sz val="11"/>
        <rFont val="方正仿宋_GBK"/>
        <charset val="134"/>
      </rPr>
      <t>淮阴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金色天华</t>
    </r>
  </si>
  <si>
    <r>
      <rPr>
        <sz val="11"/>
        <rFont val="方正仿宋_GBK"/>
        <charset val="134"/>
      </rPr>
      <t>涟水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天保农业</t>
    </r>
  </si>
  <si>
    <r>
      <rPr>
        <sz val="11"/>
        <rFont val="方正仿宋_GBK"/>
        <charset val="134"/>
      </rPr>
      <t>宿迁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中江种业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</si>
  <si>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年中籼区</t>
    </r>
    <r>
      <rPr>
        <sz val="11"/>
        <color theme="1"/>
        <rFont val="Times New Roman"/>
        <charset val="134"/>
      </rPr>
      <t>01</t>
    </r>
  </si>
  <si>
    <r>
      <rPr>
        <sz val="11"/>
        <rFont val="方正仿宋_GBK"/>
        <charset val="134"/>
      </rPr>
      <t>保丰集团</t>
    </r>
  </si>
  <si>
    <r>
      <rPr>
        <sz val="11"/>
        <rFont val="方正仿宋_GBK"/>
        <charset val="134"/>
      </rPr>
      <t>连云港农科院</t>
    </r>
  </si>
  <si>
    <r>
      <rPr>
        <sz val="11"/>
        <rFont val="方正仿宋_GBK"/>
        <charset val="134"/>
      </rPr>
      <t>宿迁中江种业</t>
    </r>
  </si>
  <si>
    <r>
      <rPr>
        <sz val="11"/>
        <rFont val="方正仿宋_GBK"/>
        <charset val="134"/>
      </rPr>
      <t>徐州惠农农机</t>
    </r>
  </si>
  <si>
    <r>
      <rPr>
        <sz val="11"/>
        <rFont val="方正仿宋_GBK"/>
        <charset val="134"/>
      </rPr>
      <t>徐州佳禾农业</t>
    </r>
  </si>
  <si>
    <r>
      <t>C</t>
    </r>
    <r>
      <rPr>
        <b/>
        <sz val="11"/>
        <color theme="1"/>
        <rFont val="方正仿宋_GBK"/>
        <charset val="134"/>
      </rPr>
      <t>两优晶丝苗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</si>
  <si>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年中籼区</t>
    </r>
    <r>
      <rPr>
        <sz val="11"/>
        <color theme="1"/>
        <rFont val="Times New Roman"/>
        <charset val="134"/>
      </rPr>
      <t>02</t>
    </r>
  </si>
  <si>
    <t>167. 1</t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</si>
  <si>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年中籼区</t>
    </r>
    <r>
      <rPr>
        <sz val="11"/>
        <color theme="1"/>
        <rFont val="Times New Roman"/>
        <charset val="134"/>
      </rPr>
      <t>02</t>
    </r>
  </si>
  <si>
    <t>润两优619</t>
  </si>
  <si>
    <t>2023年</t>
  </si>
  <si>
    <t>睢宁</t>
  </si>
  <si>
    <t>徐州</t>
  </si>
  <si>
    <t>新沂</t>
  </si>
  <si>
    <t>灌南</t>
  </si>
  <si>
    <t>宿迁</t>
  </si>
  <si>
    <t>涟水</t>
  </si>
  <si>
    <t>泗阳</t>
  </si>
  <si>
    <t>2024年</t>
  </si>
  <si>
    <t>淮安</t>
  </si>
  <si>
    <t>连云港</t>
  </si>
  <si>
    <r>
      <rPr>
        <sz val="11"/>
        <rFont val="方正仿宋_GBK"/>
        <charset val="134"/>
      </rPr>
      <t>宿迁</t>
    </r>
    <r>
      <rPr>
        <sz val="11"/>
        <rFont val="Times New Roman"/>
        <charset val="134"/>
      </rPr>
      <t>(</t>
    </r>
    <r>
      <rPr>
        <sz val="11"/>
        <rFont val="方正仿宋_GBK"/>
        <charset val="134"/>
      </rPr>
      <t>兆丰</t>
    </r>
    <r>
      <rPr>
        <sz val="11"/>
        <rFont val="Times New Roman"/>
        <charset val="134"/>
      </rPr>
      <t>)</t>
    </r>
  </si>
  <si>
    <r>
      <rPr>
        <sz val="11"/>
        <rFont val="方正仿宋_GBK"/>
        <charset val="134"/>
      </rPr>
      <t>宿迁</t>
    </r>
    <r>
      <rPr>
        <sz val="11"/>
        <rFont val="Times New Roman"/>
        <charset val="134"/>
      </rPr>
      <t>(</t>
    </r>
    <r>
      <rPr>
        <sz val="11"/>
        <rFont val="方正仿宋_GBK"/>
        <charset val="134"/>
      </rPr>
      <t>中江</t>
    </r>
    <r>
      <rPr>
        <sz val="11"/>
        <rFont val="Times New Roman"/>
        <charset val="134"/>
      </rPr>
      <t>)</t>
    </r>
  </si>
  <si>
    <t>扬两优813</t>
  </si>
  <si>
    <r>
      <t>两优</t>
    </r>
    <r>
      <rPr>
        <b/>
        <sz val="11"/>
        <color theme="1"/>
        <rFont val="Times New Roman"/>
        <charset val="134"/>
      </rPr>
      <t>106</t>
    </r>
  </si>
  <si>
    <r>
      <rPr>
        <sz val="11"/>
        <color theme="1"/>
        <rFont val="方正仿宋_GBK"/>
        <charset val="134"/>
      </rPr>
      <t>沭阳</t>
    </r>
  </si>
  <si>
    <r>
      <t>南粳</t>
    </r>
    <r>
      <rPr>
        <b/>
        <sz val="11"/>
        <rFont val="Times New Roman"/>
        <charset val="134"/>
      </rPr>
      <t>9308</t>
    </r>
  </si>
  <si>
    <r>
      <t>泗稻</t>
    </r>
    <r>
      <rPr>
        <b/>
        <sz val="11"/>
        <color theme="1"/>
        <rFont val="Times New Roman"/>
        <charset val="134"/>
      </rPr>
      <t>301</t>
    </r>
  </si>
  <si>
    <r>
      <t>泗稻</t>
    </r>
    <r>
      <rPr>
        <b/>
        <sz val="11"/>
        <color theme="1"/>
        <rFont val="Times New Roman"/>
        <charset val="134"/>
      </rPr>
      <t>22</t>
    </r>
    <r>
      <rPr>
        <b/>
        <sz val="11"/>
        <color theme="1"/>
        <rFont val="方正仿宋_GBK"/>
        <charset val="134"/>
      </rPr>
      <t>号</t>
    </r>
  </si>
  <si>
    <r>
      <rPr>
        <sz val="10"/>
        <rFont val="方正仿宋_GBK"/>
        <charset val="134"/>
      </rPr>
      <t>东台</t>
    </r>
  </si>
  <si>
    <r>
      <rPr>
        <sz val="10"/>
        <rFont val="方正仿宋_GBK"/>
        <charset val="134"/>
      </rPr>
      <t>淮安</t>
    </r>
  </si>
  <si>
    <r>
      <rPr>
        <sz val="10"/>
        <rFont val="方正仿宋_GBK"/>
        <charset val="134"/>
      </rPr>
      <t>泰州</t>
    </r>
  </si>
  <si>
    <r>
      <rPr>
        <sz val="10"/>
        <rFont val="方正仿宋_GBK"/>
        <charset val="134"/>
      </rPr>
      <t>高邮</t>
    </r>
  </si>
  <si>
    <r>
      <rPr>
        <sz val="10"/>
        <rFont val="方正仿宋_GBK"/>
        <charset val="134"/>
      </rPr>
      <t>扬州</t>
    </r>
  </si>
  <si>
    <r>
      <rPr>
        <sz val="10"/>
        <rFont val="方正仿宋_GBK"/>
        <charset val="134"/>
      </rPr>
      <t>盐城</t>
    </r>
  </si>
  <si>
    <r>
      <rPr>
        <sz val="10"/>
        <rFont val="方正仿宋_GBK"/>
        <charset val="134"/>
      </rPr>
      <t>海安</t>
    </r>
  </si>
  <si>
    <r>
      <rPr>
        <b/>
        <sz val="10"/>
        <rFont val="方正仿宋_GBK"/>
        <charset val="134"/>
      </rPr>
      <t>平均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</si>
</sst>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 "/>
    <numFmt numFmtId="179" formatCode="0.0_);[Red]\(0.0\)"/>
    <numFmt numFmtId="180" formatCode="0.0_);\(0.0\)"/>
    <numFmt numFmtId="181" formatCode="0.00_);[Red]\(0.00\)"/>
    <numFmt numFmtId="182" formatCode="0.0"/>
    <numFmt numFmtId="183" formatCode="0_);[Red]\(0\)"/>
    <numFmt numFmtId="184" formatCode="0.00_);\(0.00\)"/>
    <numFmt numFmtId="185" formatCode="0.0_ ;[Red]\-0.0\ "/>
  </numFmts>
  <fonts count="95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Times New Roman"/>
      <charset val="0"/>
    </font>
    <font>
      <b/>
      <sz val="11"/>
      <color theme="1"/>
      <name val="Times New Roman"/>
      <charset val="0"/>
    </font>
    <font>
      <sz val="11"/>
      <name val="Times New Roman"/>
      <charset val="134"/>
    </font>
    <font>
      <b/>
      <sz val="11"/>
      <name val="Times New Roman"/>
      <charset val="134"/>
    </font>
    <font>
      <b/>
      <sz val="11"/>
      <color theme="1"/>
      <name val="Times New Roman"/>
      <charset val="134"/>
    </font>
    <font>
      <sz val="11"/>
      <color indexed="8"/>
      <name val="Times New Roman"/>
      <charset val="134"/>
    </font>
    <font>
      <b/>
      <sz val="11"/>
      <color indexed="8"/>
      <name val="Times New Roman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0"/>
      <color theme="1"/>
      <name val="Times New Roman"/>
      <charset val="134"/>
    </font>
    <font>
      <sz val="20"/>
      <color theme="1"/>
      <name val="Times New Roman"/>
      <charset val="134"/>
    </font>
    <font>
      <b/>
      <sz val="20"/>
      <color theme="1"/>
      <name val="Times New Roman"/>
      <charset val="134"/>
    </font>
    <font>
      <sz val="12"/>
      <color theme="1"/>
      <name val="方正黑体_GBK"/>
      <charset val="134"/>
    </font>
    <font>
      <b/>
      <sz val="12"/>
      <color theme="1"/>
      <name val="方正黑体_GBK"/>
      <charset val="134"/>
    </font>
    <font>
      <sz val="12"/>
      <name val="Times New Roman"/>
      <charset val="134"/>
    </font>
    <font>
      <sz val="12"/>
      <name val="方正黑体_GBK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1"/>
      <color theme="1"/>
      <name val="方正仿宋_GBK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b/>
      <sz val="11"/>
      <name val="方正仿宋_GBK"/>
      <charset val="134"/>
    </font>
    <font>
      <b/>
      <sz val="11"/>
      <name val="Times New Roman"/>
      <charset val="0"/>
    </font>
    <font>
      <sz val="11"/>
      <name val="Times New Roman"/>
      <charset val="0"/>
    </font>
    <font>
      <sz val="11"/>
      <color rgb="FFFF0000"/>
      <name val="Times New Roman"/>
      <charset val="134"/>
    </font>
    <font>
      <b/>
      <sz val="10"/>
      <color theme="1"/>
      <name val="宋体"/>
      <charset val="134"/>
    </font>
    <font>
      <b/>
      <sz val="10"/>
      <name val="等线"/>
      <charset val="134"/>
    </font>
    <font>
      <sz val="11"/>
      <color rgb="FF000000"/>
      <name val="Times New Roman"/>
      <charset val="0"/>
    </font>
    <font>
      <b/>
      <sz val="11"/>
      <color indexed="8"/>
      <name val="方正仿宋_GBK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sz val="11"/>
      <name val="方正仿宋_GBK"/>
      <charset val="134"/>
    </font>
    <font>
      <b/>
      <sz val="11"/>
      <name val="宋体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10"/>
      <name val="方正仿宋_GBK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20"/>
      <name val="Times New Roman"/>
      <charset val="134"/>
    </font>
    <font>
      <sz val="11"/>
      <name val="方正黑体_GBK"/>
      <charset val="134"/>
    </font>
    <font>
      <b/>
      <sz val="11"/>
      <name val="方正黑体_GBK"/>
      <charset val="134"/>
    </font>
    <font>
      <sz val="11"/>
      <name val="方正仿宋_GB2312"/>
      <charset val="134"/>
    </font>
    <font>
      <b/>
      <sz val="11"/>
      <name val="方正仿宋_GB2312"/>
      <charset val="134"/>
    </font>
    <font>
      <sz val="11"/>
      <name val="黑体"/>
      <charset val="134"/>
    </font>
    <font>
      <sz val="12"/>
      <color rgb="FFFF0000"/>
      <name val="方正黑体_GBK"/>
      <charset val="134"/>
    </font>
    <font>
      <sz val="1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方正仿宋_GBK"/>
      <charset val="134"/>
    </font>
    <font>
      <sz val="11"/>
      <color rgb="FF000000"/>
      <name val="方正仿宋_GBK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indexed="8"/>
      <name val="方正仿宋_GBK"/>
      <charset val="134"/>
    </font>
    <font>
      <sz val="10"/>
      <name val="等线"/>
      <charset val="134"/>
    </font>
    <font>
      <b/>
      <sz val="11"/>
      <color indexed="8"/>
      <name val="方正仿宋_GB2312"/>
      <charset val="134"/>
    </font>
    <font>
      <sz val="11"/>
      <color rgb="FF000000"/>
      <name val="方正仿宋_GB2312"/>
      <charset val="134"/>
    </font>
    <font>
      <sz val="10"/>
      <name val="方正仿宋_GBK"/>
      <charset val="134"/>
    </font>
    <font>
      <sz val="10"/>
      <color theme="1"/>
      <name val="宋体"/>
      <charset val="134"/>
      <scheme val="minor"/>
    </font>
    <font>
      <sz val="10.5"/>
      <name val="宋体"/>
      <charset val="134"/>
    </font>
    <font>
      <sz val="10"/>
      <color theme="1"/>
      <name val="等线"/>
      <charset val="134"/>
    </font>
    <font>
      <sz val="11"/>
      <color indexed="8"/>
      <name val="方正仿宋_GB2312"/>
      <charset val="134"/>
    </font>
    <font>
      <sz val="11"/>
      <color theme="1"/>
      <name val="方正仿宋_GBK"/>
      <charset val="0"/>
    </font>
    <font>
      <sz val="11"/>
      <name val="方正仿宋_GBK"/>
      <charset val="0"/>
    </font>
    <font>
      <sz val="20"/>
      <color theme="1"/>
      <name val="方正黑体_GBK"/>
      <charset val="134"/>
    </font>
    <font>
      <sz val="11"/>
      <color theme="1"/>
      <name val="方正仿宋_GB2312"/>
      <charset val="134"/>
    </font>
    <font>
      <sz val="11"/>
      <name val="方正仿宋_GB2312"/>
      <charset val="0"/>
    </font>
    <font>
      <sz val="20"/>
      <name val="方正黑体_GBK"/>
      <charset val="134"/>
    </font>
    <font>
      <b/>
      <sz val="11"/>
      <color theme="1"/>
      <name val="方正仿宋_GB2312"/>
      <charset val="134"/>
    </font>
    <font>
      <sz val="18"/>
      <name val="方正黑体_GBK"/>
      <charset val="134"/>
    </font>
    <font>
      <b/>
      <sz val="11"/>
      <color rgb="FF000000"/>
      <name val="方正仿宋_GBK"/>
      <charset val="134"/>
    </font>
    <font>
      <b/>
      <sz val="11"/>
      <color theme="1"/>
      <name val="方正仿宋_GBK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8" fillId="0" borderId="16" applyNumberFormat="0" applyFill="0" applyAlignment="0" applyProtection="0">
      <alignment vertical="center"/>
    </xf>
    <xf numFmtId="0" fontId="59" fillId="0" borderId="17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6" borderId="18" applyNumberFormat="0" applyAlignment="0" applyProtection="0">
      <alignment vertical="center"/>
    </xf>
    <xf numFmtId="0" fontId="61" fillId="7" borderId="19" applyNumberFormat="0" applyAlignment="0" applyProtection="0">
      <alignment vertical="center"/>
    </xf>
    <xf numFmtId="0" fontId="62" fillId="7" borderId="18" applyNumberFormat="0" applyAlignment="0" applyProtection="0">
      <alignment vertical="center"/>
    </xf>
    <xf numFmtId="0" fontId="63" fillId="8" borderId="20" applyNumberForma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10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0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8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2" borderId="0" applyNumberFormat="0" applyBorder="0" applyAlignment="0" applyProtection="0">
      <alignment vertical="center"/>
    </xf>
    <xf numFmtId="0" fontId="70" fillId="33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7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</cellStyleXfs>
  <cellXfs count="638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/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76" fontId="13" fillId="0" borderId="0" xfId="0" applyNumberFormat="1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176" fontId="7" fillId="0" borderId="1" xfId="0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176" fontId="18" fillId="0" borderId="2" xfId="0" applyNumberFormat="1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>
      <alignment horizontal="center" vertical="center" wrapText="1"/>
    </xf>
    <xf numFmtId="176" fontId="17" fillId="0" borderId="3" xfId="0" applyNumberFormat="1" applyFont="1" applyFill="1" applyBorder="1" applyAlignment="1">
      <alignment horizontal="center" vertical="center"/>
    </xf>
    <xf numFmtId="176" fontId="17" fillId="0" borderId="3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2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76" fontId="23" fillId="0" borderId="1" xfId="0" applyNumberFormat="1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176" fontId="22" fillId="3" borderId="1" xfId="0" applyNumberFormat="1" applyFont="1" applyFill="1" applyBorder="1" applyAlignment="1">
      <alignment horizontal="center" vertical="center" wrapText="1"/>
    </xf>
    <xf numFmtId="176" fontId="23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1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176" fontId="2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176" fontId="22" fillId="0" borderId="1" xfId="0" applyNumberFormat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/>
    </xf>
    <xf numFmtId="176" fontId="5" fillId="0" borderId="1" xfId="83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6" fontId="5" fillId="0" borderId="1" xfId="84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177" fontId="7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22" fillId="0" borderId="1" xfId="0" applyNumberFormat="1" applyFont="1" applyBorder="1" applyAlignment="1">
      <alignment horizontal="center" vertical="top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top" wrapText="1"/>
    </xf>
    <xf numFmtId="176" fontId="2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22" fillId="0" borderId="1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5" fillId="0" borderId="1" xfId="72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5" fillId="0" borderId="1" xfId="72" applyNumberFormat="1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6" fillId="2" borderId="1" xfId="72" applyNumberFormat="1" applyFont="1" applyFill="1" applyBorder="1" applyAlignment="1">
      <alignment horizontal="center" vertical="center" wrapText="1"/>
    </xf>
    <xf numFmtId="176" fontId="5" fillId="0" borderId="1" xfId="7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76" fontId="6" fillId="2" borderId="1" xfId="7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0" fontId="5" fillId="2" borderId="1" xfId="70" applyFont="1" applyFill="1" applyBorder="1" applyAlignment="1">
      <alignment horizontal="center" vertical="center"/>
    </xf>
    <xf numFmtId="176" fontId="5" fillId="2" borderId="1" xfId="70" applyNumberFormat="1" applyFont="1" applyFill="1" applyBorder="1" applyAlignment="1">
      <alignment horizontal="center" vertical="center"/>
    </xf>
    <xf numFmtId="176" fontId="5" fillId="2" borderId="1" xfId="70" applyNumberFormat="1" applyFont="1" applyFill="1" applyBorder="1" applyAlignment="1">
      <alignment horizontal="center" vertical="center" wrapText="1"/>
    </xf>
    <xf numFmtId="0" fontId="5" fillId="2" borderId="1" xfId="7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2" borderId="1" xfId="70" applyFont="1" applyFill="1" applyBorder="1" applyAlignment="1">
      <alignment horizontal="center" vertical="center"/>
    </xf>
    <xf numFmtId="176" fontId="6" fillId="2" borderId="1" xfId="70" applyNumberFormat="1" applyFont="1" applyFill="1" applyBorder="1" applyAlignment="1">
      <alignment horizontal="center" vertical="center"/>
    </xf>
    <xf numFmtId="0" fontId="5" fillId="0" borderId="2" xfId="62" applyFont="1" applyBorder="1" applyAlignment="1">
      <alignment horizontal="center" vertical="center" wrapText="1"/>
    </xf>
    <xf numFmtId="0" fontId="24" fillId="0" borderId="1" xfId="62" applyFont="1" applyBorder="1" applyAlignment="1">
      <alignment horizontal="center" vertical="center" wrapText="1"/>
    </xf>
    <xf numFmtId="0" fontId="5" fillId="0" borderId="1" xfId="73" applyFont="1" applyBorder="1" applyAlignment="1">
      <alignment horizontal="center" vertical="center" wrapText="1"/>
    </xf>
    <xf numFmtId="0" fontId="5" fillId="0" borderId="1" xfId="73" applyFont="1" applyBorder="1" applyAlignment="1">
      <alignment horizontal="center" vertical="center"/>
    </xf>
    <xf numFmtId="176" fontId="5" fillId="0" borderId="1" xfId="73" applyNumberFormat="1" applyFont="1" applyBorder="1" applyAlignment="1">
      <alignment horizontal="center" vertical="center" wrapText="1"/>
    </xf>
    <xf numFmtId="0" fontId="5" fillId="0" borderId="4" xfId="62" applyFont="1" applyBorder="1" applyAlignment="1">
      <alignment horizontal="center" vertical="center" wrapText="1"/>
    </xf>
    <xf numFmtId="0" fontId="6" fillId="0" borderId="1" xfId="62" applyFont="1" applyBorder="1" applyAlignment="1">
      <alignment horizontal="center" vertical="center" wrapText="1"/>
    </xf>
    <xf numFmtId="0" fontId="1" fillId="0" borderId="1" xfId="73" applyFont="1" applyBorder="1" applyAlignment="1">
      <alignment horizontal="center" vertical="center" wrapText="1"/>
    </xf>
    <xf numFmtId="0" fontId="5" fillId="0" borderId="4" xfId="62" applyFont="1" applyFill="1" applyBorder="1" applyAlignment="1">
      <alignment horizontal="center" vertical="center" wrapText="1"/>
    </xf>
    <xf numFmtId="0" fontId="6" fillId="4" borderId="1" xfId="62" applyFont="1" applyFill="1" applyBorder="1" applyAlignment="1">
      <alignment horizontal="center" vertical="center" wrapText="1"/>
    </xf>
    <xf numFmtId="0" fontId="6" fillId="0" borderId="1" xfId="73" applyFont="1" applyBorder="1">
      <alignment vertical="center"/>
    </xf>
    <xf numFmtId="176" fontId="6" fillId="0" borderId="1" xfId="73" applyNumberFormat="1" applyFont="1" applyBorder="1" applyAlignment="1">
      <alignment horizontal="center" vertical="center" wrapText="1"/>
    </xf>
    <xf numFmtId="176" fontId="5" fillId="0" borderId="1" xfId="73" applyNumberFormat="1" applyFont="1" applyBorder="1" applyAlignment="1">
      <alignment horizontal="center" vertical="center"/>
    </xf>
    <xf numFmtId="176" fontId="5" fillId="0" borderId="1" xfId="73" applyNumberFormat="1" applyFont="1" applyBorder="1" applyAlignment="1">
      <alignment horizontal="center" vertical="top" wrapText="1"/>
    </xf>
    <xf numFmtId="0" fontId="6" fillId="0" borderId="1" xfId="73" applyFont="1" applyBorder="1" applyAlignment="1">
      <alignment horizontal="center" vertical="center"/>
    </xf>
    <xf numFmtId="176" fontId="5" fillId="3" borderId="1" xfId="73" applyNumberFormat="1" applyFont="1" applyFill="1" applyBorder="1" applyAlignment="1">
      <alignment horizontal="center" vertical="center" wrapText="1"/>
    </xf>
    <xf numFmtId="0" fontId="5" fillId="0" borderId="3" xfId="62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176" fontId="6" fillId="2" borderId="1" xfId="69" applyNumberFormat="1" applyFont="1" applyFill="1" applyBorder="1" applyAlignment="1">
      <alignment horizontal="center" vertical="center" wrapText="1"/>
    </xf>
    <xf numFmtId="176" fontId="6" fillId="0" borderId="1" xfId="58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176" fontId="23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25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176" fontId="27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 applyProtection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58" fontId="2" fillId="0" borderId="1" xfId="0" applyNumberFormat="1" applyFont="1" applyFill="1" applyBorder="1" applyAlignment="1">
      <alignment horizontal="center" vertical="center" wrapText="1"/>
    </xf>
    <xf numFmtId="58" fontId="2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 wrapText="1"/>
    </xf>
    <xf numFmtId="176" fontId="26" fillId="0" borderId="1" xfId="0" applyNumberFormat="1" applyFont="1" applyFill="1" applyBorder="1" applyAlignment="1">
      <alignment horizontal="center" vertical="center" wrapText="1"/>
    </xf>
    <xf numFmtId="176" fontId="26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0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7" fontId="22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wrapText="1"/>
    </xf>
    <xf numFmtId="0" fontId="22" fillId="0" borderId="3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176" fontId="2" fillId="0" borderId="1" xfId="77" applyNumberFormat="1" applyFont="1" applyFill="1" applyBorder="1" applyAlignment="1">
      <alignment horizontal="center" vertical="center"/>
    </xf>
    <xf numFmtId="0" fontId="22" fillId="0" borderId="1" xfId="53" applyFont="1" applyFill="1" applyBorder="1" applyAlignment="1">
      <alignment horizontal="center" vertical="center"/>
    </xf>
    <xf numFmtId="176" fontId="2" fillId="0" borderId="1" xfId="53" applyNumberFormat="1" applyFont="1" applyFill="1" applyBorder="1" applyAlignment="1">
      <alignment horizontal="center"/>
    </xf>
    <xf numFmtId="181" fontId="23" fillId="0" borderId="1" xfId="53" applyNumberFormat="1" applyFont="1" applyFill="1" applyBorder="1" applyAlignment="1">
      <alignment horizontal="center" vertical="center"/>
    </xf>
    <xf numFmtId="176" fontId="6" fillId="0" borderId="1" xfId="53" applyNumberFormat="1" applyFont="1" applyFill="1" applyBorder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176" fontId="7" fillId="0" borderId="1" xfId="53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32" fillId="0" borderId="1" xfId="0" applyFont="1" applyFill="1" applyBorder="1" applyAlignment="1">
      <alignment horizontal="center" vertical="center"/>
    </xf>
    <xf numFmtId="176" fontId="5" fillId="0" borderId="1" xfId="54" applyNumberFormat="1" applyFont="1" applyFill="1" applyBorder="1" applyAlignment="1">
      <alignment horizontal="center" vertical="center"/>
    </xf>
    <xf numFmtId="181" fontId="7" fillId="0" borderId="1" xfId="54" applyNumberFormat="1" applyFont="1" applyFill="1" applyBorder="1" applyAlignment="1">
      <alignment horizontal="center" vertical="center"/>
    </xf>
    <xf numFmtId="176" fontId="6" fillId="0" borderId="1" xfId="54" applyNumberFormat="1" applyFont="1" applyFill="1" applyBorder="1" applyAlignment="1">
      <alignment horizontal="center" vertical="center"/>
    </xf>
    <xf numFmtId="176" fontId="5" fillId="0" borderId="1" xfId="54" applyNumberFormat="1" applyFont="1" applyFill="1" applyBorder="1" applyAlignment="1">
      <alignment horizontal="center" vertical="center" wrapText="1"/>
    </xf>
    <xf numFmtId="176" fontId="5" fillId="0" borderId="1" xfId="53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wrapText="1"/>
    </xf>
    <xf numFmtId="0" fontId="22" fillId="0" borderId="1" xfId="0" applyFont="1" applyBorder="1" applyAlignment="1"/>
    <xf numFmtId="176" fontId="22" fillId="0" borderId="1" xfId="0" applyNumberFormat="1" applyFont="1" applyBorder="1" applyAlignment="1">
      <alignment horizontal="center"/>
    </xf>
    <xf numFmtId="0" fontId="2" fillId="0" borderId="1" xfId="0" applyFont="1" applyBorder="1" applyAlignment="1"/>
    <xf numFmtId="0" fontId="23" fillId="0" borderId="1" xfId="0" applyFont="1" applyBorder="1" applyAlignment="1"/>
    <xf numFmtId="176" fontId="23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76" fontId="27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23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/>
      <protection locked="0"/>
    </xf>
    <xf numFmtId="177" fontId="2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178" fontId="5" fillId="0" borderId="1" xfId="0" applyNumberFormat="1" applyFont="1" applyFill="1" applyBorder="1" applyAlignment="1" applyProtection="1">
      <alignment horizontal="center" vertical="center"/>
      <protection locked="0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177" fontId="2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181" fontId="5" fillId="0" borderId="1" xfId="0" applyNumberFormat="1" applyFont="1" applyFill="1" applyBorder="1" applyAlignment="1">
      <alignment horizontal="center" vertical="center"/>
    </xf>
    <xf numFmtId="181" fontId="6" fillId="0" borderId="1" xfId="0" applyNumberFormat="1" applyFont="1" applyFill="1" applyBorder="1" applyAlignment="1">
      <alignment horizontal="center" vertical="center"/>
    </xf>
    <xf numFmtId="176" fontId="30" fillId="0" borderId="1" xfId="0" applyNumberFormat="1" applyFont="1" applyBorder="1" applyAlignment="1">
      <alignment horizontal="center" vertical="center" wrapText="1"/>
    </xf>
    <xf numFmtId="176" fontId="25" fillId="0" borderId="1" xfId="0" applyNumberFormat="1" applyFont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33" fillId="0" borderId="4" xfId="0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center" vertical="center"/>
    </xf>
    <xf numFmtId="0" fontId="35" fillId="0" borderId="4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/>
    </xf>
    <xf numFmtId="0" fontId="37" fillId="0" borderId="4" xfId="0" applyFont="1" applyFill="1" applyBorder="1" applyAlignment="1">
      <alignment horizontal="center" vertical="center"/>
    </xf>
    <xf numFmtId="176" fontId="22" fillId="0" borderId="5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/>
    </xf>
    <xf numFmtId="0" fontId="34" fillId="0" borderId="3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176" fontId="22" fillId="2" borderId="1" xfId="0" applyNumberFormat="1" applyFont="1" applyFill="1" applyBorder="1" applyAlignment="1">
      <alignment horizontal="center" vertical="center"/>
    </xf>
    <xf numFmtId="176" fontId="23" fillId="2" borderId="1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8" fillId="0" borderId="8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39" fillId="0" borderId="8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0" xfId="0" applyFont="1" applyFill="1"/>
    <xf numFmtId="0" fontId="6" fillId="0" borderId="0" xfId="0" applyFont="1" applyFill="1"/>
    <xf numFmtId="0" fontId="26" fillId="0" borderId="0" xfId="0" applyFont="1" applyFill="1" applyBorder="1" applyAlignment="1"/>
    <xf numFmtId="0" fontId="25" fillId="0" borderId="0" xfId="0" applyFont="1" applyFill="1" applyBorder="1" applyAlignme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0" xfId="0" applyFont="1"/>
    <xf numFmtId="0" fontId="6" fillId="0" borderId="0" xfId="0" applyFont="1" applyFill="1" applyAlignment="1">
      <alignment horizontal="center" vertical="center"/>
    </xf>
    <xf numFmtId="0" fontId="6" fillId="0" borderId="0" xfId="0" applyFont="1"/>
    <xf numFmtId="0" fontId="5" fillId="0" borderId="0" xfId="0" applyFont="1" applyFill="1" applyAlignment="1"/>
    <xf numFmtId="0" fontId="6" fillId="0" borderId="0" xfId="0" applyFont="1" applyFill="1" applyAlignment="1"/>
    <xf numFmtId="0" fontId="41" fillId="0" borderId="0" xfId="0" applyFont="1" applyFill="1"/>
    <xf numFmtId="0" fontId="42" fillId="0" borderId="0" xfId="0" applyFont="1" applyFill="1"/>
    <xf numFmtId="0" fontId="6" fillId="0" borderId="0" xfId="0" applyFont="1" applyFill="1" applyBorder="1" applyAlignment="1">
      <alignment horizontal="center" vertical="center"/>
    </xf>
    <xf numFmtId="0" fontId="43" fillId="0" borderId="0" xfId="0" applyFont="1" applyFill="1" applyAlignment="1">
      <alignment vertical="center"/>
    </xf>
    <xf numFmtId="0" fontId="44" fillId="0" borderId="0" xfId="0" applyFont="1" applyFill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 shrinkToFit="1"/>
    </xf>
    <xf numFmtId="0" fontId="18" fillId="0" borderId="2" xfId="0" applyNumberFormat="1" applyFont="1" applyFill="1" applyBorder="1" applyAlignment="1">
      <alignment horizontal="center" vertical="center" wrapText="1" shrinkToFit="1"/>
    </xf>
    <xf numFmtId="177" fontId="18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 shrinkToFit="1"/>
    </xf>
    <xf numFmtId="0" fontId="18" fillId="0" borderId="3" xfId="0" applyNumberFormat="1" applyFont="1" applyFill="1" applyBorder="1" applyAlignment="1">
      <alignment horizontal="center" vertical="center" wrapText="1" shrinkToFit="1"/>
    </xf>
    <xf numFmtId="177" fontId="45" fillId="0" borderId="1" xfId="0" applyNumberFormat="1" applyFont="1" applyFill="1" applyBorder="1" applyAlignment="1">
      <alignment horizontal="center" vertical="center" wrapText="1"/>
    </xf>
    <xf numFmtId="176" fontId="45" fillId="0" borderId="1" xfId="0" applyNumberFormat="1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 wrapText="1" shrinkToFit="1"/>
    </xf>
    <xf numFmtId="0" fontId="5" fillId="0" borderId="7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177" fontId="45" fillId="0" borderId="4" xfId="0" applyNumberFormat="1" applyFont="1" applyFill="1" applyBorder="1" applyAlignment="1">
      <alignment horizontal="center" vertical="center" wrapText="1"/>
    </xf>
    <xf numFmtId="0" fontId="45" fillId="0" borderId="2" xfId="0" applyFont="1" applyFill="1" applyBorder="1" applyAlignment="1">
      <alignment horizontal="center" vertical="center" wrapText="1"/>
    </xf>
    <xf numFmtId="178" fontId="26" fillId="0" borderId="1" xfId="0" applyNumberFormat="1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 wrapText="1"/>
    </xf>
    <xf numFmtId="0" fontId="45" fillId="0" borderId="4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0" fontId="45" fillId="0" borderId="3" xfId="0" applyFont="1" applyFill="1" applyBorder="1" applyAlignment="1">
      <alignment horizontal="center" vertical="center" wrapText="1"/>
    </xf>
    <xf numFmtId="177" fontId="45" fillId="0" borderId="2" xfId="0" applyNumberFormat="1" applyFont="1" applyFill="1" applyBorder="1" applyAlignment="1">
      <alignment horizontal="center" vertical="center" wrapText="1"/>
    </xf>
    <xf numFmtId="177" fontId="45" fillId="0" borderId="3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177" fontId="46" fillId="0" borderId="4" xfId="0" applyNumberFormat="1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45" fillId="0" borderId="1" xfId="0" applyNumberFormat="1" applyFont="1" applyFill="1" applyBorder="1" applyAlignment="1">
      <alignment horizontal="center" vertical="center" wrapText="1" shrinkToFit="1"/>
    </xf>
    <xf numFmtId="179" fontId="4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78" fontId="26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45" fillId="0" borderId="10" xfId="0" applyFont="1" applyFill="1" applyBorder="1" applyAlignment="1">
      <alignment horizontal="center" vertical="center" wrapText="1" shrinkToFit="1"/>
    </xf>
    <xf numFmtId="176" fontId="5" fillId="0" borderId="1" xfId="59" applyNumberFormat="1" applyFont="1" applyFill="1" applyBorder="1" applyAlignment="1">
      <alignment horizontal="center" vertical="center" wrapText="1"/>
    </xf>
    <xf numFmtId="0" fontId="47" fillId="0" borderId="1" xfId="59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 shrinkToFit="1"/>
    </xf>
    <xf numFmtId="0" fontId="6" fillId="0" borderId="11" xfId="0" applyFont="1" applyFill="1" applyBorder="1" applyAlignment="1">
      <alignment horizontal="center" vertical="center" wrapText="1" shrinkToFit="1"/>
    </xf>
    <xf numFmtId="0" fontId="48" fillId="0" borderId="1" xfId="0" applyFont="1" applyFill="1" applyBorder="1" applyAlignment="1">
      <alignment horizontal="center" vertical="center" wrapText="1"/>
    </xf>
    <xf numFmtId="176" fontId="6" fillId="0" borderId="1" xfId="59" applyNumberFormat="1" applyFont="1" applyFill="1" applyBorder="1" applyAlignment="1">
      <alignment horizontal="center" vertical="center" wrapText="1"/>
    </xf>
    <xf numFmtId="0" fontId="48" fillId="0" borderId="1" xfId="59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 shrinkToFit="1"/>
    </xf>
    <xf numFmtId="0" fontId="45" fillId="0" borderId="8" xfId="0" applyFont="1" applyFill="1" applyBorder="1" applyAlignment="1">
      <alignment horizontal="center" vertical="center" wrapText="1"/>
    </xf>
    <xf numFmtId="179" fontId="47" fillId="0" borderId="1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178" fontId="48" fillId="0" borderId="1" xfId="0" applyNumberFormat="1" applyFont="1" applyFill="1" applyBorder="1" applyAlignment="1">
      <alignment horizontal="center" vertical="center" wrapText="1"/>
    </xf>
    <xf numFmtId="179" fontId="48" fillId="0" borderId="1" xfId="0" applyNumberFormat="1" applyFont="1" applyFill="1" applyBorder="1" applyAlignment="1">
      <alignment horizontal="center" vertical="center" wrapText="1"/>
    </xf>
    <xf numFmtId="0" fontId="45" fillId="0" borderId="10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 shrinkToFit="1"/>
    </xf>
    <xf numFmtId="179" fontId="47" fillId="0" borderId="1" xfId="0" applyNumberFormat="1" applyFont="1" applyFill="1" applyBorder="1" applyAlignment="1">
      <alignment horizontal="center" vertical="center" wrapText="1" shrinkToFit="1"/>
    </xf>
    <xf numFmtId="0" fontId="5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179" fontId="48" fillId="0" borderId="1" xfId="0" applyNumberFormat="1" applyFont="1" applyFill="1" applyBorder="1" applyAlignment="1">
      <alignment horizontal="center" vertical="center" wrapText="1" shrinkToFit="1"/>
    </xf>
    <xf numFmtId="0" fontId="5" fillId="0" borderId="12" xfId="0" applyFont="1" applyFill="1" applyBorder="1" applyAlignment="1">
      <alignment horizontal="center" vertical="center" wrapText="1"/>
    </xf>
    <xf numFmtId="0" fontId="47" fillId="0" borderId="1" xfId="0" applyNumberFormat="1" applyFont="1" applyFill="1" applyBorder="1" applyAlignment="1">
      <alignment horizontal="center" vertical="center" wrapText="1" shrinkToFit="1"/>
    </xf>
    <xf numFmtId="0" fontId="45" fillId="0" borderId="8" xfId="59" applyFont="1" applyFill="1" applyBorder="1" applyAlignment="1">
      <alignment horizontal="center" vertical="center" wrapText="1"/>
    </xf>
    <xf numFmtId="0" fontId="26" fillId="0" borderId="1" xfId="59" applyFont="1" applyFill="1" applyBorder="1" applyAlignment="1">
      <alignment horizontal="center" vertical="center" wrapText="1" shrinkToFit="1"/>
    </xf>
    <xf numFmtId="176" fontId="26" fillId="0" borderId="1" xfId="59" applyNumberFormat="1" applyFont="1" applyFill="1" applyBorder="1" applyAlignment="1">
      <alignment horizontal="center" vertical="center" wrapText="1"/>
    </xf>
    <xf numFmtId="178" fontId="47" fillId="0" borderId="1" xfId="59" applyNumberFormat="1" applyFont="1" applyFill="1" applyBorder="1" applyAlignment="1">
      <alignment horizontal="center" vertical="center" wrapText="1"/>
    </xf>
    <xf numFmtId="0" fontId="26" fillId="0" borderId="8" xfId="59" applyFont="1" applyFill="1" applyBorder="1" applyAlignment="1">
      <alignment horizontal="center" vertical="center" wrapText="1"/>
    </xf>
    <xf numFmtId="0" fontId="26" fillId="0" borderId="1" xfId="59" applyFont="1" applyFill="1" applyBorder="1" applyAlignment="1">
      <alignment horizontal="center" vertical="center" wrapText="1"/>
    </xf>
    <xf numFmtId="0" fontId="25" fillId="0" borderId="8" xfId="59" applyFont="1" applyFill="1" applyBorder="1" applyAlignment="1">
      <alignment horizontal="center" vertical="center" wrapText="1"/>
    </xf>
    <xf numFmtId="176" fontId="25" fillId="0" borderId="1" xfId="59" applyNumberFormat="1" applyFont="1" applyFill="1" applyBorder="1" applyAlignment="1">
      <alignment horizontal="center" vertical="center" wrapText="1"/>
    </xf>
    <xf numFmtId="178" fontId="48" fillId="0" borderId="1" xfId="59" applyNumberFormat="1" applyFont="1" applyFill="1" applyBorder="1" applyAlignment="1">
      <alignment horizontal="center" vertical="center" wrapText="1"/>
    </xf>
    <xf numFmtId="0" fontId="4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176" fontId="5" fillId="0" borderId="1" xfId="53" applyNumberFormat="1" applyFont="1" applyFill="1" applyBorder="1" applyAlignment="1">
      <alignment horizontal="center" vertical="center" wrapText="1"/>
    </xf>
    <xf numFmtId="0" fontId="47" fillId="0" borderId="1" xfId="53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178" fontId="48" fillId="0" borderId="1" xfId="0" applyNumberFormat="1" applyFont="1" applyBorder="1" applyAlignment="1">
      <alignment horizontal="center" vertical="center" wrapText="1"/>
    </xf>
    <xf numFmtId="176" fontId="6" fillId="0" borderId="1" xfId="53" applyNumberFormat="1" applyFont="1" applyFill="1" applyBorder="1" applyAlignment="1">
      <alignment horizontal="center" vertical="center" wrapText="1"/>
    </xf>
    <xf numFmtId="0" fontId="48" fillId="0" borderId="1" xfId="53" applyFont="1" applyFill="1" applyBorder="1" applyAlignment="1">
      <alignment horizontal="center" vertical="center" wrapText="1"/>
    </xf>
    <xf numFmtId="0" fontId="47" fillId="0" borderId="1" xfId="67" applyFont="1" applyFill="1" applyBorder="1" applyAlignment="1">
      <alignment horizontal="center" vertical="center" wrapText="1"/>
    </xf>
    <xf numFmtId="0" fontId="45" fillId="0" borderId="8" xfId="62" applyFont="1" applyFill="1" applyBorder="1" applyAlignment="1">
      <alignment horizontal="center" vertical="center" wrapText="1"/>
    </xf>
    <xf numFmtId="0" fontId="5" fillId="0" borderId="1" xfId="62" applyFont="1" applyFill="1" applyBorder="1" applyAlignment="1">
      <alignment horizontal="center" vertical="center" wrapText="1" shrinkToFit="1"/>
    </xf>
    <xf numFmtId="176" fontId="5" fillId="0" borderId="1" xfId="58" applyNumberFormat="1" applyFont="1" applyFill="1" applyBorder="1" applyAlignment="1">
      <alignment horizontal="center" vertical="center" wrapText="1"/>
    </xf>
    <xf numFmtId="176" fontId="5" fillId="0" borderId="1" xfId="64" applyNumberFormat="1" applyFont="1" applyFill="1" applyBorder="1" applyAlignment="1">
      <alignment horizontal="center" vertical="center" wrapText="1"/>
    </xf>
    <xf numFmtId="0" fontId="47" fillId="0" borderId="1" xfId="59" applyFont="1" applyFill="1" applyBorder="1" applyAlignment="1">
      <alignment horizontal="center" vertical="center" wrapText="1"/>
    </xf>
    <xf numFmtId="0" fontId="5" fillId="0" borderId="8" xfId="62" applyFont="1" applyFill="1" applyBorder="1" applyAlignment="1">
      <alignment horizontal="center" vertical="center" wrapText="1"/>
    </xf>
    <xf numFmtId="178" fontId="5" fillId="0" borderId="1" xfId="62" applyNumberFormat="1" applyFont="1" applyFill="1" applyBorder="1" applyAlignment="1">
      <alignment horizontal="center" vertical="center" wrapText="1"/>
    </xf>
    <xf numFmtId="0" fontId="6" fillId="0" borderId="8" xfId="62" applyFont="1" applyFill="1" applyBorder="1" applyAlignment="1">
      <alignment horizontal="center" vertical="center" wrapText="1"/>
    </xf>
    <xf numFmtId="178" fontId="48" fillId="0" borderId="1" xfId="62" applyNumberFormat="1" applyFont="1" applyFill="1" applyBorder="1" applyAlignment="1">
      <alignment horizontal="center" vertical="center" wrapText="1"/>
    </xf>
    <xf numFmtId="176" fontId="6" fillId="0" borderId="1" xfId="65" applyNumberFormat="1" applyFont="1" applyFill="1" applyBorder="1" applyAlignment="1">
      <alignment horizontal="center" vertical="center" wrapText="1"/>
    </xf>
    <xf numFmtId="0" fontId="48" fillId="0" borderId="1" xfId="59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 wrapText="1"/>
    </xf>
    <xf numFmtId="0" fontId="49" fillId="0" borderId="4" xfId="0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horizontal="center" vertical="center" wrapText="1" shrinkToFit="1"/>
    </xf>
    <xf numFmtId="179" fontId="47" fillId="0" borderId="1" xfId="53" applyNumberFormat="1" applyFont="1" applyFill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 shrinkToFit="1"/>
    </xf>
    <xf numFmtId="179" fontId="48" fillId="0" borderId="1" xfId="53" applyNumberFormat="1" applyFont="1" applyFill="1" applyBorder="1" applyAlignment="1">
      <alignment horizontal="center" vertical="center" wrapText="1"/>
    </xf>
    <xf numFmtId="0" fontId="45" fillId="0" borderId="11" xfId="0" applyFont="1" applyFill="1" applyBorder="1" applyAlignment="1">
      <alignment horizontal="center" vertical="center" wrapText="1"/>
    </xf>
    <xf numFmtId="178" fontId="5" fillId="0" borderId="1" xfId="59" applyNumberFormat="1" applyFont="1" applyFill="1" applyBorder="1" applyAlignment="1">
      <alignment horizontal="center" vertical="center" wrapText="1"/>
    </xf>
    <xf numFmtId="178" fontId="5" fillId="0" borderId="1" xfId="60" applyNumberFormat="1" applyFont="1" applyFill="1" applyBorder="1" applyAlignment="1">
      <alignment horizontal="center" vertical="center" wrapText="1" shrinkToFit="1"/>
    </xf>
    <xf numFmtId="177" fontId="5" fillId="0" borderId="1" xfId="60" applyNumberFormat="1" applyFont="1" applyFill="1" applyBorder="1" applyAlignment="1">
      <alignment horizontal="center" vertical="center" wrapText="1" shrinkToFit="1"/>
    </xf>
    <xf numFmtId="0" fontId="5" fillId="0" borderId="1" xfId="59" applyFont="1" applyFill="1" applyBorder="1" applyAlignment="1">
      <alignment horizontal="center" vertical="center" wrapText="1" shrinkToFit="1"/>
    </xf>
    <xf numFmtId="0" fontId="5" fillId="0" borderId="1" xfId="61" applyFont="1" applyFill="1" applyBorder="1" applyAlignment="1">
      <alignment horizontal="center" vertical="center" wrapText="1" shrinkToFit="1"/>
    </xf>
    <xf numFmtId="178" fontId="6" fillId="0" borderId="1" xfId="59" applyNumberFormat="1" applyFont="1" applyFill="1" applyBorder="1" applyAlignment="1">
      <alignment horizontal="center" vertical="center" wrapText="1"/>
    </xf>
    <xf numFmtId="178" fontId="6" fillId="0" borderId="1" xfId="60" applyNumberFormat="1" applyFont="1" applyFill="1" applyBorder="1" applyAlignment="1">
      <alignment horizontal="center" vertical="center" wrapText="1" shrinkToFit="1"/>
    </xf>
    <xf numFmtId="177" fontId="6" fillId="0" borderId="1" xfId="60" applyNumberFormat="1" applyFont="1" applyFill="1" applyBorder="1" applyAlignment="1">
      <alignment horizontal="center" vertical="center" wrapText="1" shrinkToFit="1"/>
    </xf>
    <xf numFmtId="0" fontId="6" fillId="0" borderId="1" xfId="59" applyFont="1" applyFill="1" applyBorder="1" applyAlignment="1">
      <alignment horizontal="center" vertical="center" wrapText="1" shrinkToFit="1"/>
    </xf>
    <xf numFmtId="0" fontId="6" fillId="0" borderId="1" xfId="61" applyFont="1" applyFill="1" applyBorder="1" applyAlignment="1">
      <alignment horizontal="center" vertical="center" wrapText="1" shrinkToFit="1"/>
    </xf>
    <xf numFmtId="176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NumberFormat="1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wrapTex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177" fontId="6" fillId="0" borderId="1" xfId="0" applyNumberFormat="1" applyFont="1" applyFill="1" applyBorder="1" applyAlignment="1">
      <alignment horizontal="center" vertical="center" wrapText="1" shrinkToFit="1"/>
    </xf>
    <xf numFmtId="176" fontId="6" fillId="0" borderId="1" xfId="0" applyNumberFormat="1" applyFont="1" applyFill="1" applyBorder="1" applyAlignment="1">
      <alignment horizontal="center" wrapText="1"/>
    </xf>
    <xf numFmtId="178" fontId="5" fillId="0" borderId="1" xfId="0" applyNumberFormat="1" applyFont="1" applyFill="1" applyBorder="1" applyAlignment="1">
      <alignment horizontal="center" wrapText="1"/>
    </xf>
    <xf numFmtId="177" fontId="5" fillId="0" borderId="1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wrapText="1"/>
    </xf>
    <xf numFmtId="0" fontId="26" fillId="0" borderId="1" xfId="60" applyFont="1" applyFill="1" applyBorder="1" applyAlignment="1">
      <alignment horizontal="center" vertical="center" wrapText="1" shrinkToFit="1"/>
    </xf>
    <xf numFmtId="0" fontId="26" fillId="0" borderId="1" xfId="61" applyFont="1" applyFill="1" applyBorder="1" applyAlignment="1">
      <alignment horizontal="center" vertical="center" wrapText="1" shrinkToFit="1"/>
    </xf>
    <xf numFmtId="176" fontId="26" fillId="0" borderId="1" xfId="59" applyNumberFormat="1" applyFont="1" applyFill="1" applyBorder="1" applyAlignment="1">
      <alignment horizontal="center" vertical="center" wrapText="1" shrinkToFit="1"/>
    </xf>
    <xf numFmtId="0" fontId="25" fillId="0" borderId="1" xfId="0" applyFont="1" applyFill="1" applyBorder="1" applyAlignment="1">
      <alignment wrapText="1"/>
    </xf>
    <xf numFmtId="0" fontId="25" fillId="0" borderId="1" xfId="60" applyFont="1" applyFill="1" applyBorder="1" applyAlignment="1">
      <alignment horizontal="center" vertical="center" wrapText="1" shrinkToFit="1"/>
    </xf>
    <xf numFmtId="0" fontId="25" fillId="0" borderId="1" xfId="59" applyFont="1" applyFill="1" applyBorder="1" applyAlignment="1">
      <alignment horizontal="center" vertical="center" wrapText="1" shrinkToFit="1"/>
    </xf>
    <xf numFmtId="0" fontId="25" fillId="0" borderId="1" xfId="61" applyFont="1" applyFill="1" applyBorder="1" applyAlignment="1">
      <alignment horizontal="center" vertical="center" wrapText="1" shrinkToFit="1"/>
    </xf>
    <xf numFmtId="176" fontId="25" fillId="0" borderId="1" xfId="59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wrapText="1"/>
    </xf>
    <xf numFmtId="178" fontId="5" fillId="0" borderId="1" xfId="53" applyNumberFormat="1" applyFont="1" applyFill="1" applyBorder="1" applyAlignment="1">
      <alignment horizontal="center" vertical="center" wrapText="1"/>
    </xf>
    <xf numFmtId="181" fontId="5" fillId="0" borderId="1" xfId="53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178" fontId="6" fillId="0" borderId="1" xfId="53" applyNumberFormat="1" applyFont="1" applyFill="1" applyBorder="1" applyAlignment="1">
      <alignment horizontal="center" vertical="center" wrapText="1"/>
    </xf>
    <xf numFmtId="181" fontId="6" fillId="0" borderId="1" xfId="53" applyNumberFormat="1" applyFont="1" applyFill="1" applyBorder="1" applyAlignment="1">
      <alignment horizontal="center" vertical="center" wrapText="1"/>
    </xf>
    <xf numFmtId="0" fontId="5" fillId="0" borderId="1" xfId="62" applyFont="1" applyFill="1" applyBorder="1" applyAlignment="1">
      <alignment horizontal="center" wrapText="1"/>
    </xf>
    <xf numFmtId="178" fontId="5" fillId="0" borderId="1" xfId="64" applyNumberFormat="1" applyFont="1" applyFill="1" applyBorder="1" applyAlignment="1">
      <alignment horizontal="center" vertical="center" wrapText="1"/>
    </xf>
    <xf numFmtId="177" fontId="5" fillId="0" borderId="1" xfId="64" applyNumberFormat="1" applyFont="1" applyFill="1" applyBorder="1" applyAlignment="1">
      <alignment horizontal="center" vertical="center" wrapText="1"/>
    </xf>
    <xf numFmtId="0" fontId="5" fillId="0" borderId="1" xfId="64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176" fontId="5" fillId="0" borderId="1" xfId="65" applyNumberFormat="1" applyFont="1" applyFill="1" applyBorder="1" applyAlignment="1">
      <alignment horizontal="center" vertical="center" wrapText="1"/>
    </xf>
    <xf numFmtId="0" fontId="5" fillId="0" borderId="1" xfId="65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wrapText="1"/>
    </xf>
    <xf numFmtId="178" fontId="6" fillId="0" borderId="1" xfId="64" applyNumberFormat="1" applyFont="1" applyFill="1" applyBorder="1" applyAlignment="1">
      <alignment horizontal="center" vertical="center" wrapText="1"/>
    </xf>
    <xf numFmtId="177" fontId="6" fillId="0" borderId="1" xfId="64" applyNumberFormat="1" applyFont="1" applyFill="1" applyBorder="1" applyAlignment="1">
      <alignment horizontal="center" vertical="center" wrapText="1"/>
    </xf>
    <xf numFmtId="0" fontId="6" fillId="0" borderId="1" xfId="64" applyFont="1" applyFill="1" applyBorder="1" applyAlignment="1">
      <alignment horizontal="center" vertical="center" wrapText="1"/>
    </xf>
    <xf numFmtId="0" fontId="6" fillId="0" borderId="1" xfId="58" applyFont="1" applyFill="1" applyBorder="1" applyAlignment="1">
      <alignment horizontal="center" vertical="center" wrapText="1"/>
    </xf>
    <xf numFmtId="0" fontId="5" fillId="0" borderId="1" xfId="62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176" fontId="5" fillId="0" borderId="1" xfId="59" applyNumberFormat="1" applyFont="1" applyFill="1" applyBorder="1" applyAlignment="1">
      <alignment horizontal="center" vertical="center" wrapText="1" shrinkToFit="1"/>
    </xf>
    <xf numFmtId="176" fontId="6" fillId="0" borderId="1" xfId="59" applyNumberFormat="1" applyFont="1" applyFill="1" applyBorder="1" applyAlignment="1">
      <alignment horizontal="center" vertical="center" wrapText="1" shrinkToFit="1"/>
    </xf>
    <xf numFmtId="179" fontId="5" fillId="0" borderId="1" xfId="53" applyNumberFormat="1" applyFont="1" applyFill="1" applyBorder="1" applyAlignment="1">
      <alignment horizontal="center" vertical="center" wrapText="1"/>
    </xf>
    <xf numFmtId="179" fontId="6" fillId="0" borderId="1" xfId="53" applyNumberFormat="1" applyFont="1" applyFill="1" applyBorder="1" applyAlignment="1">
      <alignment horizontal="center" vertical="center" wrapText="1"/>
    </xf>
    <xf numFmtId="183" fontId="5" fillId="0" borderId="1" xfId="53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vertical="center" wrapText="1"/>
    </xf>
    <xf numFmtId="0" fontId="49" fillId="0" borderId="3" xfId="0" applyFont="1" applyFill="1" applyBorder="1" applyAlignment="1">
      <alignment horizontal="center" vertical="center" wrapText="1"/>
    </xf>
    <xf numFmtId="0" fontId="35" fillId="0" borderId="4" xfId="0" applyFont="1" applyFill="1" applyBorder="1" applyAlignment="1">
      <alignment horizontal="center" vertical="center" wrapText="1"/>
    </xf>
    <xf numFmtId="183" fontId="5" fillId="0" borderId="1" xfId="0" applyNumberFormat="1" applyFont="1" applyBorder="1" applyAlignment="1">
      <alignment horizontal="center" vertical="center" wrapText="1" shrinkToFit="1"/>
    </xf>
    <xf numFmtId="183" fontId="48" fillId="0" borderId="1" xfId="0" applyNumberFormat="1" applyFont="1" applyBorder="1" applyAlignment="1">
      <alignment horizontal="center" vertical="center" wrapText="1" shrinkToFit="1"/>
    </xf>
    <xf numFmtId="183" fontId="5" fillId="0" borderId="1" xfId="0" applyNumberFormat="1" applyFont="1" applyBorder="1" applyAlignment="1">
      <alignment horizontal="center" vertical="center" wrapText="1"/>
    </xf>
    <xf numFmtId="176" fontId="5" fillId="0" borderId="1" xfId="51" applyNumberFormat="1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47" fillId="0" borderId="1" xfId="0" applyNumberFormat="1" applyFont="1" applyFill="1" applyBorder="1" applyAlignment="1" applyProtection="1">
      <alignment horizontal="center" vertical="center" wrapText="1"/>
    </xf>
    <xf numFmtId="0" fontId="48" fillId="0" borderId="1" xfId="0" applyNumberFormat="1" applyFont="1" applyFill="1" applyBorder="1" applyAlignment="1" applyProtection="1">
      <alignment horizontal="center" vertical="center" wrapText="1"/>
    </xf>
    <xf numFmtId="177" fontId="4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5" fillId="0" borderId="1" xfId="55" applyFont="1" applyFill="1" applyBorder="1" applyAlignment="1">
      <alignment horizontal="center" vertical="center" wrapText="1"/>
    </xf>
    <xf numFmtId="0" fontId="5" fillId="0" borderId="1" xfId="60" applyFont="1" applyFill="1" applyBorder="1" applyAlignment="1">
      <alignment horizontal="center" vertical="center" wrapText="1" shrinkToFit="1"/>
    </xf>
    <xf numFmtId="0" fontId="45" fillId="0" borderId="8" xfId="0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horizontal="center" wrapText="1"/>
    </xf>
    <xf numFmtId="183" fontId="5" fillId="0" borderId="1" xfId="0" applyNumberFormat="1" applyFont="1" applyFill="1" applyBorder="1" applyAlignment="1">
      <alignment horizontal="center" vertical="center" wrapText="1"/>
    </xf>
    <xf numFmtId="183" fontId="48" fillId="0" borderId="1" xfId="0" applyNumberFormat="1" applyFont="1" applyFill="1" applyBorder="1" applyAlignment="1">
      <alignment horizontal="center" vertical="center" wrapText="1"/>
    </xf>
    <xf numFmtId="183" fontId="5" fillId="0" borderId="1" xfId="0" applyNumberFormat="1" applyFont="1" applyFill="1" applyBorder="1" applyAlignment="1">
      <alignment horizontal="center" vertical="center" wrapText="1" shrinkToFit="1"/>
    </xf>
    <xf numFmtId="0" fontId="47" fillId="0" borderId="1" xfId="0" applyNumberFormat="1" applyFont="1" applyFill="1" applyBorder="1" applyAlignment="1">
      <alignment horizontal="center" vertical="center" wrapText="1"/>
    </xf>
    <xf numFmtId="0" fontId="48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176" fontId="5" fillId="0" borderId="1" xfId="51" applyNumberFormat="1" applyFont="1" applyFill="1" applyBorder="1" applyAlignment="1">
      <alignment horizontal="center" vertical="center" wrapText="1" shrinkToFit="1"/>
    </xf>
    <xf numFmtId="0" fontId="35" fillId="0" borderId="1" xfId="0" applyFont="1" applyBorder="1" applyAlignment="1">
      <alignment horizontal="center" vertical="center" wrapText="1"/>
    </xf>
    <xf numFmtId="178" fontId="5" fillId="0" borderId="7" xfId="0" applyNumberFormat="1" applyFont="1" applyFill="1" applyBorder="1" applyAlignment="1">
      <alignment horizontal="center" vertical="center" wrapText="1"/>
    </xf>
    <xf numFmtId="178" fontId="6" fillId="0" borderId="7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178" fontId="5" fillId="0" borderId="7" xfId="0" applyNumberFormat="1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wrapText="1"/>
    </xf>
    <xf numFmtId="0" fontId="25" fillId="0" borderId="1" xfId="0" applyFont="1" applyFill="1" applyBorder="1" applyAlignment="1">
      <alignment horizontal="center" vertical="center" wrapText="1" shrinkToFit="1"/>
    </xf>
    <xf numFmtId="184" fontId="5" fillId="0" borderId="1" xfId="0" applyNumberFormat="1" applyFont="1" applyFill="1" applyBorder="1" applyAlignment="1">
      <alignment horizontal="center" vertical="center" wrapText="1"/>
    </xf>
    <xf numFmtId="184" fontId="6" fillId="0" borderId="1" xfId="0" applyNumberFormat="1" applyFont="1" applyFill="1" applyBorder="1" applyAlignment="1">
      <alignment horizontal="center" vertical="center" wrapText="1"/>
    </xf>
    <xf numFmtId="181" fontId="5" fillId="0" borderId="1" xfId="0" applyNumberFormat="1" applyFont="1" applyFill="1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55" applyFont="1" applyFill="1" applyBorder="1" applyAlignment="1">
      <alignment horizontal="center" vertical="center" wrapText="1" shrinkToFit="1"/>
    </xf>
    <xf numFmtId="0" fontId="5" fillId="0" borderId="1" xfId="55" applyFont="1" applyFill="1" applyBorder="1" applyAlignment="1">
      <alignment horizontal="center" vertical="center" wrapText="1" shrinkToFit="1"/>
    </xf>
    <xf numFmtId="0" fontId="5" fillId="0" borderId="1" xfId="58" applyFont="1" applyFill="1" applyBorder="1" applyAlignment="1">
      <alignment horizontal="center" vertical="center" wrapText="1" shrinkToFit="1"/>
    </xf>
    <xf numFmtId="0" fontId="7" fillId="0" borderId="1" xfId="55" applyFont="1" applyFill="1" applyBorder="1" applyAlignment="1">
      <alignment horizontal="center" vertical="center" wrapText="1" shrinkToFit="1"/>
    </xf>
    <xf numFmtId="0" fontId="6" fillId="0" borderId="1" xfId="55" applyFont="1" applyFill="1" applyBorder="1" applyAlignment="1">
      <alignment horizontal="center" vertical="center" wrapText="1" shrinkToFit="1"/>
    </xf>
    <xf numFmtId="0" fontId="6" fillId="0" borderId="1" xfId="58" applyFont="1" applyFill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185" fontId="5" fillId="0" borderId="1" xfId="0" applyNumberFormat="1" applyFont="1" applyFill="1" applyBorder="1" applyAlignment="1">
      <alignment horizontal="center" vertical="center" wrapText="1"/>
    </xf>
    <xf numFmtId="185" fontId="6" fillId="0" borderId="1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178" fontId="5" fillId="0" borderId="13" xfId="0" applyNumberFormat="1" applyFont="1" applyFill="1" applyBorder="1" applyAlignment="1">
      <alignment horizontal="center" vertical="center" wrapText="1"/>
    </xf>
    <xf numFmtId="176" fontId="5" fillId="0" borderId="1" xfId="50" applyNumberFormat="1" applyFont="1" applyFill="1" applyBorder="1" applyAlignment="1">
      <alignment horizontal="center" vertical="center" wrapText="1" shrinkToFit="1"/>
    </xf>
    <xf numFmtId="0" fontId="5" fillId="0" borderId="1" xfId="50" applyFont="1" applyFill="1" applyBorder="1" applyAlignment="1">
      <alignment horizontal="center" vertical="center" wrapText="1" shrinkToFit="1"/>
    </xf>
    <xf numFmtId="178" fontId="5" fillId="0" borderId="9" xfId="0" applyNumberFormat="1" applyFont="1" applyFill="1" applyBorder="1" applyAlignment="1">
      <alignment horizontal="center" vertical="center" wrapText="1"/>
    </xf>
    <xf numFmtId="178" fontId="6" fillId="0" borderId="9" xfId="0" applyNumberFormat="1" applyFont="1" applyFill="1" applyBorder="1" applyAlignment="1">
      <alignment horizontal="center" vertical="center" wrapText="1"/>
    </xf>
    <xf numFmtId="176" fontId="6" fillId="0" borderId="1" xfId="50" applyNumberFormat="1" applyFont="1" applyFill="1" applyBorder="1" applyAlignment="1">
      <alignment horizontal="center" vertical="center" wrapText="1" shrinkToFit="1"/>
    </xf>
    <xf numFmtId="0" fontId="6" fillId="0" borderId="1" xfId="50" applyFont="1" applyFill="1" applyBorder="1" applyAlignment="1">
      <alignment horizontal="center" vertical="center" wrapText="1" shrinkToFit="1"/>
    </xf>
    <xf numFmtId="178" fontId="5" fillId="0" borderId="6" xfId="0" applyNumberFormat="1" applyFont="1" applyFill="1" applyBorder="1" applyAlignment="1">
      <alignment horizontal="center" vertical="center" wrapText="1"/>
    </xf>
    <xf numFmtId="0" fontId="26" fillId="0" borderId="1" xfId="50" applyFont="1" applyFill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177" fontId="45" fillId="0" borderId="1" xfId="0" applyNumberFormat="1" applyFont="1" applyFill="1" applyBorder="1" applyAlignment="1">
      <alignment horizontal="center" vertical="center" wrapText="1" shrinkToFit="1"/>
    </xf>
    <xf numFmtId="179" fontId="36" fillId="0" borderId="1" xfId="59" applyNumberFormat="1" applyFont="1" applyFill="1" applyBorder="1" applyAlignment="1">
      <alignment horizontal="center" vertical="center" wrapText="1"/>
    </xf>
    <xf numFmtId="178" fontId="24" fillId="0" borderId="1" xfId="0" applyNumberFormat="1" applyFont="1" applyFill="1" applyBorder="1" applyAlignment="1">
      <alignment horizontal="center" vertical="center" wrapText="1"/>
    </xf>
    <xf numFmtId="179" fontId="24" fillId="0" borderId="1" xfId="59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178" fontId="5" fillId="0" borderId="4" xfId="0" applyNumberFormat="1" applyFont="1" applyFill="1" applyBorder="1" applyAlignment="1">
      <alignment horizontal="center" vertical="center" wrapText="1"/>
    </xf>
    <xf numFmtId="179" fontId="5" fillId="0" borderId="1" xfId="51" applyNumberFormat="1" applyFont="1" applyFill="1" applyBorder="1" applyAlignment="1">
      <alignment horizontal="center" vertical="center" wrapText="1" shrinkToFit="1"/>
    </xf>
    <xf numFmtId="179" fontId="6" fillId="0" borderId="1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8" fontId="37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78" fontId="35" fillId="0" borderId="1" xfId="0" applyNumberFormat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 shrinkToFit="1"/>
    </xf>
    <xf numFmtId="0" fontId="37" fillId="0" borderId="1" xfId="50" applyFont="1" applyFill="1" applyBorder="1" applyAlignment="1">
      <alignment horizontal="center" vertical="center" wrapText="1" shrinkToFit="1"/>
    </xf>
    <xf numFmtId="0" fontId="35" fillId="0" borderId="1" xfId="50" applyFont="1" applyFill="1" applyBorder="1" applyAlignment="1">
      <alignment horizontal="center" vertical="center" wrapText="1" shrinkToFit="1"/>
    </xf>
    <xf numFmtId="0" fontId="5" fillId="2" borderId="1" xfId="0" applyNumberFormat="1" applyFont="1" applyFill="1" applyBorder="1" applyAlignment="1">
      <alignment horizontal="center" vertical="center" wrapText="1" shrinkToFit="1"/>
    </xf>
    <xf numFmtId="181" fontId="5" fillId="2" borderId="1" xfId="0" applyNumberFormat="1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 vertical="center" wrapText="1"/>
    </xf>
    <xf numFmtId="179" fontId="5" fillId="2" borderId="1" xfId="0" applyNumberFormat="1" applyFont="1" applyFill="1" applyBorder="1" applyAlignment="1">
      <alignment horizontal="center" vertical="center" wrapText="1"/>
    </xf>
    <xf numFmtId="181" fontId="5" fillId="2" borderId="1" xfId="0" applyNumberFormat="1" applyFont="1" applyFill="1" applyBorder="1" applyAlignment="1">
      <alignment horizontal="center" vertical="center" wrapText="1"/>
    </xf>
    <xf numFmtId="181" fontId="6" fillId="2" borderId="1" xfId="0" applyNumberFormat="1" applyFont="1" applyFill="1" applyBorder="1" applyAlignment="1">
      <alignment horizontal="center" vertical="center" wrapText="1"/>
    </xf>
    <xf numFmtId="179" fontId="6" fillId="2" borderId="1" xfId="0" applyNumberFormat="1" applyFont="1" applyFill="1" applyBorder="1" applyAlignment="1">
      <alignment horizontal="center" vertical="center" wrapText="1"/>
    </xf>
    <xf numFmtId="177" fontId="5" fillId="0" borderId="1" xfId="57" applyNumberFormat="1" applyFont="1" applyFill="1" applyBorder="1" applyAlignment="1">
      <alignment horizontal="center" vertical="center" wrapText="1" shrinkToFit="1"/>
    </xf>
    <xf numFmtId="0" fontId="5" fillId="0" borderId="1" xfId="57" applyNumberFormat="1" applyFont="1" applyFill="1" applyBorder="1" applyAlignment="1">
      <alignment horizontal="center" vertical="center" wrapText="1" shrinkToFit="1"/>
    </xf>
    <xf numFmtId="181" fontId="5" fillId="0" borderId="1" xfId="0" applyNumberFormat="1" applyFont="1" applyFill="1" applyBorder="1" applyAlignment="1">
      <alignment horizontal="center" vertical="center" wrapText="1" shrinkToFit="1"/>
    </xf>
    <xf numFmtId="179" fontId="5" fillId="0" borderId="3" xfId="0" applyNumberFormat="1" applyFont="1" applyFill="1" applyBorder="1" applyAlignment="1">
      <alignment horizontal="center" vertical="center" wrapText="1"/>
    </xf>
    <xf numFmtId="0" fontId="6" fillId="0" borderId="1" xfId="57" applyNumberFormat="1" applyFont="1" applyFill="1" applyBorder="1" applyAlignment="1">
      <alignment horizontal="center" vertical="center" wrapText="1" shrinkToFit="1"/>
    </xf>
    <xf numFmtId="181" fontId="6" fillId="0" borderId="1" xfId="0" applyNumberFormat="1" applyFont="1" applyFill="1" applyBorder="1" applyAlignment="1">
      <alignment horizontal="center" vertical="center" wrapText="1" shrinkToFit="1"/>
    </xf>
    <xf numFmtId="0" fontId="5" fillId="0" borderId="1" xfId="56" applyFont="1" applyFill="1" applyBorder="1" applyAlignment="1">
      <alignment horizontal="center" vertical="center" wrapText="1" shrinkToFit="1"/>
    </xf>
    <xf numFmtId="0" fontId="5" fillId="0" borderId="1" xfId="57" applyFont="1" applyFill="1" applyBorder="1" applyAlignment="1">
      <alignment horizontal="center" vertical="center" wrapText="1" shrinkToFit="1"/>
    </xf>
    <xf numFmtId="49" fontId="5" fillId="0" borderId="1" xfId="0" applyNumberFormat="1" applyFont="1" applyBorder="1" applyAlignment="1">
      <alignment horizontal="center" vertical="center" wrapText="1" shrinkToFit="1"/>
    </xf>
    <xf numFmtId="176" fontId="5" fillId="0" borderId="1" xfId="0" applyNumberFormat="1" applyFont="1" applyBorder="1" applyAlignment="1">
      <alignment horizontal="center" vertical="center" wrapText="1" shrinkToFit="1"/>
    </xf>
    <xf numFmtId="179" fontId="5" fillId="0" borderId="1" xfId="0" applyNumberFormat="1" applyFont="1" applyBorder="1" applyAlignment="1">
      <alignment horizontal="center" vertical="center" wrapText="1"/>
    </xf>
    <xf numFmtId="179" fontId="5" fillId="0" borderId="3" xfId="0" applyNumberFormat="1" applyFont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center" vertical="center" wrapText="1" shrinkToFit="1"/>
    </xf>
    <xf numFmtId="0" fontId="6" fillId="0" borderId="1" xfId="57" applyFont="1" applyFill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 wrapText="1" shrinkToFit="1"/>
    </xf>
    <xf numFmtId="176" fontId="6" fillId="0" borderId="1" xfId="0" applyNumberFormat="1" applyFont="1" applyBorder="1" applyAlignment="1">
      <alignment horizontal="center" vertical="center" wrapText="1" shrinkToFit="1"/>
    </xf>
    <xf numFmtId="183" fontId="6" fillId="0" borderId="1" xfId="0" applyNumberFormat="1" applyFont="1" applyBorder="1" applyAlignment="1">
      <alignment horizontal="center" vertical="center" wrapText="1" shrinkToFit="1"/>
    </xf>
    <xf numFmtId="179" fontId="6" fillId="0" borderId="1" xfId="0" applyNumberFormat="1" applyFont="1" applyBorder="1" applyAlignment="1">
      <alignment horizontal="center" vertical="center" wrapText="1"/>
    </xf>
    <xf numFmtId="0" fontId="5" fillId="0" borderId="1" xfId="59" applyFont="1" applyFill="1" applyBorder="1" applyAlignment="1">
      <alignment horizontal="center" vertical="center" wrapText="1"/>
    </xf>
    <xf numFmtId="0" fontId="6" fillId="0" borderId="1" xfId="59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 shrinkToFit="1"/>
    </xf>
    <xf numFmtId="177" fontId="5" fillId="0" borderId="1" xfId="0" applyNumberFormat="1" applyFont="1" applyFill="1" applyBorder="1" applyAlignment="1" applyProtection="1">
      <alignment horizontal="center" vertical="center" wrapText="1" shrinkToFit="1"/>
    </xf>
    <xf numFmtId="176" fontId="5" fillId="0" borderId="8" xfId="0" applyNumberFormat="1" applyFont="1" applyFill="1" applyBorder="1" applyAlignment="1">
      <alignment horizontal="center" vertical="center" wrapText="1" shrinkToFit="1"/>
    </xf>
    <xf numFmtId="177" fontId="6" fillId="0" borderId="1" xfId="0" applyNumberFormat="1" applyFont="1" applyFill="1" applyBorder="1" applyAlignment="1" applyProtection="1">
      <alignment horizontal="center" vertical="center" wrapText="1" shrinkToFit="1"/>
    </xf>
    <xf numFmtId="176" fontId="6" fillId="0" borderId="8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horizontal="center" vertical="center" wrapText="1" shrinkToFit="1"/>
    </xf>
    <xf numFmtId="0" fontId="6" fillId="0" borderId="8" xfId="0" applyFont="1" applyFill="1" applyBorder="1" applyAlignment="1">
      <alignment horizontal="center" vertical="center" wrapText="1" shrinkToFit="1"/>
    </xf>
    <xf numFmtId="0" fontId="4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46" fillId="0" borderId="0" xfId="0" applyFont="1" applyFill="1"/>
    <xf numFmtId="0" fontId="4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wrapText="1"/>
    </xf>
    <xf numFmtId="0" fontId="50" fillId="0" borderId="0" xfId="0" applyFont="1" applyFill="1"/>
    <xf numFmtId="0" fontId="51" fillId="0" borderId="0" xfId="0" applyFont="1" applyFill="1" applyAlignment="1">
      <alignment horizontal="center" vertical="center"/>
    </xf>
    <xf numFmtId="0" fontId="51" fillId="0" borderId="0" xfId="0" applyFont="1" applyFill="1" applyAlignment="1">
      <alignment vertical="center"/>
    </xf>
    <xf numFmtId="0" fontId="45" fillId="0" borderId="1" xfId="0" applyFont="1" applyFill="1" applyBorder="1" applyAlignment="1">
      <alignment horizontal="center" vertical="center" textRotation="255" wrapText="1"/>
    </xf>
    <xf numFmtId="0" fontId="47" fillId="0" borderId="1" xfId="0" applyFont="1" applyFill="1" applyBorder="1" applyAlignment="1">
      <alignment horizontal="left" vertical="center" wrapText="1"/>
    </xf>
    <xf numFmtId="0" fontId="45" fillId="0" borderId="1" xfId="0" applyFont="1" applyFill="1" applyBorder="1" applyAlignment="1">
      <alignment vertical="center" wrapText="1"/>
    </xf>
    <xf numFmtId="0" fontId="45" fillId="0" borderId="2" xfId="0" applyFont="1" applyFill="1" applyBorder="1" applyAlignment="1">
      <alignment horizontal="center" vertical="center" textRotation="255" wrapText="1"/>
    </xf>
    <xf numFmtId="0" fontId="45" fillId="0" borderId="4" xfId="0" applyFont="1" applyFill="1" applyBorder="1" applyAlignment="1">
      <alignment horizontal="center" vertical="center" textRotation="255" wrapText="1"/>
    </xf>
    <xf numFmtId="0" fontId="45" fillId="0" borderId="3" xfId="0" applyFont="1" applyFill="1" applyBorder="1" applyAlignment="1">
      <alignment horizontal="center" vertical="center" textRotation="255" wrapText="1"/>
    </xf>
    <xf numFmtId="0" fontId="45" fillId="0" borderId="1" xfId="0" applyFont="1" applyBorder="1" applyAlignment="1">
      <alignment horizontal="center" vertical="center" textRotation="255"/>
    </xf>
    <xf numFmtId="0" fontId="47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left" vertical="center" wrapText="1"/>
    </xf>
    <xf numFmtId="0" fontId="45" fillId="0" borderId="1" xfId="0" applyFont="1" applyFill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center" vertical="center"/>
    </xf>
    <xf numFmtId="0" fontId="45" fillId="0" borderId="4" xfId="0" applyFont="1" applyBorder="1" applyAlignment="1">
      <alignment horizontal="center" vertical="center"/>
    </xf>
    <xf numFmtId="0" fontId="4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2" fillId="0" borderId="1" xfId="0" applyFont="1" applyBorder="1" applyAlignment="1">
      <alignment horizontal="left" vertical="center" wrapText="1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_2014年区域试验_15" xfId="50"/>
    <cellStyle name="常规_2014年区域试验_19" xfId="51"/>
    <cellStyle name="常规 2 2" xfId="52"/>
    <cellStyle name="常规 2" xfId="53"/>
    <cellStyle name="常规 3" xfId="54"/>
    <cellStyle name="常规_2014年区域试验_14" xfId="55"/>
    <cellStyle name="常规_2014年区域试验_16" xfId="56"/>
    <cellStyle name="常规_2014年区域试验_17" xfId="57"/>
    <cellStyle name="常规_Sheet1" xfId="58"/>
    <cellStyle name="常规 4" xfId="59"/>
    <cellStyle name="常规_2014年区域试验_16 2" xfId="60"/>
    <cellStyle name="常规_2014年区域试验_17 2" xfId="61"/>
    <cellStyle name="常规 10" xfId="62"/>
    <cellStyle name="常规 9" xfId="63"/>
    <cellStyle name="常规 2 4" xfId="64"/>
    <cellStyle name="常规 10 2" xfId="65"/>
    <cellStyle name="常规 2 2 2" xfId="66"/>
    <cellStyle name="常规 4 2" xfId="67"/>
    <cellStyle name="常规 8 4 2" xfId="68"/>
    <cellStyle name="常规_Sheet1 2" xfId="69"/>
    <cellStyle name="常规 2 3 2" xfId="70"/>
    <cellStyle name="常规_Sheet1 2 2" xfId="71"/>
    <cellStyle name="常规 3 3" xfId="72"/>
    <cellStyle name="常规 2 3" xfId="73"/>
    <cellStyle name="常规 6 8" xfId="74"/>
    <cellStyle name="常规 12" xfId="75"/>
    <cellStyle name="常规 9 3" xfId="76"/>
    <cellStyle name="常规_区试中期考察" xfId="77"/>
    <cellStyle name="常规 3 2" xfId="78"/>
    <cellStyle name="常规 5 3" xfId="79"/>
    <cellStyle name="常规 16" xfId="80"/>
    <cellStyle name="常规_Sheet2 2 2" xfId="81"/>
    <cellStyle name="常规 4 2 2" xfId="82"/>
    <cellStyle name="常规_Sheet2" xfId="83"/>
    <cellStyle name="常规 4 4" xfId="8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1"/>
  <sheetViews>
    <sheetView workbookViewId="0">
      <selection activeCell="E77" sqref="E77"/>
    </sheetView>
  </sheetViews>
  <sheetFormatPr defaultColWidth="9" defaultRowHeight="15.75"/>
  <cols>
    <col min="1" max="1" width="5.25833333333333" style="613" customWidth="1"/>
    <col min="2" max="2" width="4.90833333333333" style="15" customWidth="1"/>
    <col min="3" max="3" width="9.5" style="311" customWidth="1"/>
    <col min="4" max="4" width="13.375" style="15" customWidth="1"/>
    <col min="5" max="5" width="12.75" style="614" customWidth="1"/>
    <col min="6" max="6" width="33.5" style="615" customWidth="1"/>
    <col min="7" max="7" width="5.625" style="311" customWidth="1"/>
    <col min="8" max="8" width="23.125" style="615" customWidth="1"/>
    <col min="9" max="9" width="14.0916666666667" style="616" customWidth="1"/>
    <col min="10" max="16384" width="9" style="305"/>
  </cols>
  <sheetData>
    <row r="1" s="305" customFormat="1" ht="42.75" customHeight="1" spans="1:9">
      <c r="A1" s="617" t="s">
        <v>0</v>
      </c>
      <c r="B1" s="617"/>
      <c r="C1" s="617"/>
      <c r="D1" s="617"/>
      <c r="E1" s="617"/>
      <c r="F1" s="617"/>
      <c r="G1" s="617"/>
      <c r="H1" s="618"/>
      <c r="I1" s="616"/>
    </row>
    <row r="2" s="607" customFormat="1" ht="46.5" customHeight="1" spans="1:7">
      <c r="A2" s="339" t="s">
        <v>1</v>
      </c>
      <c r="B2" s="339" t="s">
        <v>2</v>
      </c>
      <c r="C2" s="339" t="s">
        <v>3</v>
      </c>
      <c r="D2" s="339" t="s">
        <v>4</v>
      </c>
      <c r="E2" s="339" t="s">
        <v>5</v>
      </c>
      <c r="F2" s="339" t="s">
        <v>6</v>
      </c>
      <c r="G2" s="339" t="s">
        <v>7</v>
      </c>
    </row>
    <row r="3" s="608" customFormat="1" ht="21" customHeight="1" spans="1:7">
      <c r="A3" s="619" t="s">
        <v>8</v>
      </c>
      <c r="B3" s="63">
        <v>1</v>
      </c>
      <c r="C3" s="339" t="s">
        <v>9</v>
      </c>
      <c r="D3" s="415" t="s">
        <v>10</v>
      </c>
      <c r="E3" s="415" t="s">
        <v>11</v>
      </c>
      <c r="F3" s="620" t="s">
        <v>12</v>
      </c>
      <c r="G3" s="415" t="s">
        <v>13</v>
      </c>
    </row>
    <row r="4" s="608" customFormat="1" ht="21" customHeight="1" spans="1:7">
      <c r="A4" s="619"/>
      <c r="B4" s="63">
        <v>2</v>
      </c>
      <c r="C4" s="339" t="s">
        <v>14</v>
      </c>
      <c r="D4" s="415" t="s">
        <v>15</v>
      </c>
      <c r="E4" s="415" t="s">
        <v>16</v>
      </c>
      <c r="F4" s="620" t="s">
        <v>17</v>
      </c>
      <c r="G4" s="415" t="s">
        <v>13</v>
      </c>
    </row>
    <row r="5" s="608" customFormat="1" ht="21" customHeight="1" spans="1:7">
      <c r="A5" s="619"/>
      <c r="B5" s="63">
        <v>3</v>
      </c>
      <c r="C5" s="339"/>
      <c r="D5" s="415" t="s">
        <v>18</v>
      </c>
      <c r="E5" s="415" t="s">
        <v>19</v>
      </c>
      <c r="F5" s="620" t="s">
        <v>17</v>
      </c>
      <c r="G5" s="415" t="s">
        <v>13</v>
      </c>
    </row>
    <row r="6" s="608" customFormat="1" ht="21" customHeight="1" spans="1:7">
      <c r="A6" s="619"/>
      <c r="B6" s="63">
        <v>4</v>
      </c>
      <c r="C6" s="339" t="s">
        <v>20</v>
      </c>
      <c r="D6" s="415" t="s">
        <v>21</v>
      </c>
      <c r="E6" s="415" t="s">
        <v>22</v>
      </c>
      <c r="F6" s="620" t="s">
        <v>17</v>
      </c>
      <c r="G6" s="415" t="s">
        <v>13</v>
      </c>
    </row>
    <row r="7" s="608" customFormat="1" ht="21" customHeight="1" spans="1:7">
      <c r="A7" s="619"/>
      <c r="B7" s="63">
        <v>5</v>
      </c>
      <c r="C7" s="339"/>
      <c r="D7" s="415" t="s">
        <v>23</v>
      </c>
      <c r="E7" s="415" t="s">
        <v>24</v>
      </c>
      <c r="F7" s="620" t="s">
        <v>17</v>
      </c>
      <c r="G7" s="415" t="s">
        <v>13</v>
      </c>
    </row>
    <row r="8" s="608" customFormat="1" ht="21" customHeight="1" spans="1:7">
      <c r="A8" s="619"/>
      <c r="B8" s="63">
        <v>6</v>
      </c>
      <c r="C8" s="339"/>
      <c r="D8" s="415" t="s">
        <v>25</v>
      </c>
      <c r="E8" s="415" t="s">
        <v>26</v>
      </c>
      <c r="F8" s="620" t="s">
        <v>17</v>
      </c>
      <c r="G8" s="415" t="s">
        <v>13</v>
      </c>
    </row>
    <row r="9" s="11" customFormat="1" ht="21" customHeight="1" spans="1:7">
      <c r="A9" s="619"/>
      <c r="B9" s="63">
        <v>7</v>
      </c>
      <c r="C9" s="339" t="s">
        <v>27</v>
      </c>
      <c r="D9" s="415" t="s">
        <v>28</v>
      </c>
      <c r="E9" s="415" t="s">
        <v>29</v>
      </c>
      <c r="F9" s="620" t="s">
        <v>30</v>
      </c>
      <c r="G9" s="415" t="s">
        <v>13</v>
      </c>
    </row>
    <row r="10" s="608" customFormat="1" ht="21" customHeight="1" spans="1:7">
      <c r="A10" s="619"/>
      <c r="B10" s="63">
        <v>8</v>
      </c>
      <c r="C10" s="339"/>
      <c r="D10" s="415" t="s">
        <v>31</v>
      </c>
      <c r="E10" s="415" t="s">
        <v>32</v>
      </c>
      <c r="F10" s="620" t="s">
        <v>30</v>
      </c>
      <c r="G10" s="415" t="s">
        <v>13</v>
      </c>
    </row>
    <row r="11" s="11" customFormat="1" ht="21" customHeight="1" spans="1:7">
      <c r="A11" s="619"/>
      <c r="B11" s="63">
        <v>9</v>
      </c>
      <c r="C11" s="339"/>
      <c r="D11" s="415" t="s">
        <v>33</v>
      </c>
      <c r="E11" s="415" t="s">
        <v>34</v>
      </c>
      <c r="F11" s="620" t="s">
        <v>30</v>
      </c>
      <c r="G11" s="415" t="s">
        <v>13</v>
      </c>
    </row>
    <row r="12" s="608" customFormat="1" ht="21" customHeight="1" spans="1:7">
      <c r="A12" s="619"/>
      <c r="B12" s="63">
        <v>10</v>
      </c>
      <c r="C12" s="339" t="s">
        <v>35</v>
      </c>
      <c r="D12" s="415" t="s">
        <v>36</v>
      </c>
      <c r="E12" s="415" t="s">
        <v>36</v>
      </c>
      <c r="F12" s="620" t="s">
        <v>30</v>
      </c>
      <c r="G12" s="415" t="s">
        <v>13</v>
      </c>
    </row>
    <row r="13" s="608" customFormat="1" ht="21" customHeight="1" spans="1:7">
      <c r="A13" s="619"/>
      <c r="B13" s="63">
        <v>11</v>
      </c>
      <c r="C13" s="621" t="s">
        <v>37</v>
      </c>
      <c r="D13" s="415" t="s">
        <v>38</v>
      </c>
      <c r="E13" s="63" t="s">
        <v>39</v>
      </c>
      <c r="F13" s="620" t="s">
        <v>40</v>
      </c>
      <c r="G13" s="415" t="s">
        <v>13</v>
      </c>
    </row>
    <row r="14" s="11" customFormat="1" ht="21" customHeight="1" spans="1:7">
      <c r="A14" s="619"/>
      <c r="B14" s="63">
        <v>12</v>
      </c>
      <c r="C14" s="339" t="s">
        <v>41</v>
      </c>
      <c r="D14" s="415" t="s">
        <v>42</v>
      </c>
      <c r="E14" s="415" t="s">
        <v>43</v>
      </c>
      <c r="F14" s="620" t="s">
        <v>40</v>
      </c>
      <c r="G14" s="415" t="s">
        <v>13</v>
      </c>
    </row>
    <row r="15" s="608" customFormat="1" ht="21" customHeight="1" spans="1:7">
      <c r="A15" s="619"/>
      <c r="B15" s="63">
        <v>13</v>
      </c>
      <c r="C15" s="339"/>
      <c r="D15" s="415" t="s">
        <v>44</v>
      </c>
      <c r="E15" s="415" t="s">
        <v>44</v>
      </c>
      <c r="F15" s="620" t="s">
        <v>45</v>
      </c>
      <c r="G15" s="415" t="s">
        <v>13</v>
      </c>
    </row>
    <row r="16" s="11" customFormat="1" ht="21" customHeight="1" spans="1:7">
      <c r="A16" s="619"/>
      <c r="B16" s="63">
        <v>14</v>
      </c>
      <c r="C16" s="339"/>
      <c r="D16" s="415" t="s">
        <v>46</v>
      </c>
      <c r="E16" s="415" t="s">
        <v>47</v>
      </c>
      <c r="F16" s="620" t="s">
        <v>45</v>
      </c>
      <c r="G16" s="415" t="s">
        <v>13</v>
      </c>
    </row>
    <row r="17" s="608" customFormat="1" ht="21" customHeight="1" spans="1:7">
      <c r="A17" s="619"/>
      <c r="B17" s="63">
        <v>15</v>
      </c>
      <c r="C17" s="339"/>
      <c r="D17" s="415" t="s">
        <v>48</v>
      </c>
      <c r="E17" s="415" t="s">
        <v>49</v>
      </c>
      <c r="F17" s="620" t="s">
        <v>45</v>
      </c>
      <c r="G17" s="415" t="s">
        <v>13</v>
      </c>
    </row>
    <row r="18" s="11" customFormat="1" ht="21" customHeight="1" spans="1:7">
      <c r="A18" s="619"/>
      <c r="B18" s="63">
        <v>16</v>
      </c>
      <c r="C18" s="339" t="s">
        <v>50</v>
      </c>
      <c r="D18" s="63" t="s">
        <v>51</v>
      </c>
      <c r="E18" s="415" t="s">
        <v>52</v>
      </c>
      <c r="F18" s="620" t="s">
        <v>45</v>
      </c>
      <c r="G18" s="415" t="s">
        <v>13</v>
      </c>
    </row>
    <row r="19" s="608" customFormat="1" ht="21" customHeight="1" spans="1:7">
      <c r="A19" s="619"/>
      <c r="B19" s="63">
        <v>17</v>
      </c>
      <c r="C19" s="339"/>
      <c r="D19" s="415" t="s">
        <v>53</v>
      </c>
      <c r="E19" s="415" t="s">
        <v>53</v>
      </c>
      <c r="F19" s="620" t="s">
        <v>45</v>
      </c>
      <c r="G19" s="415" t="s">
        <v>13</v>
      </c>
    </row>
    <row r="20" s="11" customFormat="1" ht="21" customHeight="1" spans="1:7">
      <c r="A20" s="622" t="s">
        <v>54</v>
      </c>
      <c r="B20" s="63">
        <v>18</v>
      </c>
      <c r="C20" s="339" t="s">
        <v>9</v>
      </c>
      <c r="D20" s="509" t="s">
        <v>55</v>
      </c>
      <c r="E20" s="415" t="s">
        <v>56</v>
      </c>
      <c r="F20" s="620" t="s">
        <v>12</v>
      </c>
      <c r="G20" s="415" t="s">
        <v>13</v>
      </c>
    </row>
    <row r="21" s="608" customFormat="1" ht="21" customHeight="1" spans="1:7">
      <c r="A21" s="623"/>
      <c r="B21" s="63">
        <v>19</v>
      </c>
      <c r="C21" s="339"/>
      <c r="D21" s="415" t="s">
        <v>57</v>
      </c>
      <c r="E21" s="415" t="s">
        <v>57</v>
      </c>
      <c r="F21" s="620" t="s">
        <v>12</v>
      </c>
      <c r="G21" s="415" t="s">
        <v>13</v>
      </c>
    </row>
    <row r="22" s="11" customFormat="1" ht="21" customHeight="1" spans="1:7">
      <c r="A22" s="623"/>
      <c r="B22" s="63">
        <v>20</v>
      </c>
      <c r="C22" s="339"/>
      <c r="D22" s="415" t="s">
        <v>58</v>
      </c>
      <c r="E22" s="415" t="s">
        <v>59</v>
      </c>
      <c r="F22" s="620" t="s">
        <v>12</v>
      </c>
      <c r="G22" s="415" t="s">
        <v>13</v>
      </c>
    </row>
    <row r="23" s="608" customFormat="1" ht="21" customHeight="1" spans="1:7">
      <c r="A23" s="623"/>
      <c r="B23" s="63">
        <v>21</v>
      </c>
      <c r="C23" s="339"/>
      <c r="D23" s="415" t="s">
        <v>60</v>
      </c>
      <c r="E23" s="415" t="s">
        <v>60</v>
      </c>
      <c r="F23" s="620" t="s">
        <v>12</v>
      </c>
      <c r="G23" s="415" t="s">
        <v>13</v>
      </c>
    </row>
    <row r="24" s="608" customFormat="1" ht="21" customHeight="1" spans="1:7">
      <c r="A24" s="623"/>
      <c r="B24" s="63">
        <v>22</v>
      </c>
      <c r="C24" s="339"/>
      <c r="D24" s="415" t="s">
        <v>61</v>
      </c>
      <c r="E24" s="415" t="s">
        <v>62</v>
      </c>
      <c r="F24" s="620" t="s">
        <v>12</v>
      </c>
      <c r="G24" s="415" t="s">
        <v>13</v>
      </c>
    </row>
    <row r="25" s="609" customFormat="1" ht="21" customHeight="1" spans="1:7">
      <c r="A25" s="623"/>
      <c r="B25" s="63">
        <v>23</v>
      </c>
      <c r="C25" s="339"/>
      <c r="D25" s="415" t="s">
        <v>63</v>
      </c>
      <c r="E25" s="415" t="s">
        <v>63</v>
      </c>
      <c r="F25" s="620" t="s">
        <v>64</v>
      </c>
      <c r="G25" s="415" t="s">
        <v>13</v>
      </c>
    </row>
    <row r="26" s="608" customFormat="1" ht="21" customHeight="1" spans="1:7">
      <c r="A26" s="623"/>
      <c r="B26" s="63">
        <v>24</v>
      </c>
      <c r="C26" s="339"/>
      <c r="D26" s="415" t="s">
        <v>65</v>
      </c>
      <c r="E26" s="415" t="s">
        <v>65</v>
      </c>
      <c r="F26" s="620" t="s">
        <v>17</v>
      </c>
      <c r="G26" s="415" t="s">
        <v>13</v>
      </c>
    </row>
    <row r="27" s="608" customFormat="1" ht="21" customHeight="1" spans="1:7">
      <c r="A27" s="623"/>
      <c r="B27" s="63">
        <v>25</v>
      </c>
      <c r="C27" s="339"/>
      <c r="D27" s="415" t="s">
        <v>66</v>
      </c>
      <c r="E27" s="415" t="s">
        <v>66</v>
      </c>
      <c r="F27" s="620" t="s">
        <v>17</v>
      </c>
      <c r="G27" s="415" t="s">
        <v>13</v>
      </c>
    </row>
    <row r="28" s="11" customFormat="1" ht="21" customHeight="1" spans="1:7">
      <c r="A28" s="623"/>
      <c r="B28" s="63">
        <v>26</v>
      </c>
      <c r="C28" s="339" t="s">
        <v>14</v>
      </c>
      <c r="D28" s="415" t="s">
        <v>67</v>
      </c>
      <c r="E28" s="415" t="s">
        <v>68</v>
      </c>
      <c r="F28" s="620" t="s">
        <v>17</v>
      </c>
      <c r="G28" s="415" t="s">
        <v>13</v>
      </c>
    </row>
    <row r="29" s="11" customFormat="1" ht="21" customHeight="1" spans="1:7">
      <c r="A29" s="623"/>
      <c r="B29" s="63">
        <v>27</v>
      </c>
      <c r="C29" s="339"/>
      <c r="D29" s="415" t="s">
        <v>69</v>
      </c>
      <c r="E29" s="415" t="s">
        <v>69</v>
      </c>
      <c r="F29" s="620" t="s">
        <v>17</v>
      </c>
      <c r="G29" s="415" t="s">
        <v>13</v>
      </c>
    </row>
    <row r="30" s="11" customFormat="1" ht="21" customHeight="1" spans="1:7">
      <c r="A30" s="623"/>
      <c r="B30" s="63">
        <v>28</v>
      </c>
      <c r="C30" s="339"/>
      <c r="D30" s="415" t="s">
        <v>70</v>
      </c>
      <c r="E30" s="415" t="s">
        <v>71</v>
      </c>
      <c r="F30" s="620" t="s">
        <v>17</v>
      </c>
      <c r="G30" s="415" t="s">
        <v>13</v>
      </c>
    </row>
    <row r="31" s="608" customFormat="1" ht="21" customHeight="1" spans="1:7">
      <c r="A31" s="623"/>
      <c r="B31" s="63">
        <v>29</v>
      </c>
      <c r="C31" s="339"/>
      <c r="D31" s="415" t="s">
        <v>72</v>
      </c>
      <c r="E31" s="415" t="s">
        <v>72</v>
      </c>
      <c r="F31" s="620" t="s">
        <v>17</v>
      </c>
      <c r="G31" s="415" t="s">
        <v>13</v>
      </c>
    </row>
    <row r="32" s="608" customFormat="1" ht="21" customHeight="1" spans="1:7">
      <c r="A32" s="623"/>
      <c r="B32" s="63">
        <v>30</v>
      </c>
      <c r="C32" s="339"/>
      <c r="D32" s="415" t="s">
        <v>73</v>
      </c>
      <c r="E32" s="415" t="s">
        <v>74</v>
      </c>
      <c r="F32" s="620" t="s">
        <v>17</v>
      </c>
      <c r="G32" s="415" t="s">
        <v>13</v>
      </c>
    </row>
    <row r="33" s="608" customFormat="1" ht="21" customHeight="1" spans="1:7">
      <c r="A33" s="623"/>
      <c r="B33" s="63">
        <v>31</v>
      </c>
      <c r="C33" s="339"/>
      <c r="D33" s="415" t="s">
        <v>75</v>
      </c>
      <c r="E33" s="415" t="s">
        <v>76</v>
      </c>
      <c r="F33" s="620" t="s">
        <v>17</v>
      </c>
      <c r="G33" s="415" t="s">
        <v>13</v>
      </c>
    </row>
    <row r="34" s="608" customFormat="1" ht="21" customHeight="1" spans="1:7">
      <c r="A34" s="623"/>
      <c r="B34" s="63">
        <v>32</v>
      </c>
      <c r="C34" s="339"/>
      <c r="D34" s="415" t="s">
        <v>77</v>
      </c>
      <c r="E34" s="415" t="s">
        <v>78</v>
      </c>
      <c r="F34" s="620" t="s">
        <v>17</v>
      </c>
      <c r="G34" s="415" t="s">
        <v>13</v>
      </c>
    </row>
    <row r="35" s="608" customFormat="1" ht="21" customHeight="1" spans="1:7">
      <c r="A35" s="623"/>
      <c r="B35" s="63">
        <v>33</v>
      </c>
      <c r="C35" s="339" t="s">
        <v>20</v>
      </c>
      <c r="D35" s="415" t="s">
        <v>79</v>
      </c>
      <c r="E35" s="415" t="s">
        <v>79</v>
      </c>
      <c r="F35" s="620" t="s">
        <v>17</v>
      </c>
      <c r="G35" s="415" t="s">
        <v>13</v>
      </c>
    </row>
    <row r="36" s="608" customFormat="1" ht="21" customHeight="1" spans="1:7">
      <c r="A36" s="623"/>
      <c r="B36" s="63">
        <v>34</v>
      </c>
      <c r="C36" s="339"/>
      <c r="D36" s="415" t="s">
        <v>80</v>
      </c>
      <c r="E36" s="415" t="s">
        <v>81</v>
      </c>
      <c r="F36" s="620" t="s">
        <v>17</v>
      </c>
      <c r="G36" s="415" t="s">
        <v>13</v>
      </c>
    </row>
    <row r="37" s="608" customFormat="1" ht="21" customHeight="1" spans="1:7">
      <c r="A37" s="623"/>
      <c r="B37" s="63">
        <v>35</v>
      </c>
      <c r="C37" s="339"/>
      <c r="D37" s="415" t="s">
        <v>82</v>
      </c>
      <c r="E37" s="415" t="s">
        <v>83</v>
      </c>
      <c r="F37" s="620" t="s">
        <v>17</v>
      </c>
      <c r="G37" s="415" t="s">
        <v>13</v>
      </c>
    </row>
    <row r="38" s="11" customFormat="1" ht="21" customHeight="1" spans="1:7">
      <c r="A38" s="623"/>
      <c r="B38" s="63">
        <v>36</v>
      </c>
      <c r="C38" s="339" t="s">
        <v>27</v>
      </c>
      <c r="D38" s="415" t="s">
        <v>84</v>
      </c>
      <c r="E38" s="415" t="s">
        <v>85</v>
      </c>
      <c r="F38" s="620" t="s">
        <v>30</v>
      </c>
      <c r="G38" s="415" t="s">
        <v>13</v>
      </c>
    </row>
    <row r="39" s="11" customFormat="1" ht="21" customHeight="1" spans="1:7">
      <c r="A39" s="623"/>
      <c r="B39" s="63">
        <v>37</v>
      </c>
      <c r="C39" s="339"/>
      <c r="D39" s="415" t="s">
        <v>86</v>
      </c>
      <c r="E39" s="415" t="s">
        <v>87</v>
      </c>
      <c r="F39" s="620" t="s">
        <v>30</v>
      </c>
      <c r="G39" s="415" t="s">
        <v>13</v>
      </c>
    </row>
    <row r="40" s="11" customFormat="1" ht="21" customHeight="1" spans="1:7">
      <c r="A40" s="623"/>
      <c r="B40" s="63">
        <v>38</v>
      </c>
      <c r="C40" s="339"/>
      <c r="D40" s="415" t="s">
        <v>88</v>
      </c>
      <c r="E40" s="415" t="s">
        <v>89</v>
      </c>
      <c r="F40" s="620" t="s">
        <v>30</v>
      </c>
      <c r="G40" s="415" t="s">
        <v>13</v>
      </c>
    </row>
    <row r="41" s="11" customFormat="1" ht="21" customHeight="1" spans="1:7">
      <c r="A41" s="623"/>
      <c r="B41" s="63">
        <v>39</v>
      </c>
      <c r="C41" s="339"/>
      <c r="D41" s="415" t="s">
        <v>90</v>
      </c>
      <c r="E41" s="415" t="s">
        <v>91</v>
      </c>
      <c r="F41" s="620" t="s">
        <v>30</v>
      </c>
      <c r="G41" s="415" t="s">
        <v>13</v>
      </c>
    </row>
    <row r="42" s="608" customFormat="1" ht="21" customHeight="1" spans="1:7">
      <c r="A42" s="623"/>
      <c r="B42" s="63">
        <v>40</v>
      </c>
      <c r="C42" s="339"/>
      <c r="D42" s="415" t="s">
        <v>92</v>
      </c>
      <c r="E42" s="415" t="s">
        <v>93</v>
      </c>
      <c r="F42" s="620" t="s">
        <v>30</v>
      </c>
      <c r="G42" s="415" t="s">
        <v>13</v>
      </c>
    </row>
    <row r="43" s="608" customFormat="1" ht="21" customHeight="1" spans="1:7">
      <c r="A43" s="623"/>
      <c r="B43" s="63">
        <v>41</v>
      </c>
      <c r="C43" s="339"/>
      <c r="D43" s="415" t="s">
        <v>94</v>
      </c>
      <c r="E43" s="415" t="s">
        <v>95</v>
      </c>
      <c r="F43" s="620" t="s">
        <v>30</v>
      </c>
      <c r="G43" s="415" t="s">
        <v>13</v>
      </c>
    </row>
    <row r="44" s="608" customFormat="1" ht="21" customHeight="1" spans="1:7">
      <c r="A44" s="623"/>
      <c r="B44" s="63">
        <v>42</v>
      </c>
      <c r="C44" s="339"/>
      <c r="D44" s="415" t="s">
        <v>96</v>
      </c>
      <c r="E44" s="415" t="s">
        <v>97</v>
      </c>
      <c r="F44" s="620" t="s">
        <v>30</v>
      </c>
      <c r="G44" s="415" t="s">
        <v>13</v>
      </c>
    </row>
    <row r="45" s="608" customFormat="1" ht="21" customHeight="1" spans="1:7">
      <c r="A45" s="623"/>
      <c r="B45" s="63">
        <v>43</v>
      </c>
      <c r="C45" s="339"/>
      <c r="D45" s="415" t="s">
        <v>98</v>
      </c>
      <c r="E45" s="415" t="s">
        <v>99</v>
      </c>
      <c r="F45" s="620" t="s">
        <v>30</v>
      </c>
      <c r="G45" s="415" t="s">
        <v>13</v>
      </c>
    </row>
    <row r="46" s="608" customFormat="1" ht="21" customHeight="1" spans="1:7">
      <c r="A46" s="623"/>
      <c r="B46" s="63">
        <v>44</v>
      </c>
      <c r="C46" s="339"/>
      <c r="D46" s="415" t="s">
        <v>100</v>
      </c>
      <c r="E46" s="415" t="s">
        <v>101</v>
      </c>
      <c r="F46" s="620" t="s">
        <v>30</v>
      </c>
      <c r="G46" s="415" t="s">
        <v>13</v>
      </c>
    </row>
    <row r="47" s="608" customFormat="1" ht="21" customHeight="1" spans="1:7">
      <c r="A47" s="623"/>
      <c r="B47" s="63">
        <v>45</v>
      </c>
      <c r="C47" s="339"/>
      <c r="D47" s="415" t="s">
        <v>102</v>
      </c>
      <c r="E47" s="415" t="s">
        <v>103</v>
      </c>
      <c r="F47" s="620" t="s">
        <v>30</v>
      </c>
      <c r="G47" s="415" t="s">
        <v>13</v>
      </c>
    </row>
    <row r="48" s="608" customFormat="1" ht="21" customHeight="1" spans="1:7">
      <c r="A48" s="623"/>
      <c r="B48" s="63">
        <v>46</v>
      </c>
      <c r="C48" s="339" t="s">
        <v>35</v>
      </c>
      <c r="D48" s="415" t="s">
        <v>104</v>
      </c>
      <c r="E48" s="415" t="s">
        <v>105</v>
      </c>
      <c r="F48" s="620" t="s">
        <v>30</v>
      </c>
      <c r="G48" s="415" t="s">
        <v>13</v>
      </c>
    </row>
    <row r="49" s="608" customFormat="1" ht="21" customHeight="1" spans="1:7">
      <c r="A49" s="623"/>
      <c r="B49" s="63">
        <v>47</v>
      </c>
      <c r="C49" s="339"/>
      <c r="D49" s="415" t="s">
        <v>106</v>
      </c>
      <c r="E49" s="415" t="s">
        <v>107</v>
      </c>
      <c r="F49" s="620" t="s">
        <v>30</v>
      </c>
      <c r="G49" s="415" t="s">
        <v>13</v>
      </c>
    </row>
    <row r="50" s="608" customFormat="1" ht="21" customHeight="1" spans="1:7">
      <c r="A50" s="623"/>
      <c r="B50" s="63">
        <v>48</v>
      </c>
      <c r="C50" s="339"/>
      <c r="D50" s="415" t="s">
        <v>108</v>
      </c>
      <c r="E50" s="415" t="s">
        <v>109</v>
      </c>
      <c r="F50" s="620" t="s">
        <v>30</v>
      </c>
      <c r="G50" s="415" t="s">
        <v>13</v>
      </c>
    </row>
    <row r="51" s="608" customFormat="1" ht="21" customHeight="1" spans="1:7">
      <c r="A51" s="623"/>
      <c r="B51" s="63">
        <v>49</v>
      </c>
      <c r="C51" s="339"/>
      <c r="D51" s="415" t="s">
        <v>110</v>
      </c>
      <c r="E51" s="415" t="s">
        <v>111</v>
      </c>
      <c r="F51" s="620" t="s">
        <v>30</v>
      </c>
      <c r="G51" s="415" t="s">
        <v>13</v>
      </c>
    </row>
    <row r="52" s="608" customFormat="1" ht="21" customHeight="1" spans="1:7">
      <c r="A52" s="623"/>
      <c r="B52" s="63">
        <v>50</v>
      </c>
      <c r="C52" s="339"/>
      <c r="D52" s="415" t="s">
        <v>112</v>
      </c>
      <c r="E52" s="415" t="s">
        <v>113</v>
      </c>
      <c r="F52" s="620" t="s">
        <v>30</v>
      </c>
      <c r="G52" s="415" t="s">
        <v>13</v>
      </c>
    </row>
    <row r="53" s="11" customFormat="1" ht="21" customHeight="1" spans="1:7">
      <c r="A53" s="623"/>
      <c r="B53" s="63">
        <v>51</v>
      </c>
      <c r="C53" s="339"/>
      <c r="D53" s="415" t="s">
        <v>114</v>
      </c>
      <c r="E53" s="415" t="s">
        <v>115</v>
      </c>
      <c r="F53" s="620" t="s">
        <v>30</v>
      </c>
      <c r="G53" s="415" t="s">
        <v>13</v>
      </c>
    </row>
    <row r="54" s="608" customFormat="1" ht="21" customHeight="1" spans="1:7">
      <c r="A54" s="623"/>
      <c r="B54" s="63">
        <v>52</v>
      </c>
      <c r="C54" s="339" t="s">
        <v>41</v>
      </c>
      <c r="D54" s="415" t="s">
        <v>116</v>
      </c>
      <c r="E54" s="415" t="s">
        <v>117</v>
      </c>
      <c r="F54" s="620" t="s">
        <v>45</v>
      </c>
      <c r="G54" s="415" t="s">
        <v>13</v>
      </c>
    </row>
    <row r="55" s="608" customFormat="1" ht="21" customHeight="1" spans="1:7">
      <c r="A55" s="623"/>
      <c r="B55" s="63">
        <v>53</v>
      </c>
      <c r="C55" s="339"/>
      <c r="D55" s="415" t="s">
        <v>118</v>
      </c>
      <c r="E55" s="415" t="s">
        <v>119</v>
      </c>
      <c r="F55" s="620" t="s">
        <v>45</v>
      </c>
      <c r="G55" s="415" t="s">
        <v>13</v>
      </c>
    </row>
    <row r="56" s="608" customFormat="1" ht="21" customHeight="1" spans="1:7">
      <c r="A56" s="623"/>
      <c r="B56" s="63">
        <v>54</v>
      </c>
      <c r="C56" s="339"/>
      <c r="D56" s="415" t="s">
        <v>120</v>
      </c>
      <c r="E56" s="415" t="s">
        <v>121</v>
      </c>
      <c r="F56" s="620" t="s">
        <v>45</v>
      </c>
      <c r="G56" s="415" t="s">
        <v>13</v>
      </c>
    </row>
    <row r="57" s="608" customFormat="1" ht="21" customHeight="1" spans="1:7">
      <c r="A57" s="623"/>
      <c r="B57" s="63">
        <v>55</v>
      </c>
      <c r="C57" s="339"/>
      <c r="D57" s="415" t="s">
        <v>122</v>
      </c>
      <c r="E57" s="415" t="s">
        <v>122</v>
      </c>
      <c r="F57" s="620" t="s">
        <v>45</v>
      </c>
      <c r="G57" s="415" t="s">
        <v>13</v>
      </c>
    </row>
    <row r="58" s="608" customFormat="1" ht="21" customHeight="1" spans="1:7">
      <c r="A58" s="623"/>
      <c r="B58" s="63">
        <v>56</v>
      </c>
      <c r="C58" s="339" t="s">
        <v>50</v>
      </c>
      <c r="D58" s="415" t="s">
        <v>123</v>
      </c>
      <c r="E58" s="415" t="s">
        <v>124</v>
      </c>
      <c r="F58" s="620" t="s">
        <v>45</v>
      </c>
      <c r="G58" s="415" t="s">
        <v>13</v>
      </c>
    </row>
    <row r="59" s="608" customFormat="1" ht="21" customHeight="1" spans="1:7">
      <c r="A59" s="624"/>
      <c r="B59" s="63">
        <v>57</v>
      </c>
      <c r="C59" s="339"/>
      <c r="D59" s="415" t="s">
        <v>125</v>
      </c>
      <c r="E59" s="415" t="s">
        <v>126</v>
      </c>
      <c r="F59" s="620" t="s">
        <v>45</v>
      </c>
      <c r="G59" s="415" t="s">
        <v>13</v>
      </c>
    </row>
    <row r="60" s="608" customFormat="1" ht="21" customHeight="1" spans="1:7">
      <c r="A60" s="619" t="s">
        <v>127</v>
      </c>
      <c r="B60" s="63">
        <v>58</v>
      </c>
      <c r="C60" s="339" t="s">
        <v>14</v>
      </c>
      <c r="D60" s="415" t="s">
        <v>128</v>
      </c>
      <c r="E60" s="415" t="s">
        <v>129</v>
      </c>
      <c r="F60" s="620" t="s">
        <v>17</v>
      </c>
      <c r="G60" s="415" t="s">
        <v>13</v>
      </c>
    </row>
    <row r="61" s="608" customFormat="1" ht="21" customHeight="1" spans="1:7">
      <c r="A61" s="619"/>
      <c r="B61" s="63">
        <v>59</v>
      </c>
      <c r="C61" s="339"/>
      <c r="D61" s="415" t="s">
        <v>130</v>
      </c>
      <c r="E61" s="415" t="s">
        <v>130</v>
      </c>
      <c r="F61" s="620" t="s">
        <v>17</v>
      </c>
      <c r="G61" s="415" t="s">
        <v>13</v>
      </c>
    </row>
    <row r="62" s="608" customFormat="1" ht="21" customHeight="1" spans="1:7">
      <c r="A62" s="619"/>
      <c r="B62" s="63">
        <v>60</v>
      </c>
      <c r="C62" s="339"/>
      <c r="D62" s="415" t="s">
        <v>131</v>
      </c>
      <c r="E62" s="415" t="s">
        <v>131</v>
      </c>
      <c r="F62" s="620" t="s">
        <v>17</v>
      </c>
      <c r="G62" s="415" t="s">
        <v>13</v>
      </c>
    </row>
    <row r="63" s="11" customFormat="1" ht="21" customHeight="1" spans="1:7">
      <c r="A63" s="619"/>
      <c r="B63" s="63">
        <v>61</v>
      </c>
      <c r="C63" s="339" t="s">
        <v>35</v>
      </c>
      <c r="D63" s="415" t="s">
        <v>132</v>
      </c>
      <c r="E63" s="415" t="s">
        <v>133</v>
      </c>
      <c r="F63" s="620" t="s">
        <v>30</v>
      </c>
      <c r="G63" s="415" t="s">
        <v>13</v>
      </c>
    </row>
    <row r="64" s="11" customFormat="1" ht="21" customHeight="1" spans="1:7">
      <c r="A64" s="619"/>
      <c r="B64" s="63">
        <v>62</v>
      </c>
      <c r="C64" s="339" t="s">
        <v>41</v>
      </c>
      <c r="D64" s="415" t="s">
        <v>134</v>
      </c>
      <c r="E64" s="415" t="s">
        <v>135</v>
      </c>
      <c r="F64" s="620" t="s">
        <v>45</v>
      </c>
      <c r="G64" s="415" t="s">
        <v>13</v>
      </c>
    </row>
    <row r="65" s="608" customFormat="1" ht="21" customHeight="1" spans="1:7">
      <c r="A65" s="619"/>
      <c r="B65" s="63">
        <v>63</v>
      </c>
      <c r="C65" s="339"/>
      <c r="D65" s="415" t="s">
        <v>136</v>
      </c>
      <c r="E65" s="415" t="s">
        <v>136</v>
      </c>
      <c r="F65" s="620" t="s">
        <v>45</v>
      </c>
      <c r="G65" s="415" t="s">
        <v>13</v>
      </c>
    </row>
    <row r="66" s="11" customFormat="1" ht="21" customHeight="1" spans="1:7">
      <c r="A66" s="619"/>
      <c r="B66" s="63">
        <v>64</v>
      </c>
      <c r="C66" s="339"/>
      <c r="D66" s="415" t="s">
        <v>137</v>
      </c>
      <c r="E66" s="415" t="s">
        <v>138</v>
      </c>
      <c r="F66" s="620" t="s">
        <v>45</v>
      </c>
      <c r="G66" s="415" t="s">
        <v>13</v>
      </c>
    </row>
    <row r="67" s="608" customFormat="1" ht="21" customHeight="1" spans="1:7">
      <c r="A67" s="619"/>
      <c r="B67" s="63">
        <v>65</v>
      </c>
      <c r="C67" s="339" t="s">
        <v>139</v>
      </c>
      <c r="D67" s="63" t="s">
        <v>140</v>
      </c>
      <c r="E67" s="415" t="s">
        <v>141</v>
      </c>
      <c r="F67" s="620" t="s">
        <v>142</v>
      </c>
      <c r="G67" s="415" t="s">
        <v>13</v>
      </c>
    </row>
    <row r="68" s="608" customFormat="1" ht="21" customHeight="1" spans="1:7">
      <c r="A68" s="619"/>
      <c r="B68" s="63">
        <v>66</v>
      </c>
      <c r="C68" s="339"/>
      <c r="D68" s="63" t="s">
        <v>143</v>
      </c>
      <c r="E68" s="415" t="s">
        <v>144</v>
      </c>
      <c r="F68" s="620" t="s">
        <v>142</v>
      </c>
      <c r="G68" s="415" t="s">
        <v>13</v>
      </c>
    </row>
    <row r="69" s="608" customFormat="1" ht="21" customHeight="1" spans="1:7">
      <c r="A69" s="619"/>
      <c r="B69" s="63">
        <v>67</v>
      </c>
      <c r="C69" s="339"/>
      <c r="D69" s="415" t="s">
        <v>145</v>
      </c>
      <c r="E69" s="415" t="s">
        <v>146</v>
      </c>
      <c r="F69" s="620" t="s">
        <v>142</v>
      </c>
      <c r="G69" s="415" t="s">
        <v>13</v>
      </c>
    </row>
    <row r="70" s="610" customFormat="1" ht="21" customHeight="1" spans="1:7">
      <c r="A70" s="625" t="s">
        <v>147</v>
      </c>
      <c r="B70" s="63">
        <v>68</v>
      </c>
      <c r="C70" s="553" t="s">
        <v>148</v>
      </c>
      <c r="D70" s="626" t="s">
        <v>149</v>
      </c>
      <c r="E70" s="626" t="s">
        <v>149</v>
      </c>
      <c r="F70" s="627" t="s">
        <v>12</v>
      </c>
      <c r="G70" s="626" t="s">
        <v>13</v>
      </c>
    </row>
    <row r="71" s="611" customFormat="1" ht="21" customHeight="1" spans="1:7">
      <c r="A71" s="625"/>
      <c r="B71" s="63">
        <v>69</v>
      </c>
      <c r="C71" s="628" t="s">
        <v>27</v>
      </c>
      <c r="D71" s="415" t="s">
        <v>150</v>
      </c>
      <c r="E71" s="415" t="s">
        <v>151</v>
      </c>
      <c r="F71" s="620" t="s">
        <v>30</v>
      </c>
      <c r="G71" s="626" t="s">
        <v>13</v>
      </c>
    </row>
    <row r="72" s="612" customFormat="1" ht="21" customHeight="1" spans="1:7">
      <c r="A72" s="625"/>
      <c r="B72" s="63">
        <v>70</v>
      </c>
      <c r="C72" s="629" t="s">
        <v>41</v>
      </c>
      <c r="D72" s="626" t="s">
        <v>152</v>
      </c>
      <c r="E72" s="626" t="s">
        <v>153</v>
      </c>
      <c r="F72" s="627" t="s">
        <v>154</v>
      </c>
      <c r="G72" s="626" t="s">
        <v>13</v>
      </c>
    </row>
    <row r="73" s="313" customFormat="1" ht="21" customHeight="1" spans="1:7">
      <c r="A73" s="625" t="s">
        <v>155</v>
      </c>
      <c r="B73" s="130">
        <v>1</v>
      </c>
      <c r="C73" s="630" t="s">
        <v>9</v>
      </c>
      <c r="D73" s="130" t="s">
        <v>156</v>
      </c>
      <c r="E73" s="631"/>
      <c r="F73" s="632" t="s">
        <v>157</v>
      </c>
      <c r="G73" s="633" t="s">
        <v>13</v>
      </c>
    </row>
    <row r="74" s="313" customFormat="1" ht="21" customHeight="1" spans="1:7">
      <c r="A74" s="625"/>
      <c r="B74" s="130">
        <v>2</v>
      </c>
      <c r="C74" s="634"/>
      <c r="D74" s="130" t="s">
        <v>158</v>
      </c>
      <c r="E74" s="631"/>
      <c r="F74" s="632" t="s">
        <v>157</v>
      </c>
      <c r="G74" s="633" t="s">
        <v>13</v>
      </c>
    </row>
    <row r="75" s="313" customFormat="1" ht="21" customHeight="1" spans="1:7">
      <c r="A75" s="625"/>
      <c r="B75" s="130">
        <v>3</v>
      </c>
      <c r="C75" s="634"/>
      <c r="D75" s="130" t="s">
        <v>159</v>
      </c>
      <c r="E75" s="631"/>
      <c r="F75" s="632" t="s">
        <v>157</v>
      </c>
      <c r="G75" s="633" t="s">
        <v>13</v>
      </c>
    </row>
    <row r="76" s="313" customFormat="1" ht="21" customHeight="1" spans="1:7">
      <c r="A76" s="625"/>
      <c r="B76" s="130">
        <v>4</v>
      </c>
      <c r="C76" s="634"/>
      <c r="D76" s="130" t="s">
        <v>160</v>
      </c>
      <c r="E76" s="631"/>
      <c r="F76" s="632" t="s">
        <v>157</v>
      </c>
      <c r="G76" s="633" t="s">
        <v>13</v>
      </c>
    </row>
    <row r="77" s="313" customFormat="1" ht="21" customHeight="1" spans="1:7">
      <c r="A77" s="625"/>
      <c r="B77" s="130">
        <v>5</v>
      </c>
      <c r="C77" s="634"/>
      <c r="D77" s="130" t="s">
        <v>161</v>
      </c>
      <c r="E77" s="631"/>
      <c r="F77" s="632" t="s">
        <v>157</v>
      </c>
      <c r="G77" s="633" t="s">
        <v>13</v>
      </c>
    </row>
    <row r="78" s="313" customFormat="1" ht="21" customHeight="1" spans="1:7">
      <c r="A78" s="625"/>
      <c r="B78" s="130">
        <v>6</v>
      </c>
      <c r="C78" s="635"/>
      <c r="D78" s="130" t="s">
        <v>162</v>
      </c>
      <c r="E78" s="631"/>
      <c r="F78" s="632" t="s">
        <v>157</v>
      </c>
      <c r="G78" s="633" t="s">
        <v>13</v>
      </c>
    </row>
    <row r="79" s="309" customFormat="1" ht="21" customHeight="1" spans="1:7">
      <c r="A79" s="625"/>
      <c r="B79" s="130">
        <v>7</v>
      </c>
      <c r="C79" s="630" t="s">
        <v>163</v>
      </c>
      <c r="D79" s="252" t="s">
        <v>164</v>
      </c>
      <c r="E79" s="636"/>
      <c r="F79" s="637" t="s">
        <v>165</v>
      </c>
      <c r="G79" s="633" t="s">
        <v>13</v>
      </c>
    </row>
    <row r="80" s="313" customFormat="1" ht="21" customHeight="1" spans="1:7">
      <c r="A80" s="625"/>
      <c r="B80" s="130">
        <v>8</v>
      </c>
      <c r="C80" s="634"/>
      <c r="D80" s="176" t="s">
        <v>166</v>
      </c>
      <c r="E80" s="631"/>
      <c r="F80" s="637" t="s">
        <v>167</v>
      </c>
      <c r="G80" s="633" t="s">
        <v>13</v>
      </c>
    </row>
    <row r="81" s="313" customFormat="1" ht="21" customHeight="1" spans="1:7">
      <c r="A81" s="625"/>
      <c r="B81" s="130">
        <v>9</v>
      </c>
      <c r="C81" s="635"/>
      <c r="D81" s="176" t="s">
        <v>168</v>
      </c>
      <c r="E81" s="631"/>
      <c r="F81" s="637" t="s">
        <v>165</v>
      </c>
      <c r="G81" s="633" t="s">
        <v>13</v>
      </c>
    </row>
  </sheetData>
  <mergeCells count="23">
    <mergeCell ref="A1:G1"/>
    <mergeCell ref="A3:A19"/>
    <mergeCell ref="A20:A59"/>
    <mergeCell ref="A60:A69"/>
    <mergeCell ref="A70:A72"/>
    <mergeCell ref="A73:A81"/>
    <mergeCell ref="C4:C5"/>
    <mergeCell ref="C6:C8"/>
    <mergeCell ref="C9:C11"/>
    <mergeCell ref="C14:C17"/>
    <mergeCell ref="C18:C19"/>
    <mergeCell ref="C20:C27"/>
    <mergeCell ref="C28:C34"/>
    <mergeCell ref="C35:C37"/>
    <mergeCell ref="C38:C47"/>
    <mergeCell ref="C48:C53"/>
    <mergeCell ref="C54:C57"/>
    <mergeCell ref="C58:C59"/>
    <mergeCell ref="C60:C62"/>
    <mergeCell ref="C64:C66"/>
    <mergeCell ref="C67:C69"/>
    <mergeCell ref="C73:C78"/>
    <mergeCell ref="C79:C8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10"/>
  <sheetViews>
    <sheetView zoomScale="85" zoomScaleNormal="85" workbookViewId="0">
      <selection activeCell="N3" sqref="N3"/>
    </sheetView>
  </sheetViews>
  <sheetFormatPr defaultColWidth="8.725" defaultRowHeight="14.25"/>
  <cols>
    <col min="1" max="2" width="5" style="321" customWidth="1"/>
    <col min="3" max="3" width="9.11666666666667" style="321" customWidth="1"/>
    <col min="4" max="4" width="12" style="321" customWidth="1"/>
    <col min="5" max="5" width="6.45833333333333" style="321" customWidth="1"/>
    <col min="6" max="7" width="6.36666666666667" style="321" customWidth="1"/>
    <col min="8" max="8" width="6.275" style="321" customWidth="1"/>
    <col min="9" max="9" width="5.81666666666667" style="321" customWidth="1"/>
    <col min="10" max="10" width="7.275" style="321" customWidth="1"/>
    <col min="11" max="11" width="7.95" style="321" customWidth="1"/>
    <col min="12" max="12" width="7.5" style="321" customWidth="1"/>
    <col min="13" max="14" width="5.81666666666667" style="321" customWidth="1"/>
    <col min="15" max="15" width="6.03333333333333" style="321" customWidth="1"/>
    <col min="16" max="16" width="5.81666666666667" style="321" customWidth="1"/>
    <col min="17" max="18" width="13.375" style="321" customWidth="1"/>
    <col min="19" max="16344" width="9" style="321"/>
    <col min="16345" max="16384" width="8.725" style="321"/>
  </cols>
  <sheetData>
    <row r="1" ht="37" customHeight="1" spans="1:16">
      <c r="A1" s="322" t="s">
        <v>169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</row>
    <row r="2" s="299" customFormat="1" ht="23" customHeight="1" spans="1:16">
      <c r="A2" s="323" t="s">
        <v>2</v>
      </c>
      <c r="B2" s="324" t="s">
        <v>1</v>
      </c>
      <c r="C2" s="325" t="s">
        <v>3</v>
      </c>
      <c r="D2" s="323" t="s">
        <v>4</v>
      </c>
      <c r="E2" s="323" t="s">
        <v>170</v>
      </c>
      <c r="F2" s="326" t="s">
        <v>171</v>
      </c>
      <c r="G2" s="327"/>
      <c r="H2" s="328" t="s">
        <v>172</v>
      </c>
      <c r="I2" s="349"/>
      <c r="J2" s="350" t="s">
        <v>173</v>
      </c>
      <c r="K2" s="351"/>
      <c r="L2" s="351"/>
      <c r="M2" s="351"/>
      <c r="N2" s="328" t="s">
        <v>174</v>
      </c>
      <c r="O2" s="328"/>
      <c r="P2" s="328"/>
    </row>
    <row r="3" s="300" customFormat="1" ht="54" customHeight="1" spans="1:16">
      <c r="A3" s="329"/>
      <c r="B3" s="330"/>
      <c r="C3" s="331"/>
      <c r="D3" s="329"/>
      <c r="E3" s="329"/>
      <c r="F3" s="332" t="s">
        <v>175</v>
      </c>
      <c r="G3" s="332" t="s">
        <v>176</v>
      </c>
      <c r="H3" s="333" t="s">
        <v>177</v>
      </c>
      <c r="I3" s="333" t="s">
        <v>178</v>
      </c>
      <c r="J3" s="352" t="s">
        <v>179</v>
      </c>
      <c r="K3" s="352" t="s">
        <v>180</v>
      </c>
      <c r="L3" s="352" t="s">
        <v>181</v>
      </c>
      <c r="M3" s="339" t="s">
        <v>182</v>
      </c>
      <c r="N3" s="332" t="s">
        <v>183</v>
      </c>
      <c r="O3" s="332" t="s">
        <v>184</v>
      </c>
      <c r="P3" s="353" t="s">
        <v>185</v>
      </c>
    </row>
    <row r="4" s="300" customFormat="1" ht="21" customHeight="1" spans="1:16">
      <c r="A4" s="334">
        <v>1</v>
      </c>
      <c r="B4" s="335" t="s">
        <v>8</v>
      </c>
      <c r="C4" s="336" t="s">
        <v>9</v>
      </c>
      <c r="D4" s="337" t="s">
        <v>186</v>
      </c>
      <c r="E4" s="338">
        <v>2022</v>
      </c>
      <c r="F4" s="68">
        <v>640.6</v>
      </c>
      <c r="G4" s="68">
        <v>5.34451570465384</v>
      </c>
      <c r="H4" s="339" t="s">
        <v>187</v>
      </c>
      <c r="I4" s="63"/>
      <c r="J4" s="63">
        <v>5</v>
      </c>
      <c r="K4" s="63">
        <v>4.75</v>
      </c>
      <c r="L4" s="63" t="s">
        <v>188</v>
      </c>
      <c r="M4" s="63"/>
      <c r="N4" s="68">
        <v>134.8</v>
      </c>
      <c r="O4" s="68">
        <v>-5.69999999999999</v>
      </c>
      <c r="P4" s="68">
        <v>84.9</v>
      </c>
    </row>
    <row r="5" s="300" customFormat="1" ht="21" customHeight="1" spans="1:16">
      <c r="A5" s="334"/>
      <c r="B5" s="335"/>
      <c r="C5" s="336"/>
      <c r="D5" s="340"/>
      <c r="E5" s="63">
        <v>2023</v>
      </c>
      <c r="F5" s="68">
        <v>689.273614676909</v>
      </c>
      <c r="G5" s="68">
        <v>5.29742657110029</v>
      </c>
      <c r="H5" s="339" t="s">
        <v>189</v>
      </c>
      <c r="I5" s="63"/>
      <c r="J5" s="63">
        <v>3</v>
      </c>
      <c r="K5" s="63">
        <v>4.25</v>
      </c>
      <c r="L5" s="63" t="s">
        <v>188</v>
      </c>
      <c r="M5" s="63"/>
      <c r="N5" s="68">
        <v>133.363636363636</v>
      </c>
      <c r="O5" s="68">
        <v>-8.43636363636401</v>
      </c>
      <c r="P5" s="68">
        <v>87.2403936943214</v>
      </c>
    </row>
    <row r="6" s="301" customFormat="1" ht="21" customHeight="1" spans="1:16">
      <c r="A6" s="334"/>
      <c r="B6" s="335"/>
      <c r="C6" s="336"/>
      <c r="D6" s="340"/>
      <c r="E6" s="341" t="s">
        <v>190</v>
      </c>
      <c r="F6" s="111">
        <v>664.936807338455</v>
      </c>
      <c r="G6" s="111">
        <v>5.32097113787706</v>
      </c>
      <c r="H6" s="342" t="s">
        <v>187</v>
      </c>
      <c r="I6" s="110"/>
      <c r="J6" s="110">
        <v>5</v>
      </c>
      <c r="K6" s="110">
        <v>4.75</v>
      </c>
      <c r="L6" s="110" t="s">
        <v>188</v>
      </c>
      <c r="M6" s="110"/>
      <c r="N6" s="111">
        <v>134.081818181818</v>
      </c>
      <c r="O6" s="111">
        <v>-7.068181818182</v>
      </c>
      <c r="P6" s="111">
        <v>86.0701968471607</v>
      </c>
    </row>
    <row r="7" s="302" customFormat="1" ht="21" customHeight="1" spans="1:16">
      <c r="A7" s="334"/>
      <c r="B7" s="335"/>
      <c r="C7" s="336"/>
      <c r="D7" s="343"/>
      <c r="E7" s="63">
        <v>2024</v>
      </c>
      <c r="F7" s="68">
        <v>661.48125</v>
      </c>
      <c r="G7" s="68">
        <v>5.71859517340577</v>
      </c>
      <c r="H7" s="339" t="s">
        <v>189</v>
      </c>
      <c r="I7" s="63"/>
      <c r="J7" s="63"/>
      <c r="K7" s="63"/>
      <c r="L7" s="63"/>
      <c r="M7" s="63"/>
      <c r="N7" s="68">
        <v>135.125</v>
      </c>
      <c r="O7" s="68">
        <v>-4.5625</v>
      </c>
      <c r="P7" s="68">
        <v>88.1475</v>
      </c>
    </row>
    <row r="8" s="300" customFormat="1" ht="21" customHeight="1" spans="1:16">
      <c r="A8" s="334">
        <v>2</v>
      </c>
      <c r="B8" s="335"/>
      <c r="C8" s="331" t="s">
        <v>14</v>
      </c>
      <c r="D8" s="337" t="s">
        <v>191</v>
      </c>
      <c r="E8" s="338">
        <v>2022</v>
      </c>
      <c r="F8" s="68">
        <v>662.1</v>
      </c>
      <c r="G8" s="68">
        <v>3.98931993089367</v>
      </c>
      <c r="H8" s="339" t="s">
        <v>192</v>
      </c>
      <c r="I8" s="63"/>
      <c r="J8" s="63">
        <v>5</v>
      </c>
      <c r="K8" s="63">
        <v>4.75</v>
      </c>
      <c r="L8" s="63" t="s">
        <v>188</v>
      </c>
      <c r="M8" s="63">
        <v>3</v>
      </c>
      <c r="N8" s="68">
        <v>150.2</v>
      </c>
      <c r="O8" s="68">
        <v>-1.70000000000002</v>
      </c>
      <c r="P8" s="68">
        <v>86</v>
      </c>
    </row>
    <row r="9" s="300" customFormat="1" ht="21" customHeight="1" spans="1:16">
      <c r="A9" s="334"/>
      <c r="B9" s="335"/>
      <c r="C9" s="331"/>
      <c r="D9" s="340"/>
      <c r="E9" s="63">
        <v>2023</v>
      </c>
      <c r="F9" s="68">
        <v>697.493333333333</v>
      </c>
      <c r="G9" s="68">
        <v>5.47305811784864</v>
      </c>
      <c r="H9" s="339" t="s">
        <v>187</v>
      </c>
      <c r="I9" s="63"/>
      <c r="J9" s="63">
        <v>5</v>
      </c>
      <c r="K9" s="63">
        <v>4.75</v>
      </c>
      <c r="L9" s="63" t="s">
        <v>188</v>
      </c>
      <c r="M9" s="354">
        <v>3</v>
      </c>
      <c r="N9" s="68">
        <v>147.666666666667</v>
      </c>
      <c r="O9" s="68">
        <v>-2.73333333333301</v>
      </c>
      <c r="P9" s="68">
        <v>90.3766666666667</v>
      </c>
    </row>
    <row r="10" s="301" customFormat="1" ht="21" customHeight="1" spans="1:16">
      <c r="A10" s="334"/>
      <c r="B10" s="335"/>
      <c r="C10" s="331"/>
      <c r="D10" s="340"/>
      <c r="E10" s="341" t="s">
        <v>190</v>
      </c>
      <c r="F10" s="111">
        <v>679.796666666667</v>
      </c>
      <c r="G10" s="111">
        <v>4.73118902437115</v>
      </c>
      <c r="H10" s="342" t="s">
        <v>192</v>
      </c>
      <c r="I10" s="110"/>
      <c r="J10" s="110">
        <v>5</v>
      </c>
      <c r="K10" s="110">
        <v>4.75</v>
      </c>
      <c r="L10" s="110" t="s">
        <v>188</v>
      </c>
      <c r="M10" s="355">
        <v>3</v>
      </c>
      <c r="N10" s="111">
        <v>148.933333333334</v>
      </c>
      <c r="O10" s="111">
        <v>-2.21666666666651</v>
      </c>
      <c r="P10" s="111">
        <v>88.1883333333333</v>
      </c>
    </row>
    <row r="11" s="302" customFormat="1" ht="21" customHeight="1" spans="1:16">
      <c r="A11" s="334"/>
      <c r="B11" s="335"/>
      <c r="C11" s="331"/>
      <c r="D11" s="343"/>
      <c r="E11" s="63">
        <v>2024</v>
      </c>
      <c r="F11" s="68">
        <v>668.201428571429</v>
      </c>
      <c r="G11" s="68">
        <v>5.195439006837</v>
      </c>
      <c r="H11" s="339" t="s">
        <v>189</v>
      </c>
      <c r="I11" s="63"/>
      <c r="J11" s="63"/>
      <c r="K11" s="63"/>
      <c r="L11" s="63"/>
      <c r="M11" s="63"/>
      <c r="N11" s="68">
        <v>148.714285714286</v>
      </c>
      <c r="O11" s="68">
        <v>-1.71428571428498</v>
      </c>
      <c r="P11" s="68">
        <v>89.98</v>
      </c>
    </row>
    <row r="12" s="300" customFormat="1" ht="21" customHeight="1" spans="1:16">
      <c r="A12" s="334">
        <v>3</v>
      </c>
      <c r="B12" s="335"/>
      <c r="C12" s="331"/>
      <c r="D12" s="337" t="s">
        <v>193</v>
      </c>
      <c r="E12" s="338">
        <v>2022</v>
      </c>
      <c r="F12" s="68">
        <v>679.6</v>
      </c>
      <c r="G12" s="68">
        <v>6.73786712737553</v>
      </c>
      <c r="H12" s="339" t="s">
        <v>187</v>
      </c>
      <c r="I12" s="63"/>
      <c r="J12" s="63">
        <v>5</v>
      </c>
      <c r="K12" s="63">
        <v>5</v>
      </c>
      <c r="L12" s="63" t="s">
        <v>188</v>
      </c>
      <c r="M12" s="63">
        <v>3</v>
      </c>
      <c r="N12" s="68">
        <v>152.2</v>
      </c>
      <c r="O12" s="68">
        <v>0.299999999999983</v>
      </c>
      <c r="P12" s="68">
        <v>91.5</v>
      </c>
    </row>
    <row r="13" s="300" customFormat="1" ht="21" customHeight="1" spans="1:16">
      <c r="A13" s="334"/>
      <c r="B13" s="335"/>
      <c r="C13" s="331"/>
      <c r="D13" s="340"/>
      <c r="E13" s="63">
        <v>2023</v>
      </c>
      <c r="F13" s="68">
        <v>718.164444444444</v>
      </c>
      <c r="G13" s="68">
        <v>8.59888771275428</v>
      </c>
      <c r="H13" s="339" t="s">
        <v>194</v>
      </c>
      <c r="I13" s="63"/>
      <c r="J13" s="63">
        <v>5</v>
      </c>
      <c r="K13" s="63">
        <v>4.75</v>
      </c>
      <c r="L13" s="63" t="s">
        <v>188</v>
      </c>
      <c r="M13" s="354">
        <v>3</v>
      </c>
      <c r="N13" s="68">
        <v>149.444444444444</v>
      </c>
      <c r="O13" s="68">
        <v>-0.955555555556003</v>
      </c>
      <c r="P13" s="68">
        <v>88.3488888888889</v>
      </c>
    </row>
    <row r="14" s="301" customFormat="1" ht="21" customHeight="1" spans="1:16">
      <c r="A14" s="334"/>
      <c r="B14" s="335"/>
      <c r="C14" s="331"/>
      <c r="D14" s="340"/>
      <c r="E14" s="341" t="s">
        <v>190</v>
      </c>
      <c r="F14" s="111">
        <v>698.882222222222</v>
      </c>
      <c r="G14" s="111">
        <v>7.66837742006491</v>
      </c>
      <c r="H14" s="342" t="s">
        <v>194</v>
      </c>
      <c r="I14" s="110"/>
      <c r="J14" s="110">
        <v>5</v>
      </c>
      <c r="K14" s="110">
        <v>5</v>
      </c>
      <c r="L14" s="110" t="s">
        <v>188</v>
      </c>
      <c r="M14" s="355">
        <v>3</v>
      </c>
      <c r="N14" s="111">
        <v>150.822222222222</v>
      </c>
      <c r="O14" s="111">
        <v>-0.32777777777801</v>
      </c>
      <c r="P14" s="111">
        <v>89.9244444444444</v>
      </c>
    </row>
    <row r="15" s="302" customFormat="1" ht="21" customHeight="1" spans="1:16">
      <c r="A15" s="334"/>
      <c r="B15" s="335"/>
      <c r="C15" s="331"/>
      <c r="D15" s="343"/>
      <c r="E15" s="63">
        <v>2024</v>
      </c>
      <c r="F15" s="68">
        <v>681.472857142857</v>
      </c>
      <c r="G15" s="68">
        <v>7.28476970133141</v>
      </c>
      <c r="H15" s="339" t="s">
        <v>189</v>
      </c>
      <c r="I15" s="63"/>
      <c r="J15" s="63"/>
      <c r="K15" s="63"/>
      <c r="L15" s="63"/>
      <c r="M15" s="63"/>
      <c r="N15" s="68">
        <v>150.428571428571</v>
      </c>
      <c r="O15" s="68">
        <v>0</v>
      </c>
      <c r="P15" s="68">
        <v>92.6242857142857</v>
      </c>
    </row>
    <row r="16" s="300" customFormat="1" ht="21" customHeight="1" spans="1:16">
      <c r="A16" s="334">
        <v>4</v>
      </c>
      <c r="B16" s="335"/>
      <c r="C16" s="331" t="s">
        <v>20</v>
      </c>
      <c r="D16" s="337" t="s">
        <v>195</v>
      </c>
      <c r="E16" s="338">
        <v>2022</v>
      </c>
      <c r="F16" s="68">
        <v>644.3</v>
      </c>
      <c r="G16" s="68">
        <v>5.91813250041098</v>
      </c>
      <c r="H16" s="339" t="s">
        <v>187</v>
      </c>
      <c r="I16" s="63"/>
      <c r="J16" s="63">
        <v>5</v>
      </c>
      <c r="K16" s="63">
        <v>4.25</v>
      </c>
      <c r="L16" s="63" t="s">
        <v>188</v>
      </c>
      <c r="M16" s="63">
        <v>5</v>
      </c>
      <c r="N16" s="68">
        <v>142</v>
      </c>
      <c r="O16" s="68">
        <v>-4</v>
      </c>
      <c r="P16" s="68">
        <v>88.9</v>
      </c>
    </row>
    <row r="17" s="300" customFormat="1" ht="21" customHeight="1" spans="1:16">
      <c r="A17" s="334"/>
      <c r="B17" s="335"/>
      <c r="C17" s="331"/>
      <c r="D17" s="340"/>
      <c r="E17" s="63">
        <v>2023</v>
      </c>
      <c r="F17" s="68">
        <v>689.33</v>
      </c>
      <c r="G17" s="68">
        <v>6.71403802093009</v>
      </c>
      <c r="H17" s="339" t="s">
        <v>189</v>
      </c>
      <c r="I17" s="63"/>
      <c r="J17" s="63">
        <v>3</v>
      </c>
      <c r="K17" s="63">
        <v>4.75</v>
      </c>
      <c r="L17" s="63" t="s">
        <v>188</v>
      </c>
      <c r="M17" s="354">
        <v>3</v>
      </c>
      <c r="N17" s="68">
        <v>144.555555555556</v>
      </c>
      <c r="O17" s="68">
        <v>-3.044444444444</v>
      </c>
      <c r="P17" s="68">
        <v>90.0544444444445</v>
      </c>
    </row>
    <row r="18" s="301" customFormat="1" ht="21" customHeight="1" spans="1:16">
      <c r="A18" s="334"/>
      <c r="B18" s="335"/>
      <c r="C18" s="331"/>
      <c r="D18" s="340"/>
      <c r="E18" s="341" t="s">
        <v>190</v>
      </c>
      <c r="F18" s="111">
        <v>666.815</v>
      </c>
      <c r="G18" s="111">
        <v>6.31608526067054</v>
      </c>
      <c r="H18" s="342" t="s">
        <v>187</v>
      </c>
      <c r="I18" s="110"/>
      <c r="J18" s="110">
        <v>5</v>
      </c>
      <c r="K18" s="110">
        <v>4.75</v>
      </c>
      <c r="L18" s="110" t="s">
        <v>188</v>
      </c>
      <c r="M18" s="355" t="s">
        <v>196</v>
      </c>
      <c r="N18" s="111">
        <v>143.277777777778</v>
      </c>
      <c r="O18" s="111">
        <v>-3.522222222222</v>
      </c>
      <c r="P18" s="111">
        <f>AVERAGE(P16:P17)</f>
        <v>89.4772222222223</v>
      </c>
    </row>
    <row r="19" s="302" customFormat="1" ht="21" customHeight="1" spans="1:16">
      <c r="A19" s="334"/>
      <c r="B19" s="335"/>
      <c r="C19" s="331"/>
      <c r="D19" s="343"/>
      <c r="E19" s="63">
        <v>2024</v>
      </c>
      <c r="F19" s="68">
        <v>639.33</v>
      </c>
      <c r="G19" s="68">
        <v>6.41311584553928</v>
      </c>
      <c r="H19" s="339" t="s">
        <v>189</v>
      </c>
      <c r="I19" s="63"/>
      <c r="J19" s="63"/>
      <c r="K19" s="63"/>
      <c r="L19" s="63"/>
      <c r="M19" s="63"/>
      <c r="N19" s="68">
        <v>147.428571428571</v>
      </c>
      <c r="O19" s="68">
        <v>-3.14285714285802</v>
      </c>
      <c r="P19" s="68">
        <v>82.9071428571428</v>
      </c>
    </row>
    <row r="20" s="300" customFormat="1" ht="21" customHeight="1" spans="1:16">
      <c r="A20" s="334">
        <v>5</v>
      </c>
      <c r="B20" s="335"/>
      <c r="C20" s="331"/>
      <c r="D20" s="337" t="s">
        <v>197</v>
      </c>
      <c r="E20" s="338">
        <v>2022</v>
      </c>
      <c r="F20" s="68">
        <v>646.6</v>
      </c>
      <c r="G20" s="68">
        <v>6.29623541015947</v>
      </c>
      <c r="H20" s="339" t="s">
        <v>187</v>
      </c>
      <c r="I20" s="63"/>
      <c r="J20" s="63">
        <v>5</v>
      </c>
      <c r="K20" s="63">
        <v>5</v>
      </c>
      <c r="L20" s="63" t="s">
        <v>188</v>
      </c>
      <c r="M20" s="63">
        <v>3</v>
      </c>
      <c r="N20" s="68">
        <v>143.4</v>
      </c>
      <c r="O20" s="68">
        <v>-2.59999999999999</v>
      </c>
      <c r="P20" s="68">
        <v>88.5</v>
      </c>
    </row>
    <row r="21" s="300" customFormat="1" ht="21" customHeight="1" spans="1:16">
      <c r="A21" s="334"/>
      <c r="B21" s="335"/>
      <c r="C21" s="331"/>
      <c r="D21" s="340"/>
      <c r="E21" s="63">
        <v>2023</v>
      </c>
      <c r="F21" s="68">
        <v>687.977777777778</v>
      </c>
      <c r="G21" s="68">
        <v>6.50470273357142</v>
      </c>
      <c r="H21" s="339" t="s">
        <v>189</v>
      </c>
      <c r="I21" s="63"/>
      <c r="J21" s="63">
        <v>3</v>
      </c>
      <c r="K21" s="63">
        <v>4.5</v>
      </c>
      <c r="L21" s="63" t="s">
        <v>188</v>
      </c>
      <c r="M21" s="354">
        <v>3</v>
      </c>
      <c r="N21" s="68">
        <v>145.777777777778</v>
      </c>
      <c r="O21" s="68">
        <v>-1.822222222222</v>
      </c>
      <c r="P21" s="68">
        <v>88.9633333333333</v>
      </c>
    </row>
    <row r="22" s="301" customFormat="1" ht="21" customHeight="1" spans="1:16">
      <c r="A22" s="334"/>
      <c r="B22" s="335"/>
      <c r="C22" s="331"/>
      <c r="D22" s="340"/>
      <c r="E22" s="341" t="s">
        <v>190</v>
      </c>
      <c r="F22" s="111">
        <v>667.288888888889</v>
      </c>
      <c r="G22" s="111">
        <v>6.40046907186545</v>
      </c>
      <c r="H22" s="342" t="s">
        <v>187</v>
      </c>
      <c r="I22" s="110"/>
      <c r="J22" s="110">
        <v>5</v>
      </c>
      <c r="K22" s="110">
        <v>5</v>
      </c>
      <c r="L22" s="110" t="s">
        <v>188</v>
      </c>
      <c r="M22" s="355" t="s">
        <v>198</v>
      </c>
      <c r="N22" s="111">
        <v>144.588888888889</v>
      </c>
      <c r="O22" s="111">
        <v>-2.21111111111099</v>
      </c>
      <c r="P22" s="111">
        <f>AVERAGE(P20:P21)</f>
        <v>88.7316666666667</v>
      </c>
    </row>
    <row r="23" s="302" customFormat="1" ht="21" customHeight="1" spans="1:16">
      <c r="A23" s="334"/>
      <c r="B23" s="335"/>
      <c r="C23" s="331"/>
      <c r="D23" s="343"/>
      <c r="E23" s="63">
        <v>2024</v>
      </c>
      <c r="F23" s="68">
        <v>641.371428571429</v>
      </c>
      <c r="G23" s="68">
        <v>6.75290089404605</v>
      </c>
      <c r="H23" s="339" t="s">
        <v>189</v>
      </c>
      <c r="I23" s="63"/>
      <c r="J23" s="63"/>
      <c r="K23" s="63"/>
      <c r="L23" s="63"/>
      <c r="M23" s="63"/>
      <c r="N23" s="68">
        <v>149.428571428571</v>
      </c>
      <c r="O23" s="68">
        <v>-1.14285714285802</v>
      </c>
      <c r="P23" s="68">
        <v>81.7385714285714</v>
      </c>
    </row>
    <row r="24" s="300" customFormat="1" ht="21" customHeight="1" spans="1:16">
      <c r="A24" s="334">
        <v>6</v>
      </c>
      <c r="B24" s="335"/>
      <c r="C24" s="331"/>
      <c r="D24" s="337" t="s">
        <v>199</v>
      </c>
      <c r="E24" s="338">
        <v>2022</v>
      </c>
      <c r="F24" s="68">
        <v>655.6</v>
      </c>
      <c r="G24" s="68">
        <v>7.77576853526222</v>
      </c>
      <c r="H24" s="339" t="s">
        <v>187</v>
      </c>
      <c r="I24" s="63"/>
      <c r="J24" s="63">
        <v>3</v>
      </c>
      <c r="K24" s="63">
        <v>4.25</v>
      </c>
      <c r="L24" s="63" t="s">
        <v>188</v>
      </c>
      <c r="M24" s="63">
        <v>5</v>
      </c>
      <c r="N24" s="68">
        <v>144.8</v>
      </c>
      <c r="O24" s="68">
        <v>-1.19999999999999</v>
      </c>
      <c r="P24" s="68">
        <v>91.3</v>
      </c>
    </row>
    <row r="25" s="300" customFormat="1" ht="21" customHeight="1" spans="1:16">
      <c r="A25" s="334"/>
      <c r="B25" s="335"/>
      <c r="C25" s="331"/>
      <c r="D25" s="340"/>
      <c r="E25" s="63">
        <v>2023</v>
      </c>
      <c r="F25" s="68">
        <v>695.534444444444</v>
      </c>
      <c r="G25" s="68">
        <v>7.6745378110787</v>
      </c>
      <c r="H25" s="339" t="s">
        <v>189</v>
      </c>
      <c r="I25" s="63"/>
      <c r="J25" s="63">
        <v>5</v>
      </c>
      <c r="K25" s="63">
        <v>5</v>
      </c>
      <c r="L25" s="63" t="s">
        <v>188</v>
      </c>
      <c r="M25" s="354">
        <v>3</v>
      </c>
      <c r="N25" s="68">
        <v>146.333333333333</v>
      </c>
      <c r="O25" s="68">
        <v>-1.26666666666699</v>
      </c>
      <c r="P25" s="68">
        <v>89.0844444444444</v>
      </c>
    </row>
    <row r="26" s="301" customFormat="1" ht="21" customHeight="1" spans="1:16">
      <c r="A26" s="334"/>
      <c r="B26" s="335"/>
      <c r="C26" s="331"/>
      <c r="D26" s="340"/>
      <c r="E26" s="341" t="s">
        <v>190</v>
      </c>
      <c r="F26" s="111">
        <v>675.567222222222</v>
      </c>
      <c r="G26" s="111">
        <v>7.72515317317046</v>
      </c>
      <c r="H26" s="342" t="s">
        <v>187</v>
      </c>
      <c r="I26" s="110"/>
      <c r="J26" s="110">
        <v>5</v>
      </c>
      <c r="K26" s="110">
        <v>5</v>
      </c>
      <c r="L26" s="110" t="s">
        <v>188</v>
      </c>
      <c r="M26" s="355" t="s">
        <v>196</v>
      </c>
      <c r="N26" s="111">
        <v>145.566666666666</v>
      </c>
      <c r="O26" s="111">
        <v>-1.23333333333349</v>
      </c>
      <c r="P26" s="111">
        <f>AVERAGE(P24:P25)</f>
        <v>90.1922222222222</v>
      </c>
    </row>
    <row r="27" s="302" customFormat="1" ht="21" customHeight="1" spans="1:16">
      <c r="A27" s="334"/>
      <c r="B27" s="335"/>
      <c r="C27" s="331"/>
      <c r="D27" s="343"/>
      <c r="E27" s="63">
        <v>2024</v>
      </c>
      <c r="F27" s="68">
        <v>640.838571428571</v>
      </c>
      <c r="G27" s="68">
        <v>6.66420962526156</v>
      </c>
      <c r="H27" s="339" t="s">
        <v>189</v>
      </c>
      <c r="I27" s="63"/>
      <c r="J27" s="63"/>
      <c r="K27" s="63"/>
      <c r="L27" s="63"/>
      <c r="M27" s="63"/>
      <c r="N27" s="68">
        <v>149.285714285714</v>
      </c>
      <c r="O27" s="68">
        <v>-1.28571428571502</v>
      </c>
      <c r="P27" s="68">
        <v>84.1157142857143</v>
      </c>
    </row>
    <row r="28" s="300" customFormat="1" ht="21" customHeight="1" spans="1:16">
      <c r="A28" s="334">
        <v>7</v>
      </c>
      <c r="B28" s="335"/>
      <c r="C28" s="344" t="s">
        <v>27</v>
      </c>
      <c r="D28" s="344" t="s">
        <v>200</v>
      </c>
      <c r="E28" s="338">
        <v>2022</v>
      </c>
      <c r="F28" s="68">
        <v>684.42285724052</v>
      </c>
      <c r="G28" s="68">
        <v>6.24698978345183</v>
      </c>
      <c r="H28" s="339" t="s">
        <v>189</v>
      </c>
      <c r="I28" s="63">
        <v>0.72</v>
      </c>
      <c r="J28" s="63">
        <v>1</v>
      </c>
      <c r="K28" s="63">
        <v>3</v>
      </c>
      <c r="L28" s="63" t="s">
        <v>201</v>
      </c>
      <c r="M28" s="63">
        <v>5</v>
      </c>
      <c r="N28" s="68">
        <v>151.111111111111</v>
      </c>
      <c r="O28" s="68">
        <v>-1.08888888888899</v>
      </c>
      <c r="P28" s="68">
        <v>92.1944444444444</v>
      </c>
    </row>
    <row r="29" s="300" customFormat="1" ht="21" customHeight="1" spans="1:16">
      <c r="A29" s="334"/>
      <c r="B29" s="335"/>
      <c r="C29" s="336"/>
      <c r="D29" s="336"/>
      <c r="E29" s="63">
        <v>2023</v>
      </c>
      <c r="F29" s="68">
        <v>707.4944</v>
      </c>
      <c r="G29" s="68">
        <v>6.93335385224186</v>
      </c>
      <c r="H29" s="339" t="s">
        <v>189</v>
      </c>
      <c r="I29" s="63">
        <v>-0.03</v>
      </c>
      <c r="J29" s="63">
        <v>5</v>
      </c>
      <c r="K29" s="63">
        <v>5</v>
      </c>
      <c r="L29" s="63" t="s">
        <v>188</v>
      </c>
      <c r="M29" s="354">
        <v>3</v>
      </c>
      <c r="N29" s="68">
        <v>152.181818181818</v>
      </c>
      <c r="O29" s="68">
        <v>-0.818181818182012</v>
      </c>
      <c r="P29" s="68">
        <v>90.2636363636364</v>
      </c>
    </row>
    <row r="30" s="301" customFormat="1" ht="21" customHeight="1" spans="1:16">
      <c r="A30" s="334"/>
      <c r="B30" s="335"/>
      <c r="C30" s="336"/>
      <c r="D30" s="336"/>
      <c r="E30" s="341" t="s">
        <v>190</v>
      </c>
      <c r="F30" s="111">
        <v>695.95862862026</v>
      </c>
      <c r="G30" s="111">
        <v>6.59017181784684</v>
      </c>
      <c r="H30" s="342" t="s">
        <v>189</v>
      </c>
      <c r="I30" s="110">
        <v>0.72</v>
      </c>
      <c r="J30" s="110">
        <v>5</v>
      </c>
      <c r="K30" s="110">
        <v>5</v>
      </c>
      <c r="L30" s="110" t="s">
        <v>188</v>
      </c>
      <c r="M30" s="355" t="s">
        <v>196</v>
      </c>
      <c r="N30" s="111">
        <v>151.646464646464</v>
      </c>
      <c r="O30" s="111">
        <v>-0.9535353535355</v>
      </c>
      <c r="P30" s="111">
        <f>AVERAGE(P28:P29)</f>
        <v>91.2290404040404</v>
      </c>
    </row>
    <row r="31" s="302" customFormat="1" ht="21" customHeight="1" spans="1:16">
      <c r="A31" s="334"/>
      <c r="B31" s="335"/>
      <c r="C31" s="336"/>
      <c r="D31" s="345"/>
      <c r="E31" s="63">
        <v>2024</v>
      </c>
      <c r="F31" s="68">
        <v>634.3775</v>
      </c>
      <c r="G31" s="68">
        <v>5.55366056572378</v>
      </c>
      <c r="H31" s="339" t="s">
        <v>189</v>
      </c>
      <c r="I31" s="63">
        <v>-0.61</v>
      </c>
      <c r="J31" s="63"/>
      <c r="K31" s="63"/>
      <c r="L31" s="63"/>
      <c r="M31" s="63"/>
      <c r="N31" s="68">
        <v>151.5</v>
      </c>
      <c r="O31" s="68">
        <v>-1.5</v>
      </c>
      <c r="P31" s="68">
        <v>86.31875</v>
      </c>
    </row>
    <row r="32" s="300" customFormat="1" ht="22" customHeight="1" spans="1:16">
      <c r="A32" s="334">
        <v>8</v>
      </c>
      <c r="B32" s="335"/>
      <c r="C32" s="336"/>
      <c r="D32" s="344" t="s">
        <v>202</v>
      </c>
      <c r="E32" s="338">
        <v>2022</v>
      </c>
      <c r="F32" s="68">
        <v>676.053067540937</v>
      </c>
      <c r="G32" s="68">
        <v>4.94769804984923</v>
      </c>
      <c r="H32" s="339" t="s">
        <v>187</v>
      </c>
      <c r="I32" s="63"/>
      <c r="J32" s="63">
        <v>3</v>
      </c>
      <c r="K32" s="63">
        <v>4.25</v>
      </c>
      <c r="L32" s="63" t="s">
        <v>188</v>
      </c>
      <c r="M32" s="63">
        <v>5</v>
      </c>
      <c r="N32" s="68">
        <v>150.666666666667</v>
      </c>
      <c r="O32" s="68">
        <v>-1.53333333333299</v>
      </c>
      <c r="P32" s="68">
        <v>93.4177777777778</v>
      </c>
    </row>
    <row r="33" s="300" customFormat="1" ht="22" customHeight="1" spans="1:16">
      <c r="A33" s="334"/>
      <c r="B33" s="335"/>
      <c r="C33" s="336"/>
      <c r="D33" s="336"/>
      <c r="E33" s="63">
        <v>2023</v>
      </c>
      <c r="F33" s="68">
        <v>705.615545454545</v>
      </c>
      <c r="G33" s="68">
        <v>6.64937673815306</v>
      </c>
      <c r="H33" s="339" t="s">
        <v>187</v>
      </c>
      <c r="I33" s="63"/>
      <c r="J33" s="63">
        <v>5</v>
      </c>
      <c r="K33" s="63">
        <v>5</v>
      </c>
      <c r="L33" s="63" t="s">
        <v>188</v>
      </c>
      <c r="M33" s="354">
        <v>5</v>
      </c>
      <c r="N33" s="68">
        <v>151.636363636364</v>
      </c>
      <c r="O33" s="68">
        <v>-1.363636363636</v>
      </c>
      <c r="P33" s="68">
        <v>92.0063636363636</v>
      </c>
    </row>
    <row r="34" s="301" customFormat="1" ht="22" customHeight="1" spans="1:16">
      <c r="A34" s="334"/>
      <c r="B34" s="335"/>
      <c r="C34" s="336"/>
      <c r="D34" s="336"/>
      <c r="E34" s="341" t="s">
        <v>190</v>
      </c>
      <c r="F34" s="111">
        <v>690.834306497741</v>
      </c>
      <c r="G34" s="111">
        <v>5.79853739400114</v>
      </c>
      <c r="H34" s="342" t="s">
        <v>187</v>
      </c>
      <c r="I34" s="110"/>
      <c r="J34" s="110">
        <v>5</v>
      </c>
      <c r="K34" s="110">
        <v>5</v>
      </c>
      <c r="L34" s="110" t="s">
        <v>188</v>
      </c>
      <c r="M34" s="355">
        <v>5</v>
      </c>
      <c r="N34" s="111">
        <v>151.151515151515</v>
      </c>
      <c r="O34" s="111">
        <v>-1.4484848484845</v>
      </c>
      <c r="P34" s="111">
        <f>AVERAGE(P32:P33)</f>
        <v>92.7120707070707</v>
      </c>
    </row>
    <row r="35" s="302" customFormat="1" ht="22" customHeight="1" spans="1:16">
      <c r="A35" s="334"/>
      <c r="B35" s="335"/>
      <c r="C35" s="336"/>
      <c r="D35" s="345"/>
      <c r="E35" s="63">
        <v>2024</v>
      </c>
      <c r="F35" s="68">
        <v>636.28</v>
      </c>
      <c r="G35" s="68">
        <v>5.8702163061564</v>
      </c>
      <c r="H35" s="339" t="s">
        <v>189</v>
      </c>
      <c r="I35" s="63"/>
      <c r="J35" s="63"/>
      <c r="K35" s="63"/>
      <c r="L35" s="63"/>
      <c r="M35" s="63"/>
      <c r="N35" s="68">
        <v>151</v>
      </c>
      <c r="O35" s="68">
        <v>-2</v>
      </c>
      <c r="P35" s="68">
        <v>90.00875</v>
      </c>
    </row>
    <row r="36" s="300" customFormat="1" ht="22" customHeight="1" spans="1:16">
      <c r="A36" s="334">
        <v>9</v>
      </c>
      <c r="B36" s="335"/>
      <c r="C36" s="336"/>
      <c r="D36" s="344" t="s">
        <v>203</v>
      </c>
      <c r="E36" s="338">
        <v>2022</v>
      </c>
      <c r="F36" s="68">
        <v>679.193328992465</v>
      </c>
      <c r="G36" s="68">
        <v>5.43517932378428</v>
      </c>
      <c r="H36" s="339" t="s">
        <v>189</v>
      </c>
      <c r="I36" s="63"/>
      <c r="J36" s="63">
        <v>3</v>
      </c>
      <c r="K36" s="63">
        <v>4.25</v>
      </c>
      <c r="L36" s="63" t="s">
        <v>188</v>
      </c>
      <c r="M36" s="63">
        <v>5</v>
      </c>
      <c r="N36" s="68">
        <v>150.888888888889</v>
      </c>
      <c r="O36" s="68">
        <v>-1.31111111111099</v>
      </c>
      <c r="P36" s="68">
        <v>91.7888888888889</v>
      </c>
    </row>
    <row r="37" s="300" customFormat="1" ht="22" customHeight="1" spans="1:16">
      <c r="A37" s="334"/>
      <c r="B37" s="335"/>
      <c r="C37" s="336"/>
      <c r="D37" s="336"/>
      <c r="E37" s="63">
        <v>2023</v>
      </c>
      <c r="F37" s="68">
        <v>715.664890909091</v>
      </c>
      <c r="G37" s="68">
        <v>8.16827245446449</v>
      </c>
      <c r="H37" s="339" t="s">
        <v>192</v>
      </c>
      <c r="I37" s="63"/>
      <c r="J37" s="63">
        <v>5</v>
      </c>
      <c r="K37" s="63">
        <v>5</v>
      </c>
      <c r="L37" s="63" t="s">
        <v>188</v>
      </c>
      <c r="M37" s="354">
        <v>3</v>
      </c>
      <c r="N37" s="68">
        <v>150.909090909091</v>
      </c>
      <c r="O37" s="68">
        <v>-2.09090909090901</v>
      </c>
      <c r="P37" s="68">
        <v>91.7508925071612</v>
      </c>
    </row>
    <row r="38" s="301" customFormat="1" ht="22" customHeight="1" spans="1:16">
      <c r="A38" s="334"/>
      <c r="B38" s="335"/>
      <c r="C38" s="336"/>
      <c r="D38" s="336"/>
      <c r="E38" s="341" t="s">
        <v>190</v>
      </c>
      <c r="F38" s="111">
        <v>697.429109950778</v>
      </c>
      <c r="G38" s="111">
        <v>6.80172588912438</v>
      </c>
      <c r="H38" s="342" t="s">
        <v>192</v>
      </c>
      <c r="I38" s="110"/>
      <c r="J38" s="110">
        <v>5</v>
      </c>
      <c r="K38" s="110">
        <v>5</v>
      </c>
      <c r="L38" s="110" t="s">
        <v>188</v>
      </c>
      <c r="M38" s="355" t="s">
        <v>196</v>
      </c>
      <c r="N38" s="111">
        <v>150.89898989899</v>
      </c>
      <c r="O38" s="111">
        <v>-1.70101010101</v>
      </c>
      <c r="P38" s="111">
        <f>AVERAGE(P36:P37)</f>
        <v>91.7698906980251</v>
      </c>
    </row>
    <row r="39" s="302" customFormat="1" ht="22" customHeight="1" spans="1:16">
      <c r="A39" s="334"/>
      <c r="B39" s="335"/>
      <c r="C39" s="336"/>
      <c r="D39" s="345"/>
      <c r="E39" s="63">
        <v>2024</v>
      </c>
      <c r="F39" s="68">
        <v>641.6175</v>
      </c>
      <c r="G39" s="68">
        <v>6.75831946755409</v>
      </c>
      <c r="H39" s="339" t="s">
        <v>189</v>
      </c>
      <c r="I39" s="63"/>
      <c r="J39" s="63"/>
      <c r="K39" s="63"/>
      <c r="L39" s="63"/>
      <c r="M39" s="63"/>
      <c r="N39" s="68">
        <v>151.125</v>
      </c>
      <c r="O39" s="68">
        <v>-1.875</v>
      </c>
      <c r="P39" s="68">
        <v>88.22</v>
      </c>
    </row>
    <row r="40" s="300" customFormat="1" ht="21" customHeight="1" spans="1:16">
      <c r="A40" s="334">
        <v>10</v>
      </c>
      <c r="B40" s="335"/>
      <c r="C40" s="331" t="s">
        <v>35</v>
      </c>
      <c r="D40" s="337" t="s">
        <v>204</v>
      </c>
      <c r="E40" s="338">
        <v>2022</v>
      </c>
      <c r="F40" s="68">
        <v>679.121273534758</v>
      </c>
      <c r="G40" s="68">
        <v>6.17488378466246</v>
      </c>
      <c r="H40" s="339" t="s">
        <v>187</v>
      </c>
      <c r="I40" s="63"/>
      <c r="J40" s="63">
        <v>5</v>
      </c>
      <c r="K40" s="63">
        <v>4.5</v>
      </c>
      <c r="L40" s="63" t="s">
        <v>188</v>
      </c>
      <c r="M40" s="63">
        <v>5</v>
      </c>
      <c r="N40" s="68">
        <v>147.090909090909</v>
      </c>
      <c r="O40" s="68">
        <v>-1.40909090909099</v>
      </c>
      <c r="P40" s="68">
        <v>93.888439061774</v>
      </c>
    </row>
    <row r="41" s="300" customFormat="1" ht="21" customHeight="1" spans="1:16">
      <c r="A41" s="334"/>
      <c r="B41" s="335"/>
      <c r="C41" s="331"/>
      <c r="D41" s="340"/>
      <c r="E41" s="63">
        <v>2023</v>
      </c>
      <c r="F41" s="68">
        <v>702.757224950489</v>
      </c>
      <c r="G41" s="68">
        <v>6.63102189513513</v>
      </c>
      <c r="H41" s="339" t="s">
        <v>187</v>
      </c>
      <c r="I41" s="63"/>
      <c r="J41" s="63">
        <v>5</v>
      </c>
      <c r="K41" s="63">
        <v>5</v>
      </c>
      <c r="L41" s="63" t="s">
        <v>188</v>
      </c>
      <c r="M41" s="354">
        <v>3</v>
      </c>
      <c r="N41" s="68">
        <v>147.2</v>
      </c>
      <c r="O41" s="68">
        <v>-0.800000000000011</v>
      </c>
      <c r="P41" s="68">
        <v>93.324</v>
      </c>
    </row>
    <row r="42" s="301" customFormat="1" ht="21" customHeight="1" spans="1:16">
      <c r="A42" s="334"/>
      <c r="B42" s="335"/>
      <c r="C42" s="331"/>
      <c r="D42" s="340"/>
      <c r="E42" s="341" t="s">
        <v>190</v>
      </c>
      <c r="F42" s="111">
        <v>690.939249242623</v>
      </c>
      <c r="G42" s="111">
        <v>6.40295283989879</v>
      </c>
      <c r="H42" s="342" t="s">
        <v>187</v>
      </c>
      <c r="I42" s="110"/>
      <c r="J42" s="110">
        <v>5</v>
      </c>
      <c r="K42" s="110">
        <v>5</v>
      </c>
      <c r="L42" s="110" t="s">
        <v>188</v>
      </c>
      <c r="M42" s="355" t="s">
        <v>196</v>
      </c>
      <c r="N42" s="111">
        <v>147.145454545454</v>
      </c>
      <c r="O42" s="111">
        <v>-1.1045454545455</v>
      </c>
      <c r="P42" s="111">
        <f>AVERAGE(P40:P41)</f>
        <v>93.606219530887</v>
      </c>
    </row>
    <row r="43" s="302" customFormat="1" ht="21" customHeight="1" spans="1:16">
      <c r="A43" s="334"/>
      <c r="B43" s="335"/>
      <c r="C43" s="331"/>
      <c r="D43" s="343"/>
      <c r="E43" s="63">
        <v>2024</v>
      </c>
      <c r="F43" s="68">
        <v>639.57</v>
      </c>
      <c r="G43" s="68">
        <v>6.22321873442948</v>
      </c>
      <c r="H43" s="339" t="s">
        <v>189</v>
      </c>
      <c r="I43" s="63"/>
      <c r="J43" s="63"/>
      <c r="K43" s="63"/>
      <c r="L43" s="63"/>
      <c r="M43" s="63"/>
      <c r="N43" s="68">
        <v>149.5</v>
      </c>
      <c r="O43" s="68">
        <v>-2</v>
      </c>
      <c r="P43" s="68">
        <v>90.0975</v>
      </c>
    </row>
    <row r="44" s="300" customFormat="1" ht="21" customHeight="1" spans="1:16">
      <c r="A44" s="334">
        <v>11</v>
      </c>
      <c r="B44" s="335"/>
      <c r="C44" s="344" t="s">
        <v>37</v>
      </c>
      <c r="D44" s="337" t="s">
        <v>205</v>
      </c>
      <c r="E44" s="338">
        <v>2022</v>
      </c>
      <c r="F44" s="68">
        <v>729.5</v>
      </c>
      <c r="G44" s="68">
        <v>6.62087109032446</v>
      </c>
      <c r="H44" s="339" t="s">
        <v>189</v>
      </c>
      <c r="I44" s="63"/>
      <c r="J44" s="63">
        <v>3</v>
      </c>
      <c r="K44" s="63">
        <v>4.25</v>
      </c>
      <c r="L44" s="63" t="s">
        <v>188</v>
      </c>
      <c r="M44" s="63">
        <v>5</v>
      </c>
      <c r="N44" s="68">
        <v>145.8</v>
      </c>
      <c r="O44" s="68">
        <v>-1</v>
      </c>
      <c r="P44" s="68">
        <v>78</v>
      </c>
    </row>
    <row r="45" s="300" customFormat="1" ht="21" customHeight="1" spans="1:16">
      <c r="A45" s="334"/>
      <c r="B45" s="335"/>
      <c r="C45" s="336"/>
      <c r="D45" s="340"/>
      <c r="E45" s="63">
        <v>2023</v>
      </c>
      <c r="F45" s="68">
        <v>792.238</v>
      </c>
      <c r="G45" s="68">
        <v>5.78547489017373</v>
      </c>
      <c r="H45" s="339" t="s">
        <v>187</v>
      </c>
      <c r="I45" s="63"/>
      <c r="J45" s="63">
        <v>5</v>
      </c>
      <c r="K45" s="63">
        <v>5</v>
      </c>
      <c r="L45" s="63" t="s">
        <v>188</v>
      </c>
      <c r="M45" s="354">
        <v>5</v>
      </c>
      <c r="N45" s="68">
        <v>148.4</v>
      </c>
      <c r="O45" s="68">
        <v>0.700000000000017</v>
      </c>
      <c r="P45" s="68">
        <v>82.85</v>
      </c>
    </row>
    <row r="46" s="301" customFormat="1" ht="21" customHeight="1" spans="1:16">
      <c r="A46" s="334"/>
      <c r="B46" s="335"/>
      <c r="C46" s="336"/>
      <c r="D46" s="340"/>
      <c r="E46" s="341" t="s">
        <v>190</v>
      </c>
      <c r="F46" s="111">
        <v>760.869</v>
      </c>
      <c r="G46" s="111">
        <v>6.2031729902491</v>
      </c>
      <c r="H46" s="342" t="s">
        <v>187</v>
      </c>
      <c r="I46" s="110"/>
      <c r="J46" s="110">
        <v>5</v>
      </c>
      <c r="K46" s="110">
        <v>5</v>
      </c>
      <c r="L46" s="110" t="s">
        <v>188</v>
      </c>
      <c r="M46" s="355">
        <v>5</v>
      </c>
      <c r="N46" s="111">
        <v>147.1</v>
      </c>
      <c r="O46" s="111">
        <v>-0.149999999999991</v>
      </c>
      <c r="P46" s="111">
        <f>AVERAGE(P44:P45)</f>
        <v>80.425</v>
      </c>
    </row>
    <row r="47" s="302" customFormat="1" ht="21" customHeight="1" spans="1:16">
      <c r="A47" s="334"/>
      <c r="B47" s="335"/>
      <c r="C47" s="336"/>
      <c r="D47" s="343"/>
      <c r="E47" s="63">
        <v>2024</v>
      </c>
      <c r="F47" s="68">
        <v>785.08125</v>
      </c>
      <c r="G47" s="68">
        <v>5.89886693194846</v>
      </c>
      <c r="H47" s="339" t="s">
        <v>189</v>
      </c>
      <c r="I47" s="63"/>
      <c r="J47" s="63"/>
      <c r="K47" s="63"/>
      <c r="L47" s="63"/>
      <c r="M47" s="63"/>
      <c r="N47" s="68">
        <v>146.875</v>
      </c>
      <c r="O47" s="68">
        <v>0.25</v>
      </c>
      <c r="P47" s="68">
        <v>84.42625</v>
      </c>
    </row>
    <row r="48" s="300" customFormat="1" ht="21" customHeight="1" spans="1:16">
      <c r="A48" s="334">
        <v>12</v>
      </c>
      <c r="B48" s="335"/>
      <c r="C48" s="344" t="s">
        <v>41</v>
      </c>
      <c r="D48" s="337" t="s">
        <v>206</v>
      </c>
      <c r="E48" s="338">
        <v>2022</v>
      </c>
      <c r="F48" s="68">
        <v>710.094800526547</v>
      </c>
      <c r="G48" s="68">
        <v>9.01204652891435</v>
      </c>
      <c r="H48" s="339" t="s">
        <v>187</v>
      </c>
      <c r="I48" s="63"/>
      <c r="J48" s="63">
        <v>5</v>
      </c>
      <c r="K48" s="63">
        <v>4.75</v>
      </c>
      <c r="L48" s="63" t="s">
        <v>188</v>
      </c>
      <c r="M48" s="63">
        <v>5</v>
      </c>
      <c r="N48" s="68">
        <v>157.625</v>
      </c>
      <c r="O48" s="68">
        <v>-2.67500000000001</v>
      </c>
      <c r="P48" s="68">
        <v>90.2631714060032</v>
      </c>
    </row>
    <row r="49" s="300" customFormat="1" ht="21" customHeight="1" spans="1:16">
      <c r="A49" s="334"/>
      <c r="B49" s="335"/>
      <c r="C49" s="336"/>
      <c r="D49" s="340"/>
      <c r="E49" s="63">
        <v>2023</v>
      </c>
      <c r="F49" s="68">
        <v>731.831358593786</v>
      </c>
      <c r="G49" s="68">
        <v>8.69233527477509</v>
      </c>
      <c r="H49" s="339" t="s">
        <v>189</v>
      </c>
      <c r="I49" s="63"/>
      <c r="J49" s="63">
        <v>5</v>
      </c>
      <c r="K49" s="63">
        <v>5</v>
      </c>
      <c r="L49" s="63" t="s">
        <v>188</v>
      </c>
      <c r="M49" s="354">
        <v>3</v>
      </c>
      <c r="N49" s="68">
        <v>156.888888888889</v>
      </c>
      <c r="O49" s="68">
        <v>-1.71111111111099</v>
      </c>
      <c r="P49" s="68">
        <v>89.5925868563051</v>
      </c>
    </row>
    <row r="50" s="301" customFormat="1" ht="21" customHeight="1" spans="1:16">
      <c r="A50" s="346"/>
      <c r="B50" s="335"/>
      <c r="C50" s="347"/>
      <c r="D50" s="348"/>
      <c r="E50" s="341" t="s">
        <v>190</v>
      </c>
      <c r="F50" s="111">
        <v>720.963079560167</v>
      </c>
      <c r="G50" s="111">
        <v>8.85219090184472</v>
      </c>
      <c r="H50" s="342" t="s">
        <v>187</v>
      </c>
      <c r="I50" s="110"/>
      <c r="J50" s="110">
        <v>5</v>
      </c>
      <c r="K50" s="110">
        <v>5</v>
      </c>
      <c r="L50" s="110" t="s">
        <v>188</v>
      </c>
      <c r="M50" s="355" t="s">
        <v>196</v>
      </c>
      <c r="N50" s="111">
        <v>157.256944444445</v>
      </c>
      <c r="O50" s="111">
        <v>-2.1930555555555</v>
      </c>
      <c r="P50" s="111">
        <f>AVERAGE(P48:P49)</f>
        <v>89.9278791311542</v>
      </c>
    </row>
    <row r="51" s="302" customFormat="1" ht="21" customHeight="1" spans="1:16">
      <c r="A51" s="334"/>
      <c r="B51" s="335"/>
      <c r="C51" s="336"/>
      <c r="D51" s="343"/>
      <c r="E51" s="63">
        <v>2024</v>
      </c>
      <c r="F51" s="68">
        <v>652.125206536393</v>
      </c>
      <c r="G51" s="68">
        <v>7.68534570970919</v>
      </c>
      <c r="H51" s="339" t="s">
        <v>189</v>
      </c>
      <c r="I51" s="63"/>
      <c r="J51" s="63"/>
      <c r="K51" s="63"/>
      <c r="L51" s="63"/>
      <c r="M51" s="63"/>
      <c r="N51" s="68">
        <v>157.571428571429</v>
      </c>
      <c r="O51" s="68">
        <v>-1.85714285714198</v>
      </c>
      <c r="P51" s="68">
        <v>83.3071250150402</v>
      </c>
    </row>
    <row r="52" s="300" customFormat="1" ht="21" customHeight="1" spans="1:16">
      <c r="A52" s="334">
        <v>13</v>
      </c>
      <c r="B52" s="335"/>
      <c r="C52" s="336"/>
      <c r="D52" s="337" t="s">
        <v>207</v>
      </c>
      <c r="E52" s="338">
        <v>2022</v>
      </c>
      <c r="F52" s="68">
        <v>692.308677203363</v>
      </c>
      <c r="G52" s="68">
        <v>6.31207338088547</v>
      </c>
      <c r="H52" s="339" t="s">
        <v>187</v>
      </c>
      <c r="I52" s="63"/>
      <c r="J52" s="63">
        <v>1</v>
      </c>
      <c r="K52" s="63">
        <v>2.5</v>
      </c>
      <c r="L52" s="63" t="s">
        <v>201</v>
      </c>
      <c r="M52" s="63">
        <v>5</v>
      </c>
      <c r="N52" s="68">
        <v>157.625</v>
      </c>
      <c r="O52" s="68">
        <v>-2.67500000000001</v>
      </c>
      <c r="P52" s="68">
        <v>92.39375</v>
      </c>
    </row>
    <row r="53" s="300" customFormat="1" ht="21" customHeight="1" spans="1:16">
      <c r="A53" s="334"/>
      <c r="B53" s="335"/>
      <c r="C53" s="336"/>
      <c r="D53" s="340"/>
      <c r="E53" s="63">
        <v>2023</v>
      </c>
      <c r="F53" s="68">
        <v>723.994934289666</v>
      </c>
      <c r="G53" s="68">
        <v>7.52846159292652</v>
      </c>
      <c r="H53" s="339" t="s">
        <v>189</v>
      </c>
      <c r="I53" s="63"/>
      <c r="J53" s="63">
        <v>5</v>
      </c>
      <c r="K53" s="63">
        <v>4.75</v>
      </c>
      <c r="L53" s="63" t="s">
        <v>188</v>
      </c>
      <c r="M53" s="354">
        <v>5</v>
      </c>
      <c r="N53" s="68">
        <v>156</v>
      </c>
      <c r="O53" s="68">
        <v>-2.59999999999999</v>
      </c>
      <c r="P53" s="68">
        <v>91.437332220446</v>
      </c>
    </row>
    <row r="54" s="301" customFormat="1" ht="21" customHeight="1" spans="1:16">
      <c r="A54" s="346"/>
      <c r="B54" s="335"/>
      <c r="C54" s="347"/>
      <c r="D54" s="348"/>
      <c r="E54" s="341" t="s">
        <v>190</v>
      </c>
      <c r="F54" s="111">
        <v>708.151805746515</v>
      </c>
      <c r="G54" s="111">
        <v>6.920267486906</v>
      </c>
      <c r="H54" s="342" t="s">
        <v>187</v>
      </c>
      <c r="I54" s="110"/>
      <c r="J54" s="110">
        <v>5</v>
      </c>
      <c r="K54" s="110">
        <v>4.75</v>
      </c>
      <c r="L54" s="110" t="s">
        <v>188</v>
      </c>
      <c r="M54" s="355">
        <v>5</v>
      </c>
      <c r="N54" s="111">
        <v>156.8125</v>
      </c>
      <c r="O54" s="111">
        <v>-2.6375</v>
      </c>
      <c r="P54" s="111">
        <f>AVERAGE(P52:P53)</f>
        <v>91.915541110223</v>
      </c>
    </row>
    <row r="55" s="302" customFormat="1" ht="21" customHeight="1" spans="1:16">
      <c r="A55" s="334"/>
      <c r="B55" s="335"/>
      <c r="C55" s="336"/>
      <c r="D55" s="343"/>
      <c r="E55" s="63">
        <v>2024</v>
      </c>
      <c r="F55" s="68">
        <v>650.111381177684</v>
      </c>
      <c r="G55" s="68">
        <v>7.3409769090454</v>
      </c>
      <c r="H55" s="339" t="s">
        <v>189</v>
      </c>
      <c r="I55" s="63"/>
      <c r="J55" s="63"/>
      <c r="K55" s="63"/>
      <c r="L55" s="63"/>
      <c r="M55" s="63"/>
      <c r="N55" s="68">
        <v>157.428571428571</v>
      </c>
      <c r="O55" s="68">
        <v>-2</v>
      </c>
      <c r="P55" s="68">
        <v>88.4851589671522</v>
      </c>
    </row>
    <row r="56" s="300" customFormat="1" ht="21" customHeight="1" spans="1:16">
      <c r="A56" s="334">
        <v>14</v>
      </c>
      <c r="B56" s="335"/>
      <c r="C56" s="336"/>
      <c r="D56" s="337" t="s">
        <v>208</v>
      </c>
      <c r="E56" s="338">
        <v>2022</v>
      </c>
      <c r="F56" s="68">
        <v>683.402488638592</v>
      </c>
      <c r="G56" s="68">
        <v>4.89289940428232</v>
      </c>
      <c r="H56" s="339" t="s">
        <v>189</v>
      </c>
      <c r="I56" s="63">
        <v>0.22</v>
      </c>
      <c r="J56" s="63">
        <v>5</v>
      </c>
      <c r="K56" s="63">
        <v>4.75</v>
      </c>
      <c r="L56" s="63" t="s">
        <v>188</v>
      </c>
      <c r="M56" s="63">
        <v>5</v>
      </c>
      <c r="N56" s="68">
        <v>158.625</v>
      </c>
      <c r="O56" s="68">
        <v>-1.67500000000001</v>
      </c>
      <c r="P56" s="68">
        <v>94.0276156387665</v>
      </c>
    </row>
    <row r="57" s="300" customFormat="1" ht="21" customHeight="1" spans="1:16">
      <c r="A57" s="334"/>
      <c r="B57" s="335"/>
      <c r="C57" s="336"/>
      <c r="D57" s="340"/>
      <c r="E57" s="63">
        <v>2023</v>
      </c>
      <c r="F57" s="68">
        <v>710.764465372729</v>
      </c>
      <c r="G57" s="68">
        <v>5.56345893695213</v>
      </c>
      <c r="H57" s="339" t="s">
        <v>189</v>
      </c>
      <c r="I57" s="63">
        <v>-0.15</v>
      </c>
      <c r="J57" s="63">
        <v>5</v>
      </c>
      <c r="K57" s="63">
        <v>4.5</v>
      </c>
      <c r="L57" s="63" t="s">
        <v>188</v>
      </c>
      <c r="M57" s="354">
        <v>3</v>
      </c>
      <c r="N57" s="68">
        <v>157.777777777778</v>
      </c>
      <c r="O57" s="68">
        <v>-0.822222222221995</v>
      </c>
      <c r="P57" s="68">
        <v>90.6674286309905</v>
      </c>
    </row>
    <row r="58" s="301" customFormat="1" ht="21" customHeight="1" spans="1:16">
      <c r="A58" s="346"/>
      <c r="B58" s="335"/>
      <c r="C58" s="347"/>
      <c r="D58" s="348"/>
      <c r="E58" s="341" t="s">
        <v>190</v>
      </c>
      <c r="F58" s="111">
        <v>697.08347700566</v>
      </c>
      <c r="G58" s="111">
        <v>5.22817917061723</v>
      </c>
      <c r="H58" s="342" t="s">
        <v>189</v>
      </c>
      <c r="I58" s="110">
        <v>0.22</v>
      </c>
      <c r="J58" s="110">
        <v>5</v>
      </c>
      <c r="K58" s="110">
        <v>4.75</v>
      </c>
      <c r="L58" s="110" t="s">
        <v>188</v>
      </c>
      <c r="M58" s="110">
        <v>5</v>
      </c>
      <c r="N58" s="111">
        <v>158.201388888889</v>
      </c>
      <c r="O58" s="111">
        <v>-1.248611111111</v>
      </c>
      <c r="P58" s="111">
        <f>AVERAGE(P56:P57)</f>
        <v>92.3475221348785</v>
      </c>
    </row>
    <row r="59" s="302" customFormat="1" ht="21" customHeight="1" spans="1:16">
      <c r="A59" s="334"/>
      <c r="B59" s="335"/>
      <c r="C59" s="336"/>
      <c r="D59" s="343"/>
      <c r="E59" s="63">
        <v>2024</v>
      </c>
      <c r="F59" s="68">
        <v>649.296487997598</v>
      </c>
      <c r="G59" s="68">
        <v>7.25549520972499</v>
      </c>
      <c r="H59" s="339" t="s">
        <v>189</v>
      </c>
      <c r="I59" s="63">
        <v>0.28</v>
      </c>
      <c r="J59" s="63"/>
      <c r="K59" s="63"/>
      <c r="L59" s="63"/>
      <c r="M59" s="63"/>
      <c r="N59" s="68">
        <v>158.714285714286</v>
      </c>
      <c r="O59" s="68">
        <v>-0.714285714284983</v>
      </c>
      <c r="P59" s="68">
        <v>89.2713472180118</v>
      </c>
    </row>
    <row r="60" s="300" customFormat="1" ht="21" customHeight="1" spans="1:16">
      <c r="A60" s="334">
        <v>15</v>
      </c>
      <c r="B60" s="335"/>
      <c r="C60" s="336"/>
      <c r="D60" s="337" t="s">
        <v>209</v>
      </c>
      <c r="E60" s="338">
        <v>2022</v>
      </c>
      <c r="F60" s="68">
        <v>672.293165478621</v>
      </c>
      <c r="G60" s="68">
        <v>3.08554060315191</v>
      </c>
      <c r="H60" s="339" t="s">
        <v>189</v>
      </c>
      <c r="I60" s="63">
        <v>0.45</v>
      </c>
      <c r="J60" s="63">
        <v>3</v>
      </c>
      <c r="K60" s="63">
        <v>4.25</v>
      </c>
      <c r="L60" s="63" t="s">
        <v>188</v>
      </c>
      <c r="M60" s="63">
        <v>5</v>
      </c>
      <c r="N60" s="68">
        <v>158</v>
      </c>
      <c r="O60" s="68">
        <v>-2.30000000000001</v>
      </c>
      <c r="P60" s="68">
        <v>92.9300377969762</v>
      </c>
    </row>
    <row r="61" s="300" customFormat="1" ht="21" customHeight="1" spans="1:16">
      <c r="A61" s="334"/>
      <c r="B61" s="335"/>
      <c r="C61" s="336"/>
      <c r="D61" s="340"/>
      <c r="E61" s="63">
        <v>2023</v>
      </c>
      <c r="F61" s="68">
        <v>704.982163374445</v>
      </c>
      <c r="G61" s="68">
        <v>4.70466558233946</v>
      </c>
      <c r="H61" s="339" t="s">
        <v>189</v>
      </c>
      <c r="I61" s="63">
        <v>-0.34</v>
      </c>
      <c r="J61" s="63">
        <v>5</v>
      </c>
      <c r="K61" s="63">
        <v>4.75</v>
      </c>
      <c r="L61" s="63" t="s">
        <v>188</v>
      </c>
      <c r="M61" s="354">
        <v>5</v>
      </c>
      <c r="N61" s="68">
        <v>157.555555555556</v>
      </c>
      <c r="O61" s="68">
        <v>-1.044444444444</v>
      </c>
      <c r="P61" s="68">
        <v>92.5110694758342</v>
      </c>
    </row>
    <row r="62" s="301" customFormat="1" ht="21" customHeight="1" spans="1:16">
      <c r="A62" s="346"/>
      <c r="B62" s="335"/>
      <c r="C62" s="347"/>
      <c r="D62" s="348"/>
      <c r="E62" s="341" t="s">
        <v>190</v>
      </c>
      <c r="F62" s="111">
        <v>688.637664426533</v>
      </c>
      <c r="G62" s="111">
        <v>3.89510309274568</v>
      </c>
      <c r="H62" s="342" t="s">
        <v>189</v>
      </c>
      <c r="I62" s="110">
        <v>0.45</v>
      </c>
      <c r="J62" s="110">
        <v>5</v>
      </c>
      <c r="K62" s="110">
        <v>4.75</v>
      </c>
      <c r="L62" s="110" t="s">
        <v>188</v>
      </c>
      <c r="M62" s="355">
        <v>5</v>
      </c>
      <c r="N62" s="111">
        <v>157.777777777778</v>
      </c>
      <c r="O62" s="111">
        <v>-1.672222222222</v>
      </c>
      <c r="P62" s="111">
        <f>AVERAGE(P60:P61)</f>
        <v>92.7205536364052</v>
      </c>
    </row>
    <row r="63" s="302" customFormat="1" ht="21" customHeight="1" spans="1:16">
      <c r="A63" s="334"/>
      <c r="B63" s="335"/>
      <c r="C63" s="336"/>
      <c r="D63" s="343"/>
      <c r="E63" s="63">
        <v>2024</v>
      </c>
      <c r="F63" s="68">
        <v>640.970020805399</v>
      </c>
      <c r="G63" s="68">
        <v>5.73748893091476</v>
      </c>
      <c r="H63" s="339" t="s">
        <v>189</v>
      </c>
      <c r="I63" s="63">
        <v>0.54</v>
      </c>
      <c r="J63" s="63"/>
      <c r="K63" s="63"/>
      <c r="L63" s="63"/>
      <c r="M63" s="63"/>
      <c r="N63" s="68">
        <v>158.142857142857</v>
      </c>
      <c r="O63" s="68">
        <v>-1.28571428571399</v>
      </c>
      <c r="P63" s="68">
        <v>90.475305061649</v>
      </c>
    </row>
    <row r="64" s="300" customFormat="1" ht="21" customHeight="1" spans="1:16">
      <c r="A64" s="334">
        <v>16</v>
      </c>
      <c r="B64" s="335"/>
      <c r="C64" s="344" t="s">
        <v>50</v>
      </c>
      <c r="D64" s="168" t="s">
        <v>51</v>
      </c>
      <c r="E64" s="338">
        <v>2022</v>
      </c>
      <c r="F64" s="68">
        <v>672.182846724864</v>
      </c>
      <c r="G64" s="68">
        <v>3.75837041329103</v>
      </c>
      <c r="H64" s="339" t="s">
        <v>187</v>
      </c>
      <c r="I64" s="63"/>
      <c r="J64" s="63">
        <v>5</v>
      </c>
      <c r="K64" s="63">
        <v>4.25</v>
      </c>
      <c r="L64" s="63" t="s">
        <v>188</v>
      </c>
      <c r="M64" s="63">
        <v>5</v>
      </c>
      <c r="N64" s="68">
        <v>152.285714285714</v>
      </c>
      <c r="O64" s="68">
        <v>-3.414285714286</v>
      </c>
      <c r="P64" s="68">
        <v>93.4453456945555</v>
      </c>
    </row>
    <row r="65" s="300" customFormat="1" ht="21" customHeight="1" spans="1:16">
      <c r="A65" s="334"/>
      <c r="B65" s="335"/>
      <c r="C65" s="336"/>
      <c r="D65" s="135"/>
      <c r="E65" s="63">
        <v>2023</v>
      </c>
      <c r="F65" s="68">
        <v>705.732152958003</v>
      </c>
      <c r="G65" s="68">
        <v>6.66890660026346</v>
      </c>
      <c r="H65" s="339" t="s">
        <v>189</v>
      </c>
      <c r="I65" s="63"/>
      <c r="J65" s="63">
        <v>5</v>
      </c>
      <c r="K65" s="63">
        <v>5</v>
      </c>
      <c r="L65" s="63" t="s">
        <v>188</v>
      </c>
      <c r="M65" s="354">
        <v>3</v>
      </c>
      <c r="N65" s="68">
        <v>151.25</v>
      </c>
      <c r="O65" s="68">
        <v>-3.84999999999999</v>
      </c>
      <c r="P65" s="68">
        <v>93.3423581554967</v>
      </c>
    </row>
    <row r="66" s="301" customFormat="1" ht="22" customHeight="1" spans="1:16">
      <c r="A66" s="334"/>
      <c r="B66" s="335"/>
      <c r="C66" s="336"/>
      <c r="D66" s="135"/>
      <c r="E66" s="341" t="s">
        <v>190</v>
      </c>
      <c r="F66" s="111">
        <v>688.957499841433</v>
      </c>
      <c r="G66" s="111">
        <v>5.21363850677725</v>
      </c>
      <c r="H66" s="342" t="s">
        <v>187</v>
      </c>
      <c r="I66" s="110"/>
      <c r="J66" s="110">
        <v>5</v>
      </c>
      <c r="K66" s="110">
        <v>5</v>
      </c>
      <c r="L66" s="110" t="s">
        <v>188</v>
      </c>
      <c r="M66" s="355" t="s">
        <v>196</v>
      </c>
      <c r="N66" s="111">
        <v>151.767857142857</v>
      </c>
      <c r="O66" s="111">
        <v>-3.63214285714299</v>
      </c>
      <c r="P66" s="111">
        <f>AVERAGE(P64:P65)</f>
        <v>93.3938519250261</v>
      </c>
    </row>
    <row r="67" s="302" customFormat="1" ht="22" customHeight="1" spans="1:16">
      <c r="A67" s="334"/>
      <c r="B67" s="335"/>
      <c r="C67" s="336"/>
      <c r="D67" s="148"/>
      <c r="E67" s="63">
        <v>2024</v>
      </c>
      <c r="F67" s="68">
        <v>652.805756056809</v>
      </c>
      <c r="G67" s="68">
        <v>6.73512903525348</v>
      </c>
      <c r="H67" s="339" t="s">
        <v>189</v>
      </c>
      <c r="I67" s="63"/>
      <c r="J67" s="63"/>
      <c r="K67" s="63"/>
      <c r="L67" s="63"/>
      <c r="M67" s="63"/>
      <c r="N67" s="68">
        <v>155.285714285714</v>
      </c>
      <c r="O67" s="68">
        <v>-2.28571428571502</v>
      </c>
      <c r="P67" s="68">
        <v>88.4196640549533</v>
      </c>
    </row>
    <row r="68" s="300" customFormat="1" ht="22" customHeight="1" spans="1:16">
      <c r="A68" s="356">
        <v>17</v>
      </c>
      <c r="B68" s="335"/>
      <c r="C68" s="336" t="s">
        <v>50</v>
      </c>
      <c r="D68" s="340" t="s">
        <v>210</v>
      </c>
      <c r="E68" s="357">
        <v>2022</v>
      </c>
      <c r="F68" s="358">
        <v>690.45510918706</v>
      </c>
      <c r="G68" s="358">
        <v>6.56356890566446</v>
      </c>
      <c r="H68" s="343" t="s">
        <v>187</v>
      </c>
      <c r="I68" s="148"/>
      <c r="J68" s="148">
        <v>3</v>
      </c>
      <c r="K68" s="148">
        <v>3.25</v>
      </c>
      <c r="L68" s="148" t="s">
        <v>201</v>
      </c>
      <c r="M68" s="148">
        <v>5</v>
      </c>
      <c r="N68" s="358">
        <v>153.285714285714</v>
      </c>
      <c r="O68" s="358">
        <v>-2.414285714286</v>
      </c>
      <c r="P68" s="358">
        <v>93.9339283385089</v>
      </c>
    </row>
    <row r="69" s="300" customFormat="1" ht="22" customHeight="1" spans="1:16">
      <c r="A69" s="334"/>
      <c r="B69" s="335"/>
      <c r="C69" s="336"/>
      <c r="D69" s="340"/>
      <c r="E69" s="63">
        <v>2023</v>
      </c>
      <c r="F69" s="68">
        <v>710.720243909824</v>
      </c>
      <c r="G69" s="68">
        <v>7.42283881891504</v>
      </c>
      <c r="H69" s="339" t="s">
        <v>189</v>
      </c>
      <c r="I69" s="63"/>
      <c r="J69" s="63">
        <v>3</v>
      </c>
      <c r="K69" s="63">
        <v>4.5</v>
      </c>
      <c r="L69" s="63" t="s">
        <v>188</v>
      </c>
      <c r="M69" s="354">
        <v>3</v>
      </c>
      <c r="N69" s="68">
        <v>151.625</v>
      </c>
      <c r="O69" s="68">
        <v>-3.47499999999999</v>
      </c>
      <c r="P69" s="68">
        <v>93.3410319728419</v>
      </c>
    </row>
    <row r="70" s="301" customFormat="1" ht="22" customHeight="1" spans="1:16">
      <c r="A70" s="334"/>
      <c r="B70" s="335"/>
      <c r="C70" s="336"/>
      <c r="D70" s="340"/>
      <c r="E70" s="341" t="s">
        <v>190</v>
      </c>
      <c r="F70" s="111">
        <v>700.587676548442</v>
      </c>
      <c r="G70" s="111">
        <v>6.99320386228975</v>
      </c>
      <c r="H70" s="342" t="s">
        <v>187</v>
      </c>
      <c r="I70" s="110"/>
      <c r="J70" s="110">
        <v>3</v>
      </c>
      <c r="K70" s="110">
        <v>4.5</v>
      </c>
      <c r="L70" s="110" t="s">
        <v>188</v>
      </c>
      <c r="M70" s="355" t="s">
        <v>196</v>
      </c>
      <c r="N70" s="111">
        <v>152.455357142857</v>
      </c>
      <c r="O70" s="111">
        <v>-2.94464285714299</v>
      </c>
      <c r="P70" s="111">
        <f>AVERAGE(P68:P69)</f>
        <v>93.6374801556754</v>
      </c>
    </row>
    <row r="71" s="302" customFormat="1" ht="22" customHeight="1" spans="1:16">
      <c r="A71" s="334"/>
      <c r="B71" s="335"/>
      <c r="C71" s="336"/>
      <c r="D71" s="343"/>
      <c r="E71" s="63">
        <v>2024</v>
      </c>
      <c r="F71" s="68">
        <v>656.209797410192</v>
      </c>
      <c r="G71" s="68">
        <v>7.2275035054094</v>
      </c>
      <c r="H71" s="339" t="s">
        <v>189</v>
      </c>
      <c r="I71" s="63"/>
      <c r="J71" s="63"/>
      <c r="K71" s="63"/>
      <c r="L71" s="63"/>
      <c r="M71" s="63"/>
      <c r="N71" s="68">
        <v>156.142857142857</v>
      </c>
      <c r="O71" s="68">
        <v>-1.42857142857201</v>
      </c>
      <c r="P71" s="68">
        <v>90.1765192340281</v>
      </c>
    </row>
    <row r="72" s="300" customFormat="1" ht="21" customHeight="1" spans="1:16">
      <c r="A72" s="63">
        <v>18</v>
      </c>
      <c r="B72" s="359" t="s">
        <v>54</v>
      </c>
      <c r="C72" s="344" t="s">
        <v>9</v>
      </c>
      <c r="D72" s="360" t="s">
        <v>211</v>
      </c>
      <c r="E72" s="338">
        <v>2022</v>
      </c>
      <c r="F72" s="361">
        <v>659.126988714561</v>
      </c>
      <c r="G72" s="361">
        <v>4.66565322524957</v>
      </c>
      <c r="H72" s="362" t="s">
        <v>212</v>
      </c>
      <c r="I72" s="422"/>
      <c r="J72" s="423">
        <v>5</v>
      </c>
      <c r="K72" s="424">
        <v>4.75</v>
      </c>
      <c r="L72" s="425" t="s">
        <v>188</v>
      </c>
      <c r="M72" s="426"/>
      <c r="N72" s="361">
        <v>127.142857142857</v>
      </c>
      <c r="O72" s="361">
        <v>-8.28571428571399</v>
      </c>
      <c r="P72" s="68">
        <v>83.5836415635112</v>
      </c>
    </row>
    <row r="73" s="300" customFormat="1" ht="21" customHeight="1" spans="1:16">
      <c r="A73" s="63"/>
      <c r="B73" s="135"/>
      <c r="C73" s="336"/>
      <c r="D73" s="363"/>
      <c r="E73" s="63">
        <v>2023</v>
      </c>
      <c r="F73" s="361">
        <v>704.6</v>
      </c>
      <c r="G73" s="361">
        <v>4.5</v>
      </c>
      <c r="H73" s="362" t="s">
        <v>213</v>
      </c>
      <c r="I73" s="422"/>
      <c r="J73" s="423">
        <v>3</v>
      </c>
      <c r="K73" s="424">
        <v>4.5</v>
      </c>
      <c r="L73" s="425" t="s">
        <v>188</v>
      </c>
      <c r="M73" s="426"/>
      <c r="N73" s="361">
        <v>132.7</v>
      </c>
      <c r="O73" s="361">
        <v>-10</v>
      </c>
      <c r="P73" s="68">
        <v>88.2721094415579</v>
      </c>
    </row>
    <row r="74" s="301" customFormat="1" ht="21" customHeight="1" spans="1:16">
      <c r="A74" s="110"/>
      <c r="B74" s="135"/>
      <c r="C74" s="336"/>
      <c r="D74" s="364"/>
      <c r="E74" s="365" t="s">
        <v>190</v>
      </c>
      <c r="F74" s="366">
        <v>681.863494357281</v>
      </c>
      <c r="G74" s="366">
        <v>4.58468095762144</v>
      </c>
      <c r="H74" s="367" t="s">
        <v>214</v>
      </c>
      <c r="I74" s="427"/>
      <c r="J74" s="428">
        <v>5</v>
      </c>
      <c r="K74" s="429">
        <v>4.75</v>
      </c>
      <c r="L74" s="430" t="s">
        <v>188</v>
      </c>
      <c r="M74" s="431"/>
      <c r="N74" s="366">
        <v>129.921428571428</v>
      </c>
      <c r="O74" s="366">
        <v>-9.2</v>
      </c>
      <c r="P74" s="111">
        <v>85.9278755025345</v>
      </c>
    </row>
    <row r="75" s="302" customFormat="1" ht="21" customHeight="1" spans="1:16">
      <c r="A75" s="63"/>
      <c r="B75" s="135"/>
      <c r="C75" s="336"/>
      <c r="D75" s="368"/>
      <c r="E75" s="63">
        <v>2024</v>
      </c>
      <c r="F75" s="361">
        <v>668.787077428917</v>
      </c>
      <c r="G75" s="361">
        <v>4.35870560622462</v>
      </c>
      <c r="H75" s="362" t="s">
        <v>213</v>
      </c>
      <c r="I75" s="422"/>
      <c r="J75" s="423"/>
      <c r="K75" s="424"/>
      <c r="L75" s="425"/>
      <c r="M75" s="426"/>
      <c r="N75" s="361">
        <v>131.833333333333</v>
      </c>
      <c r="O75" s="361">
        <v>-10.5</v>
      </c>
      <c r="P75" s="68">
        <v>86.2394737396595</v>
      </c>
    </row>
    <row r="76" s="303" customFormat="1" ht="21" customHeight="1" spans="1:16">
      <c r="A76" s="63">
        <v>19</v>
      </c>
      <c r="B76" s="135"/>
      <c r="C76" s="336"/>
      <c r="D76" s="360" t="s">
        <v>215</v>
      </c>
      <c r="E76" s="338">
        <v>2022</v>
      </c>
      <c r="F76" s="361">
        <v>691.175261700406</v>
      </c>
      <c r="G76" s="361">
        <v>8.12779215443909</v>
      </c>
      <c r="H76" s="362" t="s">
        <v>189</v>
      </c>
      <c r="I76" s="422"/>
      <c r="J76" s="423">
        <v>3</v>
      </c>
      <c r="K76" s="424">
        <v>4.75</v>
      </c>
      <c r="L76" s="425" t="s">
        <v>188</v>
      </c>
      <c r="M76" s="426"/>
      <c r="N76" s="361">
        <v>133.142857142857</v>
      </c>
      <c r="O76" s="361">
        <v>-3.42857142857201</v>
      </c>
      <c r="P76" s="432">
        <v>88.1055277765919</v>
      </c>
    </row>
    <row r="77" s="303" customFormat="1" ht="21" customHeight="1" spans="1:16">
      <c r="A77" s="63"/>
      <c r="B77" s="135"/>
      <c r="C77" s="336"/>
      <c r="D77" s="363"/>
      <c r="E77" s="63">
        <v>2023</v>
      </c>
      <c r="F77" s="361">
        <v>716.33367234921</v>
      </c>
      <c r="G77" s="361">
        <v>5.2540101290346</v>
      </c>
      <c r="H77" s="362" t="s">
        <v>213</v>
      </c>
      <c r="I77" s="422"/>
      <c r="J77" s="423">
        <v>5</v>
      </c>
      <c r="K77" s="424">
        <v>4.5</v>
      </c>
      <c r="L77" s="425" t="s">
        <v>188</v>
      </c>
      <c r="M77" s="426"/>
      <c r="N77" s="361">
        <v>142.571428571429</v>
      </c>
      <c r="O77" s="361">
        <v>-0.3</v>
      </c>
      <c r="P77" s="432">
        <v>85.9111964152598</v>
      </c>
    </row>
    <row r="78" s="304" customFormat="1" ht="21" customHeight="1" spans="1:16">
      <c r="A78" s="110"/>
      <c r="B78" s="135"/>
      <c r="C78" s="336"/>
      <c r="D78" s="364"/>
      <c r="E78" s="365" t="s">
        <v>190</v>
      </c>
      <c r="F78" s="366">
        <v>703.754467024808</v>
      </c>
      <c r="G78" s="366">
        <v>6.645876630804</v>
      </c>
      <c r="H78" s="367" t="s">
        <v>216</v>
      </c>
      <c r="I78" s="427"/>
      <c r="J78" s="428">
        <v>5</v>
      </c>
      <c r="K78" s="429">
        <v>4.75</v>
      </c>
      <c r="L78" s="430" t="s">
        <v>188</v>
      </c>
      <c r="M78" s="431"/>
      <c r="N78" s="366">
        <v>137.857142857143</v>
      </c>
      <c r="O78" s="366">
        <v>-1.9</v>
      </c>
      <c r="P78" s="111">
        <v>87.0083620959258</v>
      </c>
    </row>
    <row r="79" s="303" customFormat="1" ht="21" customHeight="1" spans="1:16">
      <c r="A79" s="63"/>
      <c r="B79" s="135"/>
      <c r="C79" s="336"/>
      <c r="D79" s="368"/>
      <c r="E79" s="63">
        <v>2024</v>
      </c>
      <c r="F79" s="361">
        <v>688.303177126508</v>
      </c>
      <c r="G79" s="361">
        <v>7.24076877345376</v>
      </c>
      <c r="H79" s="362" t="s">
        <v>189</v>
      </c>
      <c r="I79" s="422"/>
      <c r="J79" s="423"/>
      <c r="K79" s="424"/>
      <c r="L79" s="425"/>
      <c r="M79" s="426"/>
      <c r="N79" s="361">
        <v>139.166666666667</v>
      </c>
      <c r="O79" s="361">
        <v>-3.666666666666</v>
      </c>
      <c r="P79" s="432">
        <v>86.7677846426071</v>
      </c>
    </row>
    <row r="80" s="305" customFormat="1" ht="22" customHeight="1" spans="1:16">
      <c r="A80" s="63">
        <v>20</v>
      </c>
      <c r="B80" s="135"/>
      <c r="C80" s="336"/>
      <c r="D80" s="369" t="s">
        <v>217</v>
      </c>
      <c r="E80" s="106">
        <v>2022</v>
      </c>
      <c r="F80" s="68">
        <v>651.0325</v>
      </c>
      <c r="G80" s="68">
        <v>8.96</v>
      </c>
      <c r="H80" s="370" t="s">
        <v>213</v>
      </c>
      <c r="I80" s="433"/>
      <c r="J80" s="433">
        <v>5</v>
      </c>
      <c r="K80" s="434">
        <v>4.75</v>
      </c>
      <c r="L80" s="268" t="s">
        <v>188</v>
      </c>
      <c r="M80" s="435"/>
      <c r="N80" s="68">
        <v>140.875</v>
      </c>
      <c r="O80" s="68">
        <v>-0.224999999999994</v>
      </c>
      <c r="P80" s="68">
        <v>83.5975</v>
      </c>
    </row>
    <row r="81" s="305" customFormat="1" ht="22" customHeight="1" spans="1:16">
      <c r="A81" s="63"/>
      <c r="B81" s="135"/>
      <c r="C81" s="336"/>
      <c r="D81" s="371"/>
      <c r="E81" s="170">
        <v>2023</v>
      </c>
      <c r="F81" s="68">
        <v>651.76</v>
      </c>
      <c r="G81" s="68">
        <v>5.02625</v>
      </c>
      <c r="H81" s="370" t="s">
        <v>218</v>
      </c>
      <c r="I81" s="433"/>
      <c r="J81" s="433">
        <v>3</v>
      </c>
      <c r="K81" s="434">
        <v>4</v>
      </c>
      <c r="L81" s="268" t="s">
        <v>201</v>
      </c>
      <c r="M81" s="170"/>
      <c r="N81" s="68">
        <v>147.1875</v>
      </c>
      <c r="O81" s="68">
        <v>0.4</v>
      </c>
      <c r="P81" s="68">
        <v>83.8</v>
      </c>
    </row>
    <row r="82" s="306" customFormat="1" ht="22" customHeight="1" spans="1:16">
      <c r="A82" s="110"/>
      <c r="B82" s="135"/>
      <c r="C82" s="336"/>
      <c r="D82" s="372"/>
      <c r="E82" s="373" t="s">
        <v>190</v>
      </c>
      <c r="F82" s="111">
        <v>651.39625</v>
      </c>
      <c r="G82" s="111">
        <v>6.993125</v>
      </c>
      <c r="H82" s="374" t="s">
        <v>219</v>
      </c>
      <c r="I82" s="436"/>
      <c r="J82" s="436">
        <v>5</v>
      </c>
      <c r="K82" s="437">
        <v>4.75</v>
      </c>
      <c r="L82" s="271" t="s">
        <v>188</v>
      </c>
      <c r="M82" s="438"/>
      <c r="N82" s="111">
        <v>144.03125</v>
      </c>
      <c r="O82" s="111">
        <v>0.087500000000003</v>
      </c>
      <c r="P82" s="111">
        <v>83.69875</v>
      </c>
    </row>
    <row r="83" s="305" customFormat="1" ht="22" customHeight="1" spans="1:16">
      <c r="A83" s="63"/>
      <c r="B83" s="135"/>
      <c r="C83" s="336"/>
      <c r="D83" s="371"/>
      <c r="E83" s="106">
        <v>2024</v>
      </c>
      <c r="F83" s="68">
        <v>677.432940615315</v>
      </c>
      <c r="G83" s="68">
        <v>9.97168773836881</v>
      </c>
      <c r="H83" s="370" t="s">
        <v>189</v>
      </c>
      <c r="I83" s="433"/>
      <c r="J83" s="433"/>
      <c r="K83" s="434"/>
      <c r="L83" s="268"/>
      <c r="M83" s="435"/>
      <c r="N83" s="68">
        <v>139.666666666667</v>
      </c>
      <c r="O83" s="68">
        <v>0.416666666666657</v>
      </c>
      <c r="P83" s="68">
        <v>81.8318382401338</v>
      </c>
    </row>
    <row r="84" s="305" customFormat="1" ht="22" customHeight="1" spans="1:16">
      <c r="A84" s="63">
        <v>21</v>
      </c>
      <c r="B84" s="135"/>
      <c r="C84" s="336"/>
      <c r="D84" s="375" t="s">
        <v>220</v>
      </c>
      <c r="E84" s="106">
        <v>2022</v>
      </c>
      <c r="F84" s="376">
        <v>618.70875</v>
      </c>
      <c r="G84" s="376">
        <v>3.6425</v>
      </c>
      <c r="H84" s="377" t="s">
        <v>213</v>
      </c>
      <c r="I84" s="433"/>
      <c r="J84" s="329">
        <v>5</v>
      </c>
      <c r="K84" s="105">
        <v>4.75</v>
      </c>
      <c r="L84" s="329" t="s">
        <v>188</v>
      </c>
      <c r="M84" s="376"/>
      <c r="N84" s="439">
        <v>136.3125</v>
      </c>
      <c r="O84" s="376">
        <v>-4.78749999999999</v>
      </c>
      <c r="P84" s="376">
        <v>84.01375</v>
      </c>
    </row>
    <row r="85" s="305" customFormat="1" ht="22" customHeight="1" spans="1:16">
      <c r="A85" s="63"/>
      <c r="B85" s="135"/>
      <c r="C85" s="336"/>
      <c r="D85" s="378"/>
      <c r="E85" s="170">
        <v>2023</v>
      </c>
      <c r="F85" s="376">
        <v>641.0625</v>
      </c>
      <c r="G85" s="376">
        <v>3.3925</v>
      </c>
      <c r="H85" s="377" t="s">
        <v>189</v>
      </c>
      <c r="I85" s="433"/>
      <c r="J85" s="329">
        <v>3</v>
      </c>
      <c r="K85" s="105">
        <v>4</v>
      </c>
      <c r="L85" s="329" t="s">
        <v>201</v>
      </c>
      <c r="M85" s="376"/>
      <c r="N85" s="439">
        <v>139.5625</v>
      </c>
      <c r="O85" s="376">
        <v>-7.2</v>
      </c>
      <c r="P85" s="376">
        <v>87.5</v>
      </c>
    </row>
    <row r="86" s="306" customFormat="1" ht="22" customHeight="1" spans="1:16">
      <c r="A86" s="110"/>
      <c r="B86" s="135"/>
      <c r="C86" s="336"/>
      <c r="D86" s="379"/>
      <c r="E86" s="373" t="s">
        <v>190</v>
      </c>
      <c r="F86" s="380">
        <v>629.885625</v>
      </c>
      <c r="G86" s="380">
        <v>3.5175</v>
      </c>
      <c r="H86" s="381" t="s">
        <v>216</v>
      </c>
      <c r="I86" s="436"/>
      <c r="J86" s="440">
        <v>5</v>
      </c>
      <c r="K86" s="441">
        <v>4.75</v>
      </c>
      <c r="L86" s="440" t="s">
        <v>188</v>
      </c>
      <c r="M86" s="380"/>
      <c r="N86" s="442">
        <v>137.9375</v>
      </c>
      <c r="O86" s="380">
        <v>-5.99375</v>
      </c>
      <c r="P86" s="380">
        <v>85.756875</v>
      </c>
    </row>
    <row r="87" s="305" customFormat="1" ht="22" customHeight="1" spans="1:16">
      <c r="A87" s="63"/>
      <c r="B87" s="135"/>
      <c r="C87" s="336"/>
      <c r="D87" s="382"/>
      <c r="E87" s="106">
        <v>2024</v>
      </c>
      <c r="F87" s="376">
        <v>649.870857200889</v>
      </c>
      <c r="G87" s="376">
        <v>5.45758666427205</v>
      </c>
      <c r="H87" s="383" t="s">
        <v>189</v>
      </c>
      <c r="I87" s="433"/>
      <c r="J87" s="443"/>
      <c r="K87" s="444"/>
      <c r="L87" s="445"/>
      <c r="M87" s="376"/>
      <c r="N87" s="376">
        <v>134.916666666667</v>
      </c>
      <c r="O87" s="376">
        <v>-4.33333333333334</v>
      </c>
      <c r="P87" s="376">
        <v>86.5052294704167</v>
      </c>
    </row>
    <row r="88" s="305" customFormat="1" ht="22" customHeight="1" spans="1:16">
      <c r="A88" s="63">
        <v>22</v>
      </c>
      <c r="B88" s="135"/>
      <c r="C88" s="336"/>
      <c r="D88" s="375" t="s">
        <v>221</v>
      </c>
      <c r="E88" s="106">
        <v>2022</v>
      </c>
      <c r="F88" s="68">
        <v>627.25125</v>
      </c>
      <c r="G88" s="68">
        <v>5.08</v>
      </c>
      <c r="H88" s="370" t="s">
        <v>212</v>
      </c>
      <c r="I88" s="433"/>
      <c r="J88" s="434">
        <v>5</v>
      </c>
      <c r="K88" s="268">
        <v>5</v>
      </c>
      <c r="L88" s="434" t="s">
        <v>188</v>
      </c>
      <c r="M88" s="435"/>
      <c r="N88" s="68">
        <v>141.125</v>
      </c>
      <c r="O88" s="68">
        <v>0.0250000000000057</v>
      </c>
      <c r="P88" s="68">
        <v>83.87625</v>
      </c>
    </row>
    <row r="89" s="305" customFormat="1" ht="22" customHeight="1" spans="1:16">
      <c r="A89" s="63"/>
      <c r="B89" s="135"/>
      <c r="C89" s="336"/>
      <c r="D89" s="378"/>
      <c r="E89" s="170">
        <v>2023</v>
      </c>
      <c r="F89" s="68">
        <v>655.07</v>
      </c>
      <c r="G89" s="68">
        <v>5.55375</v>
      </c>
      <c r="H89" s="370" t="s">
        <v>212</v>
      </c>
      <c r="I89" s="433"/>
      <c r="J89" s="434">
        <v>3</v>
      </c>
      <c r="K89" s="268">
        <v>4.25</v>
      </c>
      <c r="L89" s="434" t="s">
        <v>188</v>
      </c>
      <c r="M89" s="435"/>
      <c r="N89" s="68">
        <v>146.25</v>
      </c>
      <c r="O89" s="68">
        <v>-0.5</v>
      </c>
      <c r="P89" s="68">
        <v>82.1</v>
      </c>
    </row>
    <row r="90" s="306" customFormat="1" ht="22" customHeight="1" spans="1:16">
      <c r="A90" s="110"/>
      <c r="B90" s="135"/>
      <c r="C90" s="336"/>
      <c r="D90" s="379"/>
      <c r="E90" s="373" t="s">
        <v>190</v>
      </c>
      <c r="F90" s="111">
        <v>641.160625</v>
      </c>
      <c r="G90" s="111">
        <v>5.316875</v>
      </c>
      <c r="H90" s="374" t="s">
        <v>214</v>
      </c>
      <c r="I90" s="436"/>
      <c r="J90" s="437">
        <v>5</v>
      </c>
      <c r="K90" s="271">
        <v>5</v>
      </c>
      <c r="L90" s="437" t="s">
        <v>188</v>
      </c>
      <c r="M90" s="446"/>
      <c r="N90" s="111">
        <v>143.6875</v>
      </c>
      <c r="O90" s="111">
        <v>-0.237499999999997</v>
      </c>
      <c r="P90" s="111">
        <v>82.988125</v>
      </c>
    </row>
    <row r="91" s="305" customFormat="1" ht="22" customHeight="1" spans="1:16">
      <c r="A91" s="63"/>
      <c r="B91" s="135"/>
      <c r="C91" s="336"/>
      <c r="D91" s="382"/>
      <c r="E91" s="106">
        <v>2024</v>
      </c>
      <c r="F91" s="68">
        <v>652.52108399595</v>
      </c>
      <c r="G91" s="68">
        <v>5.84330359613309</v>
      </c>
      <c r="H91" s="370" t="s">
        <v>189</v>
      </c>
      <c r="I91" s="433"/>
      <c r="J91" s="434"/>
      <c r="K91" s="268"/>
      <c r="L91" s="434"/>
      <c r="M91" s="435"/>
      <c r="N91" s="68">
        <v>138.333333333333</v>
      </c>
      <c r="O91" s="68">
        <v>-0.916666666666657</v>
      </c>
      <c r="P91" s="68">
        <v>83.2671749920896</v>
      </c>
    </row>
    <row r="92" s="307" customFormat="1" ht="22" customHeight="1" spans="1:16">
      <c r="A92" s="188">
        <v>23</v>
      </c>
      <c r="B92" s="135"/>
      <c r="C92" s="336"/>
      <c r="D92" s="384" t="s">
        <v>222</v>
      </c>
      <c r="E92" s="385">
        <v>2021</v>
      </c>
      <c r="F92" s="386">
        <v>520.661666666667</v>
      </c>
      <c r="G92" s="386">
        <v>4.28</v>
      </c>
      <c r="H92" s="387" t="s">
        <v>223</v>
      </c>
      <c r="I92" s="447"/>
      <c r="J92" s="448">
        <v>3</v>
      </c>
      <c r="K92" s="448">
        <v>3.75</v>
      </c>
      <c r="L92" s="385" t="s">
        <v>201</v>
      </c>
      <c r="M92" s="449"/>
      <c r="N92" s="450">
        <v>156.333333333333</v>
      </c>
      <c r="O92" s="450">
        <v>2.83333333333334</v>
      </c>
      <c r="P92" s="450">
        <v>76.86</v>
      </c>
    </row>
    <row r="93" s="307" customFormat="1" ht="22" customHeight="1" spans="1:16">
      <c r="A93" s="188"/>
      <c r="B93" s="135"/>
      <c r="C93" s="336"/>
      <c r="D93" s="388"/>
      <c r="E93" s="389">
        <v>2022</v>
      </c>
      <c r="F93" s="386">
        <v>649.279427888007</v>
      </c>
      <c r="G93" s="386">
        <v>7.07114575989562</v>
      </c>
      <c r="H93" s="387" t="s">
        <v>223</v>
      </c>
      <c r="I93" s="447"/>
      <c r="J93" s="448">
        <v>3</v>
      </c>
      <c r="K93" s="448">
        <v>4.25</v>
      </c>
      <c r="L93" s="385" t="s">
        <v>188</v>
      </c>
      <c r="M93" s="449"/>
      <c r="N93" s="450">
        <v>141.8</v>
      </c>
      <c r="O93" s="450">
        <v>-1.9</v>
      </c>
      <c r="P93" s="450">
        <v>82.9</v>
      </c>
    </row>
    <row r="94" s="308" customFormat="1" ht="22" customHeight="1" spans="1:16">
      <c r="A94" s="190"/>
      <c r="B94" s="135"/>
      <c r="C94" s="336"/>
      <c r="D94" s="390"/>
      <c r="E94" s="373" t="s">
        <v>190</v>
      </c>
      <c r="F94" s="391">
        <f>AVERAGE(F92:F93)</f>
        <v>584.970547277337</v>
      </c>
      <c r="G94" s="391">
        <f>AVERAGE(G92:G93)</f>
        <v>5.67557287994781</v>
      </c>
      <c r="H94" s="392" t="s">
        <v>224</v>
      </c>
      <c r="I94" s="451"/>
      <c r="J94" s="452">
        <v>3</v>
      </c>
      <c r="K94" s="452">
        <v>4.25</v>
      </c>
      <c r="L94" s="453" t="s">
        <v>188</v>
      </c>
      <c r="M94" s="454"/>
      <c r="N94" s="455">
        <f>AVERAGE(N92:N93)</f>
        <v>149.066666666666</v>
      </c>
      <c r="O94" s="455">
        <f>AVERAGE(O92:O93)</f>
        <v>0.46666666666667</v>
      </c>
      <c r="P94" s="455">
        <v>81.37</v>
      </c>
    </row>
    <row r="95" s="307" customFormat="1" ht="22" customHeight="1" spans="1:16">
      <c r="A95" s="188"/>
      <c r="B95" s="135"/>
      <c r="C95" s="336"/>
      <c r="D95" s="388"/>
      <c r="E95" s="389">
        <v>2022</v>
      </c>
      <c r="F95" s="386">
        <v>649.375542083333</v>
      </c>
      <c r="G95" s="386">
        <v>8.23286477604809</v>
      </c>
      <c r="H95" s="387" t="s">
        <v>218</v>
      </c>
      <c r="I95" s="447"/>
      <c r="J95" s="448"/>
      <c r="K95" s="448"/>
      <c r="L95" s="385"/>
      <c r="M95" s="449"/>
      <c r="N95" s="450">
        <v>140.4</v>
      </c>
      <c r="O95" s="450">
        <v>-3</v>
      </c>
      <c r="P95" s="450">
        <v>84.34</v>
      </c>
    </row>
    <row r="96" s="309" customFormat="1" ht="22" customHeight="1" spans="1:16">
      <c r="A96" s="129">
        <v>24</v>
      </c>
      <c r="B96" s="135"/>
      <c r="C96" s="336"/>
      <c r="D96" s="393" t="s">
        <v>225</v>
      </c>
      <c r="E96" s="394">
        <v>2022</v>
      </c>
      <c r="F96" s="395">
        <v>659.6</v>
      </c>
      <c r="G96" s="395">
        <v>6.3</v>
      </c>
      <c r="H96" s="396" t="s">
        <v>212</v>
      </c>
      <c r="I96" s="456"/>
      <c r="J96" s="457">
        <v>3</v>
      </c>
      <c r="K96" s="458">
        <v>3.25</v>
      </c>
      <c r="L96" s="63" t="s">
        <v>201</v>
      </c>
      <c r="M96" s="456"/>
      <c r="N96" s="395">
        <v>132.1</v>
      </c>
      <c r="O96" s="395">
        <v>-7.3</v>
      </c>
      <c r="P96" s="395">
        <v>88.5</v>
      </c>
    </row>
    <row r="97" s="309" customFormat="1" ht="22" customHeight="1" spans="1:16">
      <c r="A97" s="129"/>
      <c r="B97" s="135"/>
      <c r="C97" s="336"/>
      <c r="D97" s="397"/>
      <c r="E97" s="171">
        <v>2023</v>
      </c>
      <c r="F97" s="395">
        <v>710.13</v>
      </c>
      <c r="G97" s="395">
        <v>4.2</v>
      </c>
      <c r="H97" s="396" t="s">
        <v>218</v>
      </c>
      <c r="I97" s="456"/>
      <c r="J97" s="457">
        <v>3</v>
      </c>
      <c r="K97" s="458">
        <v>4</v>
      </c>
      <c r="L97" s="63" t="s">
        <v>201</v>
      </c>
      <c r="M97" s="456"/>
      <c r="N97" s="395">
        <v>138.9</v>
      </c>
      <c r="O97" s="395">
        <v>-2.9</v>
      </c>
      <c r="P97" s="395">
        <v>86</v>
      </c>
    </row>
    <row r="98" s="310" customFormat="1" ht="22" customHeight="1" spans="1:16">
      <c r="A98" s="133"/>
      <c r="B98" s="135"/>
      <c r="C98" s="336"/>
      <c r="D98" s="398"/>
      <c r="E98" s="399" t="s">
        <v>190</v>
      </c>
      <c r="F98" s="400">
        <v>684.9</v>
      </c>
      <c r="G98" s="400">
        <v>4.5</v>
      </c>
      <c r="H98" s="401" t="s">
        <v>219</v>
      </c>
      <c r="I98" s="459"/>
      <c r="J98" s="460">
        <v>3</v>
      </c>
      <c r="K98" s="461">
        <v>4</v>
      </c>
      <c r="L98" s="110" t="s">
        <v>201</v>
      </c>
      <c r="M98" s="459"/>
      <c r="N98" s="400">
        <v>135.5</v>
      </c>
      <c r="O98" s="400">
        <v>-5.1</v>
      </c>
      <c r="P98" s="400">
        <v>87.3</v>
      </c>
    </row>
    <row r="99" s="309" customFormat="1" ht="22" customHeight="1" spans="1:16">
      <c r="A99" s="129"/>
      <c r="B99" s="135"/>
      <c r="C99" s="336"/>
      <c r="D99" s="397"/>
      <c r="E99" s="394">
        <v>2024</v>
      </c>
      <c r="F99" s="395">
        <v>685.1</v>
      </c>
      <c r="G99" s="395">
        <v>5.1</v>
      </c>
      <c r="H99" s="402" t="s">
        <v>189</v>
      </c>
      <c r="I99" s="456"/>
      <c r="J99" s="443"/>
      <c r="K99" s="456"/>
      <c r="L99" s="456"/>
      <c r="M99" s="456"/>
      <c r="N99" s="395">
        <v>141.1</v>
      </c>
      <c r="O99" s="395">
        <v>-3.5</v>
      </c>
      <c r="P99" s="395">
        <v>91.7</v>
      </c>
    </row>
    <row r="100" s="309" customFormat="1" ht="22" customHeight="1" spans="1:16">
      <c r="A100" s="129">
        <v>25</v>
      </c>
      <c r="B100" s="135"/>
      <c r="C100" s="336"/>
      <c r="D100" s="403" t="s">
        <v>226</v>
      </c>
      <c r="E100" s="404">
        <v>2022</v>
      </c>
      <c r="F100" s="405">
        <v>646.2</v>
      </c>
      <c r="G100" s="406">
        <v>4.1</v>
      </c>
      <c r="H100" s="407" t="s">
        <v>218</v>
      </c>
      <c r="I100" s="462"/>
      <c r="J100" s="463">
        <v>5</v>
      </c>
      <c r="K100" s="464">
        <v>5</v>
      </c>
      <c r="L100" s="465" t="s">
        <v>188</v>
      </c>
      <c r="M100" s="466"/>
      <c r="N100" s="405">
        <v>132.9</v>
      </c>
      <c r="O100" s="467">
        <v>-6.5</v>
      </c>
      <c r="P100" s="405">
        <v>84.6</v>
      </c>
    </row>
    <row r="101" s="309" customFormat="1" ht="22" customHeight="1" spans="1:16">
      <c r="A101" s="129"/>
      <c r="B101" s="135"/>
      <c r="C101" s="336"/>
      <c r="D101" s="408"/>
      <c r="E101" s="409">
        <v>2023</v>
      </c>
      <c r="F101" s="405">
        <v>711.2</v>
      </c>
      <c r="G101" s="405">
        <v>4.4</v>
      </c>
      <c r="H101" s="407" t="s">
        <v>212</v>
      </c>
      <c r="I101" s="462"/>
      <c r="J101" s="463">
        <v>3</v>
      </c>
      <c r="K101" s="464">
        <v>3.5</v>
      </c>
      <c r="L101" s="465" t="s">
        <v>201</v>
      </c>
      <c r="M101" s="468"/>
      <c r="N101" s="405">
        <v>137.4</v>
      </c>
      <c r="O101" s="467">
        <v>-4.4</v>
      </c>
      <c r="P101" s="405">
        <v>84.7</v>
      </c>
    </row>
    <row r="102" s="310" customFormat="1" ht="22" customHeight="1" spans="1:16">
      <c r="A102" s="133"/>
      <c r="B102" s="135"/>
      <c r="C102" s="336"/>
      <c r="D102" s="410"/>
      <c r="E102" s="411" t="s">
        <v>190</v>
      </c>
      <c r="F102" s="412">
        <v>678.7</v>
      </c>
      <c r="G102" s="174">
        <v>4.2</v>
      </c>
      <c r="H102" s="413" t="s">
        <v>219</v>
      </c>
      <c r="I102" s="469"/>
      <c r="J102" s="470">
        <v>5</v>
      </c>
      <c r="K102" s="471">
        <v>5</v>
      </c>
      <c r="L102" s="472" t="s">
        <v>188</v>
      </c>
      <c r="M102" s="473"/>
      <c r="N102" s="412">
        <v>135.2</v>
      </c>
      <c r="O102" s="412">
        <v>-5.4</v>
      </c>
      <c r="P102" s="412">
        <v>84.65</v>
      </c>
    </row>
    <row r="103" s="309" customFormat="1" ht="22" customHeight="1" spans="1:16">
      <c r="A103" s="129"/>
      <c r="B103" s="135"/>
      <c r="C103" s="336"/>
      <c r="D103" s="408"/>
      <c r="E103" s="404">
        <v>2024</v>
      </c>
      <c r="F103" s="395">
        <v>691.4</v>
      </c>
      <c r="G103" s="395">
        <v>6</v>
      </c>
      <c r="H103" s="407" t="s">
        <v>213</v>
      </c>
      <c r="I103" s="462"/>
      <c r="J103" s="409"/>
      <c r="K103" s="474"/>
      <c r="L103" s="474"/>
      <c r="M103" s="462"/>
      <c r="N103" s="405">
        <v>140.4</v>
      </c>
      <c r="O103" s="467">
        <v>-4.2</v>
      </c>
      <c r="P103" s="405">
        <v>89.3</v>
      </c>
    </row>
    <row r="104" s="311" customFormat="1" ht="22" customHeight="1" spans="1:16">
      <c r="A104" s="63">
        <v>26</v>
      </c>
      <c r="B104" s="135"/>
      <c r="C104" s="414" t="s">
        <v>14</v>
      </c>
      <c r="D104" s="369" t="s">
        <v>227</v>
      </c>
      <c r="E104" s="106">
        <v>2022</v>
      </c>
      <c r="F104" s="68">
        <v>684.945356122449</v>
      </c>
      <c r="G104" s="68">
        <v>6.82035831045347</v>
      </c>
      <c r="H104" s="415" t="s">
        <v>189</v>
      </c>
      <c r="I104" s="63">
        <v>0.3</v>
      </c>
      <c r="J104" s="475">
        <v>3</v>
      </c>
      <c r="K104" s="476">
        <v>3</v>
      </c>
      <c r="L104" s="476" t="s">
        <v>201</v>
      </c>
      <c r="M104" s="63" t="s">
        <v>228</v>
      </c>
      <c r="N104" s="68">
        <v>146.142857142857</v>
      </c>
      <c r="O104" s="68">
        <v>-0.9</v>
      </c>
      <c r="P104" s="68">
        <v>92.2543640798049</v>
      </c>
    </row>
    <row r="105" s="311" customFormat="1" ht="22" customHeight="1" spans="1:16">
      <c r="A105" s="63"/>
      <c r="B105" s="135"/>
      <c r="C105" s="416"/>
      <c r="D105" s="371"/>
      <c r="E105" s="106">
        <v>2023</v>
      </c>
      <c r="F105" s="68">
        <v>696.289679166667</v>
      </c>
      <c r="G105" s="68">
        <v>6.10498969805297</v>
      </c>
      <c r="H105" s="415" t="s">
        <v>189</v>
      </c>
      <c r="I105" s="63">
        <v>0.07</v>
      </c>
      <c r="J105" s="475">
        <v>3</v>
      </c>
      <c r="K105" s="476">
        <v>3.25</v>
      </c>
      <c r="L105" s="476" t="s">
        <v>201</v>
      </c>
      <c r="M105" s="63" t="s">
        <v>229</v>
      </c>
      <c r="N105" s="68">
        <v>147.3125</v>
      </c>
      <c r="O105" s="68">
        <v>-1.3</v>
      </c>
      <c r="P105" s="68">
        <v>89.9091063266843</v>
      </c>
    </row>
    <row r="106" s="312" customFormat="1" ht="22" customHeight="1" spans="1:16">
      <c r="A106" s="110"/>
      <c r="B106" s="135"/>
      <c r="C106" s="416"/>
      <c r="D106" s="372"/>
      <c r="E106" s="417" t="s">
        <v>190</v>
      </c>
      <c r="F106" s="111">
        <v>690.617517644558</v>
      </c>
      <c r="G106" s="111">
        <v>6.46267400425322</v>
      </c>
      <c r="H106" s="365" t="s">
        <v>189</v>
      </c>
      <c r="I106" s="110">
        <v>0.3</v>
      </c>
      <c r="J106" s="477">
        <v>3</v>
      </c>
      <c r="K106" s="478">
        <v>3.25</v>
      </c>
      <c r="L106" s="478" t="s">
        <v>201</v>
      </c>
      <c r="M106" s="110" t="s">
        <v>230</v>
      </c>
      <c r="N106" s="111">
        <v>146.727678571429</v>
      </c>
      <c r="O106" s="111">
        <v>-1.1</v>
      </c>
      <c r="P106" s="111">
        <v>91.0817352032446</v>
      </c>
    </row>
    <row r="107" s="311" customFormat="1" ht="22" customHeight="1" spans="1:16">
      <c r="A107" s="63"/>
      <c r="B107" s="135"/>
      <c r="C107" s="416"/>
      <c r="D107" s="371"/>
      <c r="E107" s="106">
        <v>2024</v>
      </c>
      <c r="F107" s="68">
        <v>666.423334</v>
      </c>
      <c r="G107" s="68">
        <v>5.94834951605127</v>
      </c>
      <c r="H107" s="415" t="s">
        <v>189</v>
      </c>
      <c r="I107" s="476">
        <v>-0.3</v>
      </c>
      <c r="J107" s="63"/>
      <c r="K107" s="476"/>
      <c r="L107" s="63"/>
      <c r="M107" s="63"/>
      <c r="N107" s="68">
        <v>147</v>
      </c>
      <c r="O107" s="68">
        <v>-1.5</v>
      </c>
      <c r="P107" s="68">
        <v>90.5249654181703</v>
      </c>
    </row>
    <row r="108" s="311" customFormat="1" ht="22" customHeight="1" spans="1:16">
      <c r="A108" s="63">
        <v>27</v>
      </c>
      <c r="B108" s="135"/>
      <c r="C108" s="416"/>
      <c r="D108" s="369" t="s">
        <v>231</v>
      </c>
      <c r="E108" s="106">
        <v>2022</v>
      </c>
      <c r="F108" s="68">
        <v>675.190130272109</v>
      </c>
      <c r="G108" s="68">
        <v>5.29898626023341</v>
      </c>
      <c r="H108" s="415" t="s">
        <v>213</v>
      </c>
      <c r="I108" s="476"/>
      <c r="J108" s="63">
        <v>5</v>
      </c>
      <c r="K108" s="476">
        <v>5</v>
      </c>
      <c r="L108" s="63" t="s">
        <v>188</v>
      </c>
      <c r="M108" s="63" t="s">
        <v>229</v>
      </c>
      <c r="N108" s="68">
        <v>144.714285714286</v>
      </c>
      <c r="O108" s="68">
        <v>-2.3</v>
      </c>
      <c r="P108" s="68">
        <v>89.5218825104416</v>
      </c>
    </row>
    <row r="109" s="311" customFormat="1" ht="22" customHeight="1" spans="1:16">
      <c r="A109" s="63"/>
      <c r="B109" s="135"/>
      <c r="C109" s="416"/>
      <c r="D109" s="371"/>
      <c r="E109" s="106">
        <v>2023</v>
      </c>
      <c r="F109" s="68">
        <v>701.2556625</v>
      </c>
      <c r="G109" s="68">
        <v>6.86173739400425</v>
      </c>
      <c r="H109" s="415" t="s">
        <v>212</v>
      </c>
      <c r="I109" s="476"/>
      <c r="J109" s="63">
        <v>5</v>
      </c>
      <c r="K109" s="476">
        <v>5</v>
      </c>
      <c r="L109" s="63" t="s">
        <v>188</v>
      </c>
      <c r="M109" s="63" t="s">
        <v>229</v>
      </c>
      <c r="N109" s="68">
        <v>146.0625</v>
      </c>
      <c r="O109" s="68">
        <v>-2.5</v>
      </c>
      <c r="P109" s="68">
        <v>88.6053611385126</v>
      </c>
    </row>
    <row r="110" s="312" customFormat="1" ht="22" customHeight="1" spans="1:16">
      <c r="A110" s="110"/>
      <c r="B110" s="135"/>
      <c r="C110" s="416"/>
      <c r="D110" s="372"/>
      <c r="E110" s="417" t="s">
        <v>190</v>
      </c>
      <c r="F110" s="111">
        <v>688.222896386054</v>
      </c>
      <c r="G110" s="111">
        <v>6.08036182711883</v>
      </c>
      <c r="H110" s="365" t="s">
        <v>214</v>
      </c>
      <c r="I110" s="478"/>
      <c r="J110" s="110">
        <v>5</v>
      </c>
      <c r="K110" s="478">
        <v>5</v>
      </c>
      <c r="L110" s="110" t="s">
        <v>188</v>
      </c>
      <c r="M110" s="110" t="s">
        <v>232</v>
      </c>
      <c r="N110" s="111">
        <v>145.388392857143</v>
      </c>
      <c r="O110" s="111">
        <v>-2.4</v>
      </c>
      <c r="P110" s="111">
        <v>89.0636218244771</v>
      </c>
    </row>
    <row r="111" s="311" customFormat="1" ht="22" customHeight="1" spans="1:16">
      <c r="A111" s="63"/>
      <c r="B111" s="135"/>
      <c r="C111" s="416"/>
      <c r="D111" s="371"/>
      <c r="E111" s="106">
        <v>2024</v>
      </c>
      <c r="F111" s="68">
        <v>665.647637833333</v>
      </c>
      <c r="G111" s="68">
        <v>5.82502891127746</v>
      </c>
      <c r="H111" s="415" t="s">
        <v>189</v>
      </c>
      <c r="I111" s="476"/>
      <c r="J111" s="63"/>
      <c r="K111" s="476"/>
      <c r="L111" s="63"/>
      <c r="M111" s="63"/>
      <c r="N111" s="68">
        <v>147.875</v>
      </c>
      <c r="O111" s="68">
        <v>-0.625</v>
      </c>
      <c r="P111" s="68">
        <v>90.0857015765692</v>
      </c>
    </row>
    <row r="112" s="311" customFormat="1" ht="22" customHeight="1" spans="1:16">
      <c r="A112" s="63">
        <v>28</v>
      </c>
      <c r="B112" s="135"/>
      <c r="C112" s="416"/>
      <c r="D112" s="375" t="s">
        <v>233</v>
      </c>
      <c r="E112" s="106">
        <v>2022</v>
      </c>
      <c r="F112" s="68">
        <v>685.322042063492</v>
      </c>
      <c r="G112" s="68">
        <v>6.87910420431648</v>
      </c>
      <c r="H112" s="415" t="s">
        <v>189</v>
      </c>
      <c r="I112" s="476">
        <v>0.36</v>
      </c>
      <c r="J112" s="63">
        <v>5</v>
      </c>
      <c r="K112" s="476">
        <v>4.75</v>
      </c>
      <c r="L112" s="63" t="s">
        <v>188</v>
      </c>
      <c r="M112" s="63" t="s">
        <v>229</v>
      </c>
      <c r="N112" s="68">
        <v>146.285714285714</v>
      </c>
      <c r="O112" s="68">
        <v>-0.7</v>
      </c>
      <c r="P112" s="68">
        <v>90.1646571440726</v>
      </c>
    </row>
    <row r="113" s="311" customFormat="1" ht="22" customHeight="1" spans="1:16">
      <c r="A113" s="63"/>
      <c r="B113" s="135"/>
      <c r="C113" s="416"/>
      <c r="D113" s="378"/>
      <c r="E113" s="106">
        <v>2023</v>
      </c>
      <c r="F113" s="68">
        <v>693.083379166667</v>
      </c>
      <c r="G113" s="68">
        <v>5.61639358834753</v>
      </c>
      <c r="H113" s="415" t="s">
        <v>189</v>
      </c>
      <c r="I113" s="476">
        <v>0</v>
      </c>
      <c r="J113" s="63">
        <v>5</v>
      </c>
      <c r="K113" s="476">
        <v>5</v>
      </c>
      <c r="L113" s="63" t="s">
        <v>188</v>
      </c>
      <c r="M113" s="63" t="s">
        <v>229</v>
      </c>
      <c r="N113" s="68">
        <v>147.8125</v>
      </c>
      <c r="O113" s="68">
        <v>-0.8</v>
      </c>
      <c r="P113" s="68">
        <v>86.7916693969882</v>
      </c>
    </row>
    <row r="114" s="312" customFormat="1" ht="22" customHeight="1" spans="1:16">
      <c r="A114" s="110"/>
      <c r="B114" s="135"/>
      <c r="C114" s="416"/>
      <c r="D114" s="379"/>
      <c r="E114" s="417" t="s">
        <v>190</v>
      </c>
      <c r="F114" s="111">
        <v>689.202710615079</v>
      </c>
      <c r="G114" s="111">
        <v>6.247748896332</v>
      </c>
      <c r="H114" s="365" t="s">
        <v>189</v>
      </c>
      <c r="I114" s="478">
        <v>0.36</v>
      </c>
      <c r="J114" s="110">
        <v>5</v>
      </c>
      <c r="K114" s="478">
        <v>5</v>
      </c>
      <c r="L114" s="110" t="s">
        <v>188</v>
      </c>
      <c r="M114" s="110" t="s">
        <v>232</v>
      </c>
      <c r="N114" s="111">
        <v>147.049107142857</v>
      </c>
      <c r="O114" s="111">
        <v>-0.75</v>
      </c>
      <c r="P114" s="111">
        <v>88.4781632705304</v>
      </c>
    </row>
    <row r="115" s="311" customFormat="1" ht="22" customHeight="1" spans="1:16">
      <c r="A115" s="63"/>
      <c r="B115" s="135"/>
      <c r="C115" s="416"/>
      <c r="D115" s="382"/>
      <c r="E115" s="106">
        <v>2024</v>
      </c>
      <c r="F115" s="68">
        <v>666.380418375</v>
      </c>
      <c r="G115" s="68">
        <v>5.94152676629862</v>
      </c>
      <c r="H115" s="415" t="s">
        <v>189</v>
      </c>
      <c r="I115" s="476">
        <v>-0.08</v>
      </c>
      <c r="J115" s="63"/>
      <c r="K115" s="476"/>
      <c r="L115" s="63"/>
      <c r="M115" s="63"/>
      <c r="N115" s="68">
        <v>147.875</v>
      </c>
      <c r="O115" s="68">
        <v>-0.625</v>
      </c>
      <c r="P115" s="68">
        <v>89.8041491374195</v>
      </c>
    </row>
    <row r="116" s="313" customFormat="1" ht="21.5" customHeight="1" spans="1:16">
      <c r="A116" s="129">
        <v>29</v>
      </c>
      <c r="B116" s="135"/>
      <c r="C116" s="416"/>
      <c r="D116" s="393" t="s">
        <v>234</v>
      </c>
      <c r="E116" s="394">
        <v>2022</v>
      </c>
      <c r="F116" s="68">
        <v>643</v>
      </c>
      <c r="G116" s="68">
        <v>8.1</v>
      </c>
      <c r="H116" s="418" t="s">
        <v>213</v>
      </c>
      <c r="I116" s="479"/>
      <c r="J116" s="63">
        <v>5</v>
      </c>
      <c r="K116" s="63">
        <v>5</v>
      </c>
      <c r="L116" s="63" t="s">
        <v>188</v>
      </c>
      <c r="M116" s="63" t="s">
        <v>235</v>
      </c>
      <c r="N116" s="480">
        <v>150.3</v>
      </c>
      <c r="O116" s="480">
        <v>-1.4</v>
      </c>
      <c r="P116" s="480">
        <v>86.5</v>
      </c>
    </row>
    <row r="117" s="313" customFormat="1" ht="21.5" customHeight="1" spans="1:16">
      <c r="A117" s="129"/>
      <c r="B117" s="135"/>
      <c r="C117" s="416"/>
      <c r="D117" s="397"/>
      <c r="E117" s="394">
        <v>2023</v>
      </c>
      <c r="F117" s="68">
        <v>696.4</v>
      </c>
      <c r="G117" s="68">
        <v>7.4</v>
      </c>
      <c r="H117" s="418" t="s">
        <v>189</v>
      </c>
      <c r="I117" s="479"/>
      <c r="J117" s="63">
        <v>5</v>
      </c>
      <c r="K117" s="63">
        <v>5</v>
      </c>
      <c r="L117" s="63" t="s">
        <v>188</v>
      </c>
      <c r="M117" s="63" t="s">
        <v>228</v>
      </c>
      <c r="N117" s="480">
        <v>149.6</v>
      </c>
      <c r="O117" s="480">
        <v>-1.8</v>
      </c>
      <c r="P117" s="480">
        <v>88.8</v>
      </c>
    </row>
    <row r="118" s="313" customFormat="1" ht="21.5" customHeight="1" spans="1:16">
      <c r="A118" s="129"/>
      <c r="B118" s="135"/>
      <c r="C118" s="416"/>
      <c r="D118" s="397"/>
      <c r="E118" s="419" t="s">
        <v>190</v>
      </c>
      <c r="F118" s="111">
        <v>669.7</v>
      </c>
      <c r="G118" s="111">
        <v>7.8</v>
      </c>
      <c r="H118" s="420" t="s">
        <v>216</v>
      </c>
      <c r="I118" s="479"/>
      <c r="J118" s="110">
        <v>5</v>
      </c>
      <c r="K118" s="110">
        <v>5</v>
      </c>
      <c r="L118" s="110" t="s">
        <v>188</v>
      </c>
      <c r="M118" s="110" t="s">
        <v>230</v>
      </c>
      <c r="N118" s="481">
        <v>150</v>
      </c>
      <c r="O118" s="481">
        <v>-1.6</v>
      </c>
      <c r="P118" s="481">
        <v>87.7</v>
      </c>
    </row>
    <row r="119" s="313" customFormat="1" ht="21.5" customHeight="1" spans="1:16">
      <c r="A119" s="129"/>
      <c r="B119" s="135"/>
      <c r="C119" s="416"/>
      <c r="D119" s="397"/>
      <c r="E119" s="129">
        <v>2024</v>
      </c>
      <c r="F119" s="68">
        <v>648.2</v>
      </c>
      <c r="G119" s="68">
        <v>6.2</v>
      </c>
      <c r="H119" s="415" t="s">
        <v>213</v>
      </c>
      <c r="I119" s="479"/>
      <c r="J119" s="63"/>
      <c r="K119" s="63"/>
      <c r="L119" s="63"/>
      <c r="M119" s="63"/>
      <c r="N119" s="480">
        <v>151</v>
      </c>
      <c r="O119" s="68">
        <v>-1.7</v>
      </c>
      <c r="P119" s="480">
        <v>90</v>
      </c>
    </row>
    <row r="120" s="305" customFormat="1" ht="21.5" customHeight="1" spans="1:16">
      <c r="A120" s="63">
        <v>30</v>
      </c>
      <c r="B120" s="135"/>
      <c r="C120" s="416"/>
      <c r="D120" s="375" t="s">
        <v>236</v>
      </c>
      <c r="E120" s="106">
        <v>2022</v>
      </c>
      <c r="F120" s="68">
        <v>649.3</v>
      </c>
      <c r="G120" s="68">
        <v>5.1</v>
      </c>
      <c r="H120" s="415" t="s">
        <v>223</v>
      </c>
      <c r="I120" s="482"/>
      <c r="J120" s="63">
        <v>5</v>
      </c>
      <c r="K120" s="63">
        <v>4.75</v>
      </c>
      <c r="L120" s="63" t="s">
        <v>188</v>
      </c>
      <c r="M120" s="63" t="s">
        <v>228</v>
      </c>
      <c r="N120" s="202">
        <v>147.6</v>
      </c>
      <c r="O120" s="202">
        <v>-1.4</v>
      </c>
      <c r="P120" s="68">
        <v>90.5</v>
      </c>
    </row>
    <row r="121" s="305" customFormat="1" ht="21.5" customHeight="1" spans="1:16">
      <c r="A121" s="63"/>
      <c r="B121" s="135"/>
      <c r="C121" s="416"/>
      <c r="D121" s="378"/>
      <c r="E121" s="170">
        <v>2023</v>
      </c>
      <c r="F121" s="68">
        <v>701.33</v>
      </c>
      <c r="G121" s="68">
        <v>6.32</v>
      </c>
      <c r="H121" s="415" t="s">
        <v>213</v>
      </c>
      <c r="I121" s="482"/>
      <c r="J121" s="63">
        <v>5</v>
      </c>
      <c r="K121" s="63">
        <v>5</v>
      </c>
      <c r="L121" s="63" t="s">
        <v>188</v>
      </c>
      <c r="M121" s="63" t="s">
        <v>229</v>
      </c>
      <c r="N121" s="202">
        <v>146.1</v>
      </c>
      <c r="O121" s="202">
        <v>-1.8</v>
      </c>
      <c r="P121" s="68">
        <v>89.4</v>
      </c>
    </row>
    <row r="122" s="306" customFormat="1" ht="21.5" customHeight="1" spans="1:16">
      <c r="A122" s="110"/>
      <c r="B122" s="135"/>
      <c r="C122" s="416"/>
      <c r="D122" s="379"/>
      <c r="E122" s="373" t="s">
        <v>190</v>
      </c>
      <c r="F122" s="111">
        <v>675.315</v>
      </c>
      <c r="G122" s="111">
        <v>5.71</v>
      </c>
      <c r="H122" s="365" t="s">
        <v>224</v>
      </c>
      <c r="I122" s="483"/>
      <c r="J122" s="110">
        <v>5</v>
      </c>
      <c r="K122" s="110">
        <v>5</v>
      </c>
      <c r="L122" s="110" t="s">
        <v>188</v>
      </c>
      <c r="M122" s="110" t="s">
        <v>230</v>
      </c>
      <c r="N122" s="187">
        <v>146.85</v>
      </c>
      <c r="O122" s="187">
        <v>-1.6</v>
      </c>
      <c r="P122" s="187">
        <v>89.95</v>
      </c>
    </row>
    <row r="123" s="305" customFormat="1" ht="21.5" customHeight="1" spans="1:16">
      <c r="A123" s="63"/>
      <c r="B123" s="135"/>
      <c r="C123" s="416"/>
      <c r="D123" s="382"/>
      <c r="E123" s="106">
        <v>2024</v>
      </c>
      <c r="F123" s="68">
        <v>638.1</v>
      </c>
      <c r="G123" s="68">
        <v>5.3</v>
      </c>
      <c r="H123" s="418" t="s">
        <v>189</v>
      </c>
      <c r="I123" s="482"/>
      <c r="J123" s="484"/>
      <c r="K123" s="458"/>
      <c r="L123" s="482"/>
      <c r="M123" s="329"/>
      <c r="N123" s="202">
        <v>145.9</v>
      </c>
      <c r="O123" s="202">
        <v>-2.5</v>
      </c>
      <c r="P123" s="68">
        <v>89.3</v>
      </c>
    </row>
    <row r="124" s="305" customFormat="1" ht="21.5" customHeight="1" spans="1:16">
      <c r="A124" s="63">
        <v>31</v>
      </c>
      <c r="B124" s="135"/>
      <c r="C124" s="416"/>
      <c r="D124" s="375" t="s">
        <v>237</v>
      </c>
      <c r="E124" s="106">
        <v>2022</v>
      </c>
      <c r="F124" s="68">
        <v>654.93375</v>
      </c>
      <c r="G124" s="68">
        <v>6.77107107923053</v>
      </c>
      <c r="H124" s="415" t="s">
        <v>238</v>
      </c>
      <c r="I124" s="268">
        <v>-0.21</v>
      </c>
      <c r="J124" s="63" t="s">
        <v>196</v>
      </c>
      <c r="K124" s="63" t="s">
        <v>196</v>
      </c>
      <c r="L124" s="63" t="s">
        <v>188</v>
      </c>
      <c r="M124" s="63" t="s">
        <v>228</v>
      </c>
      <c r="N124" s="202">
        <v>148.625</v>
      </c>
      <c r="O124" s="202">
        <v>-1.875</v>
      </c>
      <c r="P124" s="68">
        <v>90.7</v>
      </c>
    </row>
    <row r="125" s="305" customFormat="1" ht="21.5" customHeight="1" spans="1:16">
      <c r="A125" s="63"/>
      <c r="B125" s="135"/>
      <c r="C125" s="416"/>
      <c r="D125" s="378"/>
      <c r="E125" s="170">
        <v>2023</v>
      </c>
      <c r="F125" s="68">
        <v>705.107777777778</v>
      </c>
      <c r="G125" s="68">
        <v>5.9</v>
      </c>
      <c r="H125" s="415" t="s">
        <v>238</v>
      </c>
      <c r="I125" s="485">
        <v>-0.1</v>
      </c>
      <c r="J125" s="63">
        <v>5</v>
      </c>
      <c r="K125" s="63">
        <v>5</v>
      </c>
      <c r="L125" s="63" t="s">
        <v>188</v>
      </c>
      <c r="M125" s="63" t="s">
        <v>235</v>
      </c>
      <c r="N125" s="202">
        <v>148.888888888889</v>
      </c>
      <c r="O125" s="202">
        <v>-0.511111111111006</v>
      </c>
      <c r="P125" s="68">
        <v>88.6</v>
      </c>
    </row>
    <row r="126" s="305" customFormat="1" ht="21.5" customHeight="1" spans="1:16">
      <c r="A126" s="63"/>
      <c r="B126" s="135"/>
      <c r="C126" s="416"/>
      <c r="D126" s="379"/>
      <c r="E126" s="373" t="s">
        <v>190</v>
      </c>
      <c r="F126" s="111">
        <v>680.020763888889</v>
      </c>
      <c r="G126" s="111">
        <v>6.33553553961526</v>
      </c>
      <c r="H126" s="365" t="s">
        <v>238</v>
      </c>
      <c r="I126" s="110">
        <v>-0.1</v>
      </c>
      <c r="J126" s="110">
        <v>5</v>
      </c>
      <c r="K126" s="110">
        <v>5</v>
      </c>
      <c r="L126" s="110" t="s">
        <v>188</v>
      </c>
      <c r="M126" s="110" t="s">
        <v>230</v>
      </c>
      <c r="N126" s="187">
        <v>148.756944444445</v>
      </c>
      <c r="O126" s="187">
        <v>-1.2</v>
      </c>
      <c r="P126" s="187">
        <v>89.65</v>
      </c>
    </row>
    <row r="127" s="305" customFormat="1" ht="21.5" customHeight="1" spans="1:16">
      <c r="A127" s="63"/>
      <c r="B127" s="135"/>
      <c r="C127" s="416"/>
      <c r="D127" s="382"/>
      <c r="E127" s="106">
        <v>2024</v>
      </c>
      <c r="F127" s="68">
        <v>641.1</v>
      </c>
      <c r="G127" s="68">
        <v>5.8</v>
      </c>
      <c r="H127" s="415" t="s">
        <v>238</v>
      </c>
      <c r="I127" s="63">
        <v>-0.24</v>
      </c>
      <c r="J127" s="63"/>
      <c r="K127" s="63"/>
      <c r="L127" s="63"/>
      <c r="M127" s="63"/>
      <c r="N127" s="202">
        <v>147.9</v>
      </c>
      <c r="O127" s="202">
        <v>-0.5</v>
      </c>
      <c r="P127" s="68">
        <v>87.5</v>
      </c>
    </row>
    <row r="128" s="305" customFormat="1" ht="21.5" customHeight="1" spans="1:16">
      <c r="A128" s="63">
        <v>32</v>
      </c>
      <c r="B128" s="135"/>
      <c r="C128" s="416"/>
      <c r="D128" s="421" t="s">
        <v>239</v>
      </c>
      <c r="E128" s="106">
        <v>2022</v>
      </c>
      <c r="F128" s="68">
        <v>683.74375</v>
      </c>
      <c r="G128" s="68">
        <v>11.4678431692207</v>
      </c>
      <c r="H128" s="415" t="s">
        <v>223</v>
      </c>
      <c r="I128" s="63"/>
      <c r="J128" s="63" t="s">
        <v>196</v>
      </c>
      <c r="K128" s="63" t="s">
        <v>240</v>
      </c>
      <c r="L128" s="63" t="s">
        <v>188</v>
      </c>
      <c r="M128" s="63" t="s">
        <v>228</v>
      </c>
      <c r="N128" s="202">
        <v>146.875</v>
      </c>
      <c r="O128" s="202">
        <v>-3.625</v>
      </c>
      <c r="P128" s="68">
        <v>93</v>
      </c>
    </row>
    <row r="129" s="305" customFormat="1" ht="21.5" customHeight="1" spans="1:16">
      <c r="A129" s="63"/>
      <c r="B129" s="135"/>
      <c r="C129" s="416"/>
      <c r="D129" s="378"/>
      <c r="E129" s="170">
        <v>2023</v>
      </c>
      <c r="F129" s="68">
        <v>699.226666666667</v>
      </c>
      <c r="G129" s="68">
        <v>5</v>
      </c>
      <c r="H129" s="418" t="s">
        <v>189</v>
      </c>
      <c r="I129" s="63"/>
      <c r="J129" s="63">
        <v>5</v>
      </c>
      <c r="K129" s="63">
        <v>4.5</v>
      </c>
      <c r="L129" s="63" t="s">
        <v>188</v>
      </c>
      <c r="M129" s="63" t="s">
        <v>228</v>
      </c>
      <c r="N129" s="202">
        <v>146.111111111111</v>
      </c>
      <c r="O129" s="202">
        <v>-3.288888888889</v>
      </c>
      <c r="P129" s="68">
        <v>88</v>
      </c>
    </row>
    <row r="130" s="305" customFormat="1" ht="21.5" customHeight="1" spans="1:16">
      <c r="A130" s="63"/>
      <c r="B130" s="135"/>
      <c r="C130" s="416"/>
      <c r="D130" s="379"/>
      <c r="E130" s="373" t="s">
        <v>190</v>
      </c>
      <c r="F130" s="111">
        <v>691.485208333334</v>
      </c>
      <c r="G130" s="111">
        <v>8.25</v>
      </c>
      <c r="H130" s="365" t="s">
        <v>224</v>
      </c>
      <c r="I130" s="110"/>
      <c r="J130" s="110" t="s">
        <v>196</v>
      </c>
      <c r="K130" s="110" t="s">
        <v>240</v>
      </c>
      <c r="L130" s="110" t="s">
        <v>188</v>
      </c>
      <c r="M130" s="110" t="s">
        <v>230</v>
      </c>
      <c r="N130" s="187">
        <v>146.493055555555</v>
      </c>
      <c r="O130" s="187">
        <v>-3.5</v>
      </c>
      <c r="P130" s="187">
        <v>90.5</v>
      </c>
    </row>
    <row r="131" s="305" customFormat="1" ht="21.5" customHeight="1" spans="1:16">
      <c r="A131" s="63"/>
      <c r="B131" s="135"/>
      <c r="C131" s="486"/>
      <c r="D131" s="378"/>
      <c r="E131" s="106">
        <v>2024</v>
      </c>
      <c r="F131" s="68">
        <v>636.5</v>
      </c>
      <c r="G131" s="68">
        <v>5.1</v>
      </c>
      <c r="H131" s="418" t="s">
        <v>189</v>
      </c>
      <c r="I131" s="63"/>
      <c r="J131" s="63"/>
      <c r="K131" s="63"/>
      <c r="L131" s="63"/>
      <c r="M131" s="329"/>
      <c r="N131" s="202">
        <v>143.8</v>
      </c>
      <c r="O131" s="202">
        <v>-4.6</v>
      </c>
      <c r="P131" s="68">
        <v>89.8</v>
      </c>
    </row>
    <row r="132" s="305" customFormat="1" ht="21.5" customHeight="1" spans="1:16">
      <c r="A132" s="63">
        <v>33</v>
      </c>
      <c r="B132" s="135"/>
      <c r="C132" s="414" t="s">
        <v>20</v>
      </c>
      <c r="D132" s="369" t="s">
        <v>241</v>
      </c>
      <c r="E132" s="338">
        <v>2022</v>
      </c>
      <c r="F132" s="68">
        <v>614.349550985245</v>
      </c>
      <c r="G132" s="68">
        <v>7.97660823225953</v>
      </c>
      <c r="H132" s="415" t="s">
        <v>218</v>
      </c>
      <c r="I132" s="63"/>
      <c r="J132" s="63">
        <v>5</v>
      </c>
      <c r="K132" s="268">
        <v>4.75</v>
      </c>
      <c r="L132" s="63" t="s">
        <v>188</v>
      </c>
      <c r="M132" s="63" t="s">
        <v>235</v>
      </c>
      <c r="N132" s="68">
        <v>146.4</v>
      </c>
      <c r="O132" s="68">
        <v>-2.3</v>
      </c>
      <c r="P132" s="68">
        <v>89.7251522662263</v>
      </c>
    </row>
    <row r="133" s="305" customFormat="1" ht="21.5" customHeight="1" spans="1:16">
      <c r="A133" s="63"/>
      <c r="B133" s="135"/>
      <c r="C133" s="416"/>
      <c r="D133" s="371"/>
      <c r="E133" s="63">
        <v>2023</v>
      </c>
      <c r="F133" s="68">
        <v>675.711139618789</v>
      </c>
      <c r="G133" s="68">
        <v>6.06564906620008</v>
      </c>
      <c r="H133" s="415" t="s">
        <v>213</v>
      </c>
      <c r="I133" s="63"/>
      <c r="J133" s="63">
        <v>5</v>
      </c>
      <c r="K133" s="268">
        <v>5</v>
      </c>
      <c r="L133" s="63" t="s">
        <v>188</v>
      </c>
      <c r="M133" s="63" t="s">
        <v>228</v>
      </c>
      <c r="N133" s="68">
        <v>144.625</v>
      </c>
      <c r="O133" s="68">
        <v>-2.25</v>
      </c>
      <c r="P133" s="68">
        <v>90.3040247735605</v>
      </c>
    </row>
    <row r="134" s="306" customFormat="1" ht="21.5" customHeight="1" spans="1:16">
      <c r="A134" s="63"/>
      <c r="B134" s="135"/>
      <c r="C134" s="416"/>
      <c r="D134" s="371"/>
      <c r="E134" s="365" t="s">
        <v>190</v>
      </c>
      <c r="F134" s="111">
        <v>645.030345302017</v>
      </c>
      <c r="G134" s="111">
        <v>7.02112864922981</v>
      </c>
      <c r="H134" s="365" t="s">
        <v>219</v>
      </c>
      <c r="I134" s="110"/>
      <c r="J134" s="110">
        <v>5</v>
      </c>
      <c r="K134" s="271">
        <v>5</v>
      </c>
      <c r="L134" s="110" t="s">
        <v>188</v>
      </c>
      <c r="M134" s="110" t="s">
        <v>230</v>
      </c>
      <c r="N134" s="111">
        <v>145.5125</v>
      </c>
      <c r="O134" s="111">
        <v>-2.275</v>
      </c>
      <c r="P134" s="111">
        <v>90.0145885198934</v>
      </c>
    </row>
    <row r="135" s="305" customFormat="1" ht="33" customHeight="1" spans="1:16">
      <c r="A135" s="63"/>
      <c r="B135" s="135"/>
      <c r="C135" s="416"/>
      <c r="D135" s="371"/>
      <c r="E135" s="63">
        <v>2024</v>
      </c>
      <c r="F135" s="68">
        <v>651.300006216374</v>
      </c>
      <c r="G135" s="68">
        <v>6.41461051285075</v>
      </c>
      <c r="H135" s="415" t="s">
        <v>189</v>
      </c>
      <c r="I135" s="63"/>
      <c r="J135" s="63"/>
      <c r="K135" s="268"/>
      <c r="L135" s="63"/>
      <c r="M135" s="63"/>
      <c r="N135" s="68">
        <v>150.166666666667</v>
      </c>
      <c r="O135" s="68">
        <v>-2.33333333333334</v>
      </c>
      <c r="P135" s="68">
        <v>88.7898533996875</v>
      </c>
    </row>
    <row r="136" s="305" customFormat="1" ht="22" customHeight="1" spans="1:16">
      <c r="A136" s="63">
        <v>34</v>
      </c>
      <c r="B136" s="135"/>
      <c r="C136" s="416"/>
      <c r="D136" s="369" t="s">
        <v>242</v>
      </c>
      <c r="E136" s="338">
        <v>2022</v>
      </c>
      <c r="F136" s="68">
        <v>608.932482741575</v>
      </c>
      <c r="G136" s="68">
        <v>7.02451726942565</v>
      </c>
      <c r="H136" s="415" t="s">
        <v>218</v>
      </c>
      <c r="I136" s="63"/>
      <c r="J136" s="63">
        <v>5</v>
      </c>
      <c r="K136" s="268">
        <v>4.75</v>
      </c>
      <c r="L136" s="63" t="s">
        <v>188</v>
      </c>
      <c r="M136" s="63" t="s">
        <v>229</v>
      </c>
      <c r="N136" s="68">
        <v>149.4</v>
      </c>
      <c r="O136" s="68">
        <v>0.7</v>
      </c>
      <c r="P136" s="68">
        <v>88.7836960352338</v>
      </c>
    </row>
    <row r="137" s="305" customFormat="1" ht="22" customHeight="1" spans="1:16">
      <c r="A137" s="63"/>
      <c r="B137" s="135"/>
      <c r="C137" s="416"/>
      <c r="D137" s="371"/>
      <c r="E137" s="63">
        <v>2023</v>
      </c>
      <c r="F137" s="68">
        <v>686.261115134484</v>
      </c>
      <c r="G137" s="68">
        <v>7.72166734841451</v>
      </c>
      <c r="H137" s="415" t="s">
        <v>212</v>
      </c>
      <c r="I137" s="63"/>
      <c r="J137" s="63">
        <v>5</v>
      </c>
      <c r="K137" s="268">
        <v>5</v>
      </c>
      <c r="L137" s="63" t="s">
        <v>188</v>
      </c>
      <c r="M137" s="63" t="s">
        <v>228</v>
      </c>
      <c r="N137" s="68">
        <v>146.625</v>
      </c>
      <c r="O137" s="68">
        <v>-0.25</v>
      </c>
      <c r="P137" s="68">
        <v>92.1931239235772</v>
      </c>
    </row>
    <row r="138" s="306" customFormat="1" ht="22" customHeight="1" spans="1:16">
      <c r="A138" s="63"/>
      <c r="B138" s="135"/>
      <c r="C138" s="416"/>
      <c r="D138" s="371"/>
      <c r="E138" s="365" t="s">
        <v>190</v>
      </c>
      <c r="F138" s="111">
        <v>647.596798938029</v>
      </c>
      <c r="G138" s="111">
        <v>7.37309230892008</v>
      </c>
      <c r="H138" s="365" t="s">
        <v>219</v>
      </c>
      <c r="I138" s="110"/>
      <c r="J138" s="110">
        <v>5</v>
      </c>
      <c r="K138" s="271">
        <v>5</v>
      </c>
      <c r="L138" s="110" t="s">
        <v>188</v>
      </c>
      <c r="M138" s="110" t="s">
        <v>230</v>
      </c>
      <c r="N138" s="111">
        <v>148.0125</v>
      </c>
      <c r="O138" s="111">
        <v>0.225</v>
      </c>
      <c r="P138" s="111">
        <v>90.4884099794055</v>
      </c>
    </row>
    <row r="139" s="305" customFormat="1" ht="22" customHeight="1" spans="1:16">
      <c r="A139" s="63"/>
      <c r="B139" s="135"/>
      <c r="C139" s="416"/>
      <c r="D139" s="371"/>
      <c r="E139" s="63">
        <v>2024</v>
      </c>
      <c r="F139" s="68">
        <v>650.639744190058</v>
      </c>
      <c r="G139" s="68">
        <v>6.3067316157278</v>
      </c>
      <c r="H139" s="415" t="s">
        <v>189</v>
      </c>
      <c r="I139" s="63"/>
      <c r="J139" s="63"/>
      <c r="K139" s="268"/>
      <c r="L139" s="63"/>
      <c r="M139" s="63"/>
      <c r="N139" s="68">
        <v>151.333333333333</v>
      </c>
      <c r="O139" s="68">
        <v>-1.16666666666666</v>
      </c>
      <c r="P139" s="68">
        <v>91.3276882736856</v>
      </c>
    </row>
    <row r="140" s="305" customFormat="1" ht="22" customHeight="1" spans="1:16">
      <c r="A140" s="63">
        <v>35</v>
      </c>
      <c r="B140" s="135"/>
      <c r="C140" s="416"/>
      <c r="D140" s="369" t="s">
        <v>243</v>
      </c>
      <c r="E140" s="338">
        <v>2022</v>
      </c>
      <c r="F140" s="68">
        <v>601.49509555955</v>
      </c>
      <c r="G140" s="68">
        <v>5.71733988036868</v>
      </c>
      <c r="H140" s="415" t="s">
        <v>212</v>
      </c>
      <c r="I140" s="63"/>
      <c r="J140" s="63">
        <v>5</v>
      </c>
      <c r="K140" s="268">
        <v>4.5</v>
      </c>
      <c r="L140" s="63" t="s">
        <v>188</v>
      </c>
      <c r="M140" s="63" t="s">
        <v>228</v>
      </c>
      <c r="N140" s="68">
        <v>147.7</v>
      </c>
      <c r="O140" s="68">
        <v>-1</v>
      </c>
      <c r="P140" s="68">
        <v>92.1544209654984</v>
      </c>
    </row>
    <row r="141" s="305" customFormat="1" ht="22" customHeight="1" spans="1:16">
      <c r="A141" s="63"/>
      <c r="B141" s="135"/>
      <c r="C141" s="416"/>
      <c r="D141" s="371"/>
      <c r="E141" s="63">
        <v>2023</v>
      </c>
      <c r="F141" s="68">
        <v>676.917224119999</v>
      </c>
      <c r="G141" s="68">
        <v>6.25496685001181</v>
      </c>
      <c r="H141" s="415" t="s">
        <v>213</v>
      </c>
      <c r="I141" s="63"/>
      <c r="J141" s="63">
        <v>5</v>
      </c>
      <c r="K141" s="268">
        <v>5</v>
      </c>
      <c r="L141" s="63" t="s">
        <v>188</v>
      </c>
      <c r="M141" s="63" t="s">
        <v>228</v>
      </c>
      <c r="N141" s="68">
        <v>145.125</v>
      </c>
      <c r="O141" s="68">
        <v>-1.75</v>
      </c>
      <c r="P141" s="68">
        <v>91.7125968983175</v>
      </c>
    </row>
    <row r="142" s="306" customFormat="1" ht="22" customHeight="1" spans="1:16">
      <c r="A142" s="63"/>
      <c r="B142" s="135"/>
      <c r="C142" s="416"/>
      <c r="D142" s="371"/>
      <c r="E142" s="365" t="s">
        <v>190</v>
      </c>
      <c r="F142" s="111">
        <v>639.206159839775</v>
      </c>
      <c r="G142" s="111">
        <v>5.98615336519024</v>
      </c>
      <c r="H142" s="365" t="s">
        <v>214</v>
      </c>
      <c r="I142" s="110"/>
      <c r="J142" s="110">
        <v>5</v>
      </c>
      <c r="K142" s="271">
        <v>5</v>
      </c>
      <c r="L142" s="110" t="s">
        <v>188</v>
      </c>
      <c r="M142" s="110" t="s">
        <v>230</v>
      </c>
      <c r="N142" s="111">
        <v>146.4125</v>
      </c>
      <c r="O142" s="111">
        <v>-1.375</v>
      </c>
      <c r="P142" s="111">
        <v>91.933508931908</v>
      </c>
    </row>
    <row r="143" s="305" customFormat="1" ht="22" customHeight="1" spans="1:16">
      <c r="A143" s="63"/>
      <c r="B143" s="135"/>
      <c r="C143" s="416"/>
      <c r="D143" s="371"/>
      <c r="E143" s="63">
        <v>2024</v>
      </c>
      <c r="F143" s="68">
        <v>650.216575453216</v>
      </c>
      <c r="G143" s="68">
        <v>6.23759091884083</v>
      </c>
      <c r="H143" s="415" t="s">
        <v>189</v>
      </c>
      <c r="I143" s="63"/>
      <c r="J143" s="63"/>
      <c r="K143" s="268"/>
      <c r="L143" s="63"/>
      <c r="M143" s="63"/>
      <c r="N143" s="68">
        <v>150.833333333333</v>
      </c>
      <c r="O143" s="68">
        <v>-1.66666666666666</v>
      </c>
      <c r="P143" s="68">
        <v>90.1675084748554</v>
      </c>
    </row>
    <row r="144" s="15" customFormat="1" ht="22" customHeight="1" spans="1:16">
      <c r="A144" s="63">
        <v>36</v>
      </c>
      <c r="B144" s="135"/>
      <c r="C144" s="487" t="s">
        <v>27</v>
      </c>
      <c r="D144" s="369" t="s">
        <v>244</v>
      </c>
      <c r="E144" s="106">
        <v>2022</v>
      </c>
      <c r="F144" s="68">
        <v>676.985071502229</v>
      </c>
      <c r="G144" s="68">
        <v>5.37428207337443</v>
      </c>
      <c r="H144" s="415" t="s">
        <v>189</v>
      </c>
      <c r="I144" s="476">
        <v>0.25</v>
      </c>
      <c r="J144" s="63">
        <v>3</v>
      </c>
      <c r="K144" s="476">
        <v>3.25</v>
      </c>
      <c r="L144" s="63" t="s">
        <v>201</v>
      </c>
      <c r="M144" s="63" t="s">
        <v>229</v>
      </c>
      <c r="N144" s="68">
        <v>152</v>
      </c>
      <c r="O144" s="68">
        <v>-1.1</v>
      </c>
      <c r="P144" s="68">
        <v>92.3889920981843</v>
      </c>
    </row>
    <row r="145" s="15" customFormat="1" ht="22" customHeight="1" spans="1:16">
      <c r="A145" s="63"/>
      <c r="B145" s="135"/>
      <c r="C145" s="487"/>
      <c r="D145" s="371"/>
      <c r="E145" s="106">
        <v>2023</v>
      </c>
      <c r="F145" s="68">
        <v>710.148843806346</v>
      </c>
      <c r="G145" s="68">
        <v>5.50914293478874</v>
      </c>
      <c r="H145" s="415" t="s">
        <v>189</v>
      </c>
      <c r="I145" s="476">
        <v>0.13</v>
      </c>
      <c r="J145" s="63">
        <v>5</v>
      </c>
      <c r="K145" s="476">
        <v>5</v>
      </c>
      <c r="L145" s="63" t="s">
        <v>188</v>
      </c>
      <c r="M145" s="63" t="s">
        <v>229</v>
      </c>
      <c r="N145" s="68">
        <v>154</v>
      </c>
      <c r="O145" s="68">
        <v>0.1</v>
      </c>
      <c r="P145" s="68">
        <v>92.5222195589645</v>
      </c>
    </row>
    <row r="146" s="314" customFormat="1" ht="22" customHeight="1" spans="1:16">
      <c r="A146" s="110"/>
      <c r="B146" s="135"/>
      <c r="C146" s="487"/>
      <c r="D146" s="372"/>
      <c r="E146" s="417" t="s">
        <v>190</v>
      </c>
      <c r="F146" s="111">
        <v>693.566957654288</v>
      </c>
      <c r="G146" s="111">
        <v>5.44171250408158</v>
      </c>
      <c r="H146" s="365" t="s">
        <v>189</v>
      </c>
      <c r="I146" s="478">
        <v>0.25</v>
      </c>
      <c r="J146" s="110">
        <v>5</v>
      </c>
      <c r="K146" s="478">
        <v>5</v>
      </c>
      <c r="L146" s="110" t="s">
        <v>188</v>
      </c>
      <c r="M146" s="110" t="s">
        <v>232</v>
      </c>
      <c r="N146" s="111">
        <v>153</v>
      </c>
      <c r="O146" s="111">
        <v>-0.5</v>
      </c>
      <c r="P146" s="111">
        <v>92.4556058285744</v>
      </c>
    </row>
    <row r="147" s="15" customFormat="1" ht="22" customHeight="1" spans="1:16">
      <c r="A147" s="63"/>
      <c r="B147" s="135"/>
      <c r="C147" s="487"/>
      <c r="D147" s="371"/>
      <c r="E147" s="106">
        <v>2024</v>
      </c>
      <c r="F147" s="68">
        <v>648.0594875</v>
      </c>
      <c r="G147" s="68">
        <v>6.00509325710827</v>
      </c>
      <c r="H147" s="415" t="s">
        <v>189</v>
      </c>
      <c r="I147" s="476">
        <v>-0.05</v>
      </c>
      <c r="J147" s="63"/>
      <c r="K147" s="476"/>
      <c r="L147" s="63"/>
      <c r="M147" s="63"/>
      <c r="N147" s="68">
        <v>151.125</v>
      </c>
      <c r="O147" s="68">
        <v>-0.5</v>
      </c>
      <c r="P147" s="68">
        <v>90.3739246724891</v>
      </c>
    </row>
    <row r="148" s="15" customFormat="1" ht="22" customHeight="1" spans="1:16">
      <c r="A148" s="63">
        <v>37</v>
      </c>
      <c r="B148" s="135"/>
      <c r="C148" s="487"/>
      <c r="D148" s="369" t="s">
        <v>245</v>
      </c>
      <c r="E148" s="106">
        <v>2022</v>
      </c>
      <c r="F148" s="68">
        <v>677.196070531928</v>
      </c>
      <c r="G148" s="68">
        <v>5.40712455721729</v>
      </c>
      <c r="H148" s="415" t="s">
        <v>189</v>
      </c>
      <c r="I148" s="476">
        <v>0.66</v>
      </c>
      <c r="J148" s="63">
        <v>1</v>
      </c>
      <c r="K148" s="476">
        <v>2.5</v>
      </c>
      <c r="L148" s="63" t="s">
        <v>201</v>
      </c>
      <c r="M148" s="63" t="s">
        <v>228</v>
      </c>
      <c r="N148" s="68">
        <v>152.75</v>
      </c>
      <c r="O148" s="68">
        <v>-0.3</v>
      </c>
      <c r="P148" s="68">
        <v>89.0881167276823</v>
      </c>
    </row>
    <row r="149" s="15" customFormat="1" ht="22" customHeight="1" spans="1:16">
      <c r="A149" s="63"/>
      <c r="B149" s="135"/>
      <c r="C149" s="487"/>
      <c r="D149" s="371"/>
      <c r="E149" s="106">
        <v>2023</v>
      </c>
      <c r="F149" s="68">
        <v>713.267612018136</v>
      </c>
      <c r="G149" s="68">
        <v>5.97250855723272</v>
      </c>
      <c r="H149" s="415" t="s">
        <v>189</v>
      </c>
      <c r="I149" s="476">
        <v>-0.22</v>
      </c>
      <c r="J149" s="63">
        <v>5</v>
      </c>
      <c r="K149" s="476">
        <v>5</v>
      </c>
      <c r="L149" s="63" t="s">
        <v>188</v>
      </c>
      <c r="M149" s="63" t="s">
        <v>229</v>
      </c>
      <c r="N149" s="68">
        <v>154.125</v>
      </c>
      <c r="O149" s="68">
        <v>0.2</v>
      </c>
      <c r="P149" s="68">
        <v>89.6479856254856</v>
      </c>
    </row>
    <row r="150" s="314" customFormat="1" ht="22" customHeight="1" spans="1:16">
      <c r="A150" s="110"/>
      <c r="B150" s="135"/>
      <c r="C150" s="487"/>
      <c r="D150" s="372"/>
      <c r="E150" s="417" t="s">
        <v>190</v>
      </c>
      <c r="F150" s="111">
        <v>695.231841275032</v>
      </c>
      <c r="G150" s="111">
        <v>5.68981655722501</v>
      </c>
      <c r="H150" s="365" t="s">
        <v>189</v>
      </c>
      <c r="I150" s="478">
        <v>0.66</v>
      </c>
      <c r="J150" s="110">
        <v>5</v>
      </c>
      <c r="K150" s="478">
        <v>5</v>
      </c>
      <c r="L150" s="110" t="s">
        <v>188</v>
      </c>
      <c r="M150" s="110" t="s">
        <v>232</v>
      </c>
      <c r="N150" s="111">
        <v>153.4375</v>
      </c>
      <c r="O150" s="111">
        <v>-0.05</v>
      </c>
      <c r="P150" s="111">
        <v>89.368051176584</v>
      </c>
    </row>
    <row r="151" s="15" customFormat="1" ht="22" customHeight="1" spans="1:16">
      <c r="A151" s="63"/>
      <c r="B151" s="135"/>
      <c r="C151" s="487"/>
      <c r="D151" s="371"/>
      <c r="E151" s="106">
        <v>2024</v>
      </c>
      <c r="F151" s="68">
        <v>643.347725</v>
      </c>
      <c r="G151" s="68">
        <v>5.23437570285314</v>
      </c>
      <c r="H151" s="415" t="s">
        <v>189</v>
      </c>
      <c r="I151" s="476">
        <v>-0.29</v>
      </c>
      <c r="J151" s="63"/>
      <c r="K151" s="476"/>
      <c r="L151" s="63"/>
      <c r="M151" s="63"/>
      <c r="N151" s="68">
        <v>151.125</v>
      </c>
      <c r="O151" s="68">
        <v>-0.5</v>
      </c>
      <c r="P151" s="68">
        <v>88.5697878228782</v>
      </c>
    </row>
    <row r="152" s="15" customFormat="1" ht="22" customHeight="1" spans="1:16">
      <c r="A152" s="63">
        <v>38</v>
      </c>
      <c r="B152" s="135"/>
      <c r="C152" s="487"/>
      <c r="D152" s="369" t="s">
        <v>246</v>
      </c>
      <c r="E152" s="106">
        <v>2022</v>
      </c>
      <c r="F152" s="68">
        <v>675.2528125</v>
      </c>
      <c r="G152" s="68">
        <v>5.70072291146236</v>
      </c>
      <c r="H152" s="415" t="s">
        <v>189</v>
      </c>
      <c r="I152" s="63"/>
      <c r="J152" s="475">
        <v>3</v>
      </c>
      <c r="K152" s="476">
        <v>3.25</v>
      </c>
      <c r="L152" s="476" t="s">
        <v>201</v>
      </c>
      <c r="M152" s="63" t="s">
        <v>235</v>
      </c>
      <c r="N152" s="68">
        <v>151</v>
      </c>
      <c r="O152" s="68">
        <v>0.5</v>
      </c>
      <c r="P152" s="68">
        <v>90.5375</v>
      </c>
    </row>
    <row r="153" s="15" customFormat="1" ht="22" customHeight="1" spans="1:16">
      <c r="A153" s="63"/>
      <c r="B153" s="135"/>
      <c r="C153" s="487"/>
      <c r="D153" s="371"/>
      <c r="E153" s="106">
        <v>2023</v>
      </c>
      <c r="F153" s="68">
        <v>685.87586893</v>
      </c>
      <c r="G153" s="68">
        <v>5.95766219098094</v>
      </c>
      <c r="H153" s="415" t="s">
        <v>218</v>
      </c>
      <c r="I153" s="63"/>
      <c r="J153" s="475">
        <v>3</v>
      </c>
      <c r="K153" s="476">
        <v>4.75</v>
      </c>
      <c r="L153" s="476" t="s">
        <v>188</v>
      </c>
      <c r="M153" s="63" t="s">
        <v>229</v>
      </c>
      <c r="N153" s="68">
        <v>150.75</v>
      </c>
      <c r="O153" s="68">
        <v>0.375</v>
      </c>
      <c r="P153" s="68">
        <v>91.87</v>
      </c>
    </row>
    <row r="154" s="314" customFormat="1" ht="22" customHeight="1" spans="1:16">
      <c r="A154" s="110"/>
      <c r="B154" s="135"/>
      <c r="C154" s="487"/>
      <c r="D154" s="372"/>
      <c r="E154" s="417" t="s">
        <v>190</v>
      </c>
      <c r="F154" s="111">
        <v>680.564340715</v>
      </c>
      <c r="G154" s="111">
        <v>5.82919255122165</v>
      </c>
      <c r="H154" s="365" t="s">
        <v>219</v>
      </c>
      <c r="I154" s="110"/>
      <c r="J154" s="477">
        <v>3</v>
      </c>
      <c r="K154" s="478">
        <v>4.75</v>
      </c>
      <c r="L154" s="478" t="s">
        <v>188</v>
      </c>
      <c r="M154" s="110" t="s">
        <v>232</v>
      </c>
      <c r="N154" s="111">
        <v>150.875</v>
      </c>
      <c r="O154" s="111">
        <v>0.4375</v>
      </c>
      <c r="P154" s="111">
        <v>91.20375</v>
      </c>
    </row>
    <row r="155" s="15" customFormat="1" ht="22" customHeight="1" spans="1:16">
      <c r="A155" s="63"/>
      <c r="B155" s="135"/>
      <c r="C155" s="487"/>
      <c r="D155" s="371"/>
      <c r="E155" s="106">
        <v>2024</v>
      </c>
      <c r="F155" s="68">
        <v>646.61976875</v>
      </c>
      <c r="G155" s="68">
        <v>5.56618756837884</v>
      </c>
      <c r="H155" s="415" t="s">
        <v>189</v>
      </c>
      <c r="I155" s="476"/>
      <c r="J155" s="475"/>
      <c r="K155" s="476"/>
      <c r="L155" s="63"/>
      <c r="M155" s="63"/>
      <c r="N155" s="68">
        <v>150.375</v>
      </c>
      <c r="O155" s="68">
        <v>-1.625</v>
      </c>
      <c r="P155" s="68">
        <v>89.8044502353732</v>
      </c>
    </row>
    <row r="156" s="15" customFormat="1" ht="22" customHeight="1" spans="1:16">
      <c r="A156" s="63">
        <v>39</v>
      </c>
      <c r="B156" s="135"/>
      <c r="C156" s="487"/>
      <c r="D156" s="369" t="s">
        <v>247</v>
      </c>
      <c r="E156" s="106">
        <v>2022</v>
      </c>
      <c r="F156" s="68">
        <v>668.215916666667</v>
      </c>
      <c r="G156" s="68">
        <v>4.59920217305598</v>
      </c>
      <c r="H156" s="415" t="s">
        <v>189</v>
      </c>
      <c r="I156" s="63">
        <v>0.16</v>
      </c>
      <c r="J156" s="475">
        <v>3</v>
      </c>
      <c r="K156" s="476">
        <v>4.75</v>
      </c>
      <c r="L156" s="476" t="s">
        <v>188</v>
      </c>
      <c r="M156" s="63" t="s">
        <v>229</v>
      </c>
      <c r="N156" s="68">
        <v>150</v>
      </c>
      <c r="O156" s="68">
        <v>-0.5</v>
      </c>
      <c r="P156" s="68">
        <v>91.3075</v>
      </c>
    </row>
    <row r="157" s="15" customFormat="1" ht="22" customHeight="1" spans="1:16">
      <c r="A157" s="63"/>
      <c r="B157" s="135"/>
      <c r="C157" s="487"/>
      <c r="D157" s="371"/>
      <c r="E157" s="106">
        <v>2023</v>
      </c>
      <c r="F157" s="68">
        <v>680.209703215</v>
      </c>
      <c r="G157" s="68">
        <v>5.0823235182781</v>
      </c>
      <c r="H157" s="415" t="s">
        <v>189</v>
      </c>
      <c r="I157" s="63">
        <v>0.05</v>
      </c>
      <c r="J157" s="475">
        <v>5</v>
      </c>
      <c r="K157" s="476">
        <v>5</v>
      </c>
      <c r="L157" s="476" t="s">
        <v>188</v>
      </c>
      <c r="M157" s="63" t="s">
        <v>229</v>
      </c>
      <c r="N157" s="68">
        <v>151.125</v>
      </c>
      <c r="O157" s="68">
        <v>0.75</v>
      </c>
      <c r="P157" s="68">
        <v>92.54</v>
      </c>
    </row>
    <row r="158" s="314" customFormat="1" ht="22" customHeight="1" spans="1:16">
      <c r="A158" s="110"/>
      <c r="B158" s="135"/>
      <c r="C158" s="487"/>
      <c r="D158" s="372"/>
      <c r="E158" s="417" t="s">
        <v>190</v>
      </c>
      <c r="F158" s="111">
        <v>674.212809940833</v>
      </c>
      <c r="G158" s="111">
        <v>4.84076284566704</v>
      </c>
      <c r="H158" s="365" t="s">
        <v>189</v>
      </c>
      <c r="I158" s="110">
        <v>0.16</v>
      </c>
      <c r="J158" s="477">
        <v>5</v>
      </c>
      <c r="K158" s="478">
        <v>5</v>
      </c>
      <c r="L158" s="478" t="s">
        <v>188</v>
      </c>
      <c r="M158" s="110" t="s">
        <v>232</v>
      </c>
      <c r="N158" s="111">
        <v>150.5625</v>
      </c>
      <c r="O158" s="111">
        <v>0.125</v>
      </c>
      <c r="P158" s="111">
        <v>91.92375</v>
      </c>
    </row>
    <row r="159" s="15" customFormat="1" ht="22" customHeight="1" spans="1:16">
      <c r="A159" s="63"/>
      <c r="B159" s="135"/>
      <c r="C159" s="487"/>
      <c r="D159" s="371"/>
      <c r="E159" s="106">
        <v>2024</v>
      </c>
      <c r="F159" s="68">
        <v>643.3204796875</v>
      </c>
      <c r="G159" s="68">
        <v>5.02755051327076</v>
      </c>
      <c r="H159" s="415" t="s">
        <v>189</v>
      </c>
      <c r="I159" s="476">
        <v>0.05</v>
      </c>
      <c r="J159" s="63"/>
      <c r="K159" s="476"/>
      <c r="L159" s="63"/>
      <c r="M159" s="63"/>
      <c r="N159" s="68">
        <v>150.875</v>
      </c>
      <c r="O159" s="68">
        <v>-1.125</v>
      </c>
      <c r="P159" s="68">
        <v>91.6989344262295</v>
      </c>
    </row>
    <row r="160" s="313" customFormat="1" ht="22" customHeight="1" spans="1:16">
      <c r="A160" s="129">
        <v>40</v>
      </c>
      <c r="B160" s="135"/>
      <c r="C160" s="487"/>
      <c r="D160" s="393" t="s">
        <v>248</v>
      </c>
      <c r="E160" s="488">
        <v>2022</v>
      </c>
      <c r="F160" s="68">
        <v>682.6</v>
      </c>
      <c r="G160" s="68">
        <v>5.6</v>
      </c>
      <c r="H160" s="418" t="s">
        <v>213</v>
      </c>
      <c r="I160" s="496"/>
      <c r="J160" s="63">
        <v>3</v>
      </c>
      <c r="K160" s="63">
        <v>3.75</v>
      </c>
      <c r="L160" s="63" t="s">
        <v>201</v>
      </c>
      <c r="M160" s="63" t="s">
        <v>229</v>
      </c>
      <c r="N160" s="480">
        <v>153.8</v>
      </c>
      <c r="O160" s="480">
        <v>0.3</v>
      </c>
      <c r="P160" s="480">
        <v>91</v>
      </c>
    </row>
    <row r="161" s="313" customFormat="1" ht="22" customHeight="1" spans="1:16">
      <c r="A161" s="129"/>
      <c r="B161" s="135"/>
      <c r="C161" s="487"/>
      <c r="D161" s="397"/>
      <c r="E161" s="488">
        <v>2023</v>
      </c>
      <c r="F161" s="68">
        <v>679.3</v>
      </c>
      <c r="G161" s="68">
        <v>5.2</v>
      </c>
      <c r="H161" s="418" t="s">
        <v>212</v>
      </c>
      <c r="I161" s="496"/>
      <c r="J161" s="63">
        <v>3</v>
      </c>
      <c r="K161" s="63">
        <v>4.25</v>
      </c>
      <c r="L161" s="63" t="s">
        <v>188</v>
      </c>
      <c r="M161" s="63" t="s">
        <v>229</v>
      </c>
      <c r="N161" s="480">
        <v>151.5</v>
      </c>
      <c r="O161" s="480">
        <v>-1.1</v>
      </c>
      <c r="P161" s="480">
        <v>92.4</v>
      </c>
    </row>
    <row r="162" s="313" customFormat="1" ht="22" customHeight="1" spans="1:16">
      <c r="A162" s="129"/>
      <c r="B162" s="135"/>
      <c r="C162" s="487"/>
      <c r="D162" s="397"/>
      <c r="E162" s="489" t="s">
        <v>190</v>
      </c>
      <c r="F162" s="111">
        <v>681</v>
      </c>
      <c r="G162" s="111">
        <v>5.4</v>
      </c>
      <c r="H162" s="420" t="s">
        <v>214</v>
      </c>
      <c r="I162" s="496"/>
      <c r="J162" s="110">
        <v>3</v>
      </c>
      <c r="K162" s="110">
        <v>4.25</v>
      </c>
      <c r="L162" s="110" t="s">
        <v>188</v>
      </c>
      <c r="M162" s="110" t="s">
        <v>232</v>
      </c>
      <c r="N162" s="481">
        <v>152.7</v>
      </c>
      <c r="O162" s="481">
        <v>-0.4</v>
      </c>
      <c r="P162" s="481">
        <v>91.7</v>
      </c>
    </row>
    <row r="163" s="313" customFormat="1" ht="22" customHeight="1" spans="1:16">
      <c r="A163" s="129"/>
      <c r="B163" s="135"/>
      <c r="C163" s="487"/>
      <c r="D163" s="397"/>
      <c r="E163" s="490">
        <v>2024</v>
      </c>
      <c r="F163" s="68">
        <v>650.3</v>
      </c>
      <c r="G163" s="68">
        <v>6.4</v>
      </c>
      <c r="H163" s="415" t="s">
        <v>189</v>
      </c>
      <c r="I163" s="496"/>
      <c r="J163" s="63"/>
      <c r="K163" s="63"/>
      <c r="L163" s="63"/>
      <c r="M163" s="63"/>
      <c r="N163" s="480">
        <v>149.3</v>
      </c>
      <c r="O163" s="68">
        <v>-0.2</v>
      </c>
      <c r="P163" s="480">
        <v>92.5</v>
      </c>
    </row>
    <row r="164" s="313" customFormat="1" ht="22" customHeight="1" spans="1:16">
      <c r="A164" s="129">
        <v>41</v>
      </c>
      <c r="B164" s="135"/>
      <c r="C164" s="487"/>
      <c r="D164" s="393" t="s">
        <v>249</v>
      </c>
      <c r="E164" s="488">
        <v>2022</v>
      </c>
      <c r="F164" s="68">
        <v>693.1</v>
      </c>
      <c r="G164" s="68">
        <v>7.3</v>
      </c>
      <c r="H164" s="415" t="s">
        <v>213</v>
      </c>
      <c r="I164" s="496"/>
      <c r="J164" s="63">
        <v>3</v>
      </c>
      <c r="K164" s="63">
        <v>3.25</v>
      </c>
      <c r="L164" s="63" t="s">
        <v>201</v>
      </c>
      <c r="M164" s="63" t="s">
        <v>228</v>
      </c>
      <c r="N164" s="480">
        <v>153.3</v>
      </c>
      <c r="O164" s="68">
        <v>-0.2</v>
      </c>
      <c r="P164" s="480">
        <v>90.3</v>
      </c>
    </row>
    <row r="165" s="313" customFormat="1" ht="22" customHeight="1" spans="1:16">
      <c r="A165" s="129"/>
      <c r="B165" s="135"/>
      <c r="C165" s="487"/>
      <c r="D165" s="397"/>
      <c r="E165" s="488">
        <v>2023</v>
      </c>
      <c r="F165" s="68">
        <v>688</v>
      </c>
      <c r="G165" s="68">
        <v>6.5</v>
      </c>
      <c r="H165" s="415" t="s">
        <v>212</v>
      </c>
      <c r="I165" s="496"/>
      <c r="J165" s="63">
        <v>5</v>
      </c>
      <c r="K165" s="63">
        <v>5</v>
      </c>
      <c r="L165" s="63" t="s">
        <v>188</v>
      </c>
      <c r="M165" s="63" t="s">
        <v>229</v>
      </c>
      <c r="N165" s="480">
        <v>152.6</v>
      </c>
      <c r="O165" s="68">
        <v>0</v>
      </c>
      <c r="P165" s="480">
        <v>91</v>
      </c>
    </row>
    <row r="166" s="315" customFormat="1" ht="22" customHeight="1" spans="1:16">
      <c r="A166" s="129"/>
      <c r="B166" s="135"/>
      <c r="C166" s="487"/>
      <c r="D166" s="397"/>
      <c r="E166" s="489" t="s">
        <v>190</v>
      </c>
      <c r="F166" s="111">
        <v>690.6</v>
      </c>
      <c r="G166" s="111">
        <v>6.9</v>
      </c>
      <c r="H166" s="365" t="s">
        <v>214</v>
      </c>
      <c r="I166" s="497"/>
      <c r="J166" s="110">
        <v>5</v>
      </c>
      <c r="K166" s="110">
        <v>5</v>
      </c>
      <c r="L166" s="110" t="s">
        <v>188</v>
      </c>
      <c r="M166" s="110" t="s">
        <v>230</v>
      </c>
      <c r="N166" s="481">
        <v>153</v>
      </c>
      <c r="O166" s="111">
        <v>-0.1</v>
      </c>
      <c r="P166" s="481">
        <v>90.7</v>
      </c>
    </row>
    <row r="167" s="313" customFormat="1" ht="22" customHeight="1" spans="1:16">
      <c r="A167" s="129"/>
      <c r="B167" s="135"/>
      <c r="C167" s="487"/>
      <c r="D167" s="397"/>
      <c r="E167" s="490">
        <v>2024</v>
      </c>
      <c r="F167" s="68">
        <v>650.3</v>
      </c>
      <c r="G167" s="68">
        <v>6.4</v>
      </c>
      <c r="H167" s="415" t="s">
        <v>189</v>
      </c>
      <c r="I167" s="496"/>
      <c r="J167" s="63"/>
      <c r="K167" s="63"/>
      <c r="L167" s="63"/>
      <c r="M167" s="63"/>
      <c r="N167" s="480">
        <v>148.2</v>
      </c>
      <c r="O167" s="68">
        <v>-1.3</v>
      </c>
      <c r="P167" s="480">
        <v>87.1</v>
      </c>
    </row>
    <row r="168" s="313" customFormat="1" ht="22" customHeight="1" spans="1:16">
      <c r="A168" s="129">
        <v>42</v>
      </c>
      <c r="B168" s="135"/>
      <c r="C168" s="487"/>
      <c r="D168" s="393" t="s">
        <v>250</v>
      </c>
      <c r="E168" s="488">
        <v>2022</v>
      </c>
      <c r="F168" s="68">
        <v>681.7</v>
      </c>
      <c r="G168" s="68">
        <v>5.7</v>
      </c>
      <c r="H168" s="418" t="s">
        <v>189</v>
      </c>
      <c r="I168" s="63">
        <v>0.56</v>
      </c>
      <c r="J168" s="63">
        <v>3</v>
      </c>
      <c r="K168" s="63">
        <v>3.75</v>
      </c>
      <c r="L168" s="63" t="s">
        <v>201</v>
      </c>
      <c r="M168" s="63" t="s">
        <v>228</v>
      </c>
      <c r="N168" s="480">
        <v>150.5</v>
      </c>
      <c r="O168" s="480">
        <v>-2.8</v>
      </c>
      <c r="P168" s="480">
        <v>91.9</v>
      </c>
    </row>
    <row r="169" s="313" customFormat="1" ht="22" customHeight="1" spans="1:16">
      <c r="A169" s="129"/>
      <c r="B169" s="135"/>
      <c r="C169" s="487"/>
      <c r="D169" s="397"/>
      <c r="E169" s="488">
        <v>2023</v>
      </c>
      <c r="F169" s="491">
        <v>674.6</v>
      </c>
      <c r="G169" s="68">
        <v>4.4</v>
      </c>
      <c r="H169" s="418" t="s">
        <v>189</v>
      </c>
      <c r="I169" s="498">
        <v>0.16</v>
      </c>
      <c r="J169" s="63">
        <v>3</v>
      </c>
      <c r="K169" s="63">
        <v>4.5</v>
      </c>
      <c r="L169" s="63" t="s">
        <v>188</v>
      </c>
      <c r="M169" s="63" t="s">
        <v>229</v>
      </c>
      <c r="N169" s="480">
        <v>149.8</v>
      </c>
      <c r="O169" s="480">
        <v>-2.8</v>
      </c>
      <c r="P169" s="480">
        <v>93.4</v>
      </c>
    </row>
    <row r="170" s="313" customFormat="1" ht="22" customHeight="1" spans="1:16">
      <c r="A170" s="129"/>
      <c r="B170" s="135"/>
      <c r="C170" s="487"/>
      <c r="D170" s="397"/>
      <c r="E170" s="489" t="s">
        <v>190</v>
      </c>
      <c r="F170" s="111">
        <v>678.2</v>
      </c>
      <c r="G170" s="111">
        <v>5.1</v>
      </c>
      <c r="H170" s="365" t="s">
        <v>189</v>
      </c>
      <c r="I170" s="110">
        <v>0.56</v>
      </c>
      <c r="J170" s="110">
        <v>3</v>
      </c>
      <c r="K170" s="110">
        <v>4.5</v>
      </c>
      <c r="L170" s="110" t="s">
        <v>188</v>
      </c>
      <c r="M170" s="110" t="s">
        <v>230</v>
      </c>
      <c r="N170" s="481">
        <v>150.2</v>
      </c>
      <c r="O170" s="111">
        <v>-2.8</v>
      </c>
      <c r="P170" s="481">
        <v>92.6</v>
      </c>
    </row>
    <row r="171" s="313" customFormat="1" ht="22" customHeight="1" spans="1:16">
      <c r="A171" s="129"/>
      <c r="B171" s="135"/>
      <c r="C171" s="487"/>
      <c r="D171" s="397"/>
      <c r="E171" s="490">
        <v>2024</v>
      </c>
      <c r="F171" s="68">
        <v>649.3</v>
      </c>
      <c r="G171" s="68">
        <v>6.2</v>
      </c>
      <c r="H171" s="415" t="s">
        <v>189</v>
      </c>
      <c r="I171" s="456">
        <v>0.28</v>
      </c>
      <c r="J171" s="456"/>
      <c r="K171" s="456"/>
      <c r="L171" s="456"/>
      <c r="M171" s="456"/>
      <c r="N171" s="480">
        <v>148.3</v>
      </c>
      <c r="O171" s="480">
        <v>-1.2</v>
      </c>
      <c r="P171" s="480">
        <v>90.6</v>
      </c>
    </row>
    <row r="172" s="313" customFormat="1" ht="22" customHeight="1" spans="1:16">
      <c r="A172" s="129">
        <v>43</v>
      </c>
      <c r="B172" s="135"/>
      <c r="C172" s="487"/>
      <c r="D172" s="393" t="s">
        <v>251</v>
      </c>
      <c r="E172" s="488">
        <v>2022</v>
      </c>
      <c r="F172" s="68">
        <v>680.3</v>
      </c>
      <c r="G172" s="68">
        <v>5.5</v>
      </c>
      <c r="H172" s="418" t="s">
        <v>189</v>
      </c>
      <c r="I172" s="106"/>
      <c r="J172" s="63">
        <v>5</v>
      </c>
      <c r="K172" s="63">
        <v>4.75</v>
      </c>
      <c r="L172" s="63" t="s">
        <v>188</v>
      </c>
      <c r="M172" s="63" t="s">
        <v>228</v>
      </c>
      <c r="N172" s="480">
        <v>153.7</v>
      </c>
      <c r="O172" s="480">
        <v>0.4</v>
      </c>
      <c r="P172" s="480">
        <v>90.8</v>
      </c>
    </row>
    <row r="173" s="313" customFormat="1" ht="22" customHeight="1" spans="1:16">
      <c r="A173" s="129"/>
      <c r="B173" s="135"/>
      <c r="C173" s="487"/>
      <c r="D173" s="397"/>
      <c r="E173" s="488">
        <v>2023</v>
      </c>
      <c r="F173" s="68">
        <v>672</v>
      </c>
      <c r="G173" s="68">
        <v>4.1</v>
      </c>
      <c r="H173" s="418" t="s">
        <v>212</v>
      </c>
      <c r="I173" s="106"/>
      <c r="J173" s="63">
        <v>5</v>
      </c>
      <c r="K173" s="63">
        <v>5</v>
      </c>
      <c r="L173" s="63" t="s">
        <v>188</v>
      </c>
      <c r="M173" s="63" t="s">
        <v>228</v>
      </c>
      <c r="N173" s="480">
        <v>151</v>
      </c>
      <c r="O173" s="480">
        <v>-0.4</v>
      </c>
      <c r="P173" s="480">
        <v>93.6</v>
      </c>
    </row>
    <row r="174" s="313" customFormat="1" ht="22" customHeight="1" spans="1:16">
      <c r="A174" s="129"/>
      <c r="B174" s="135"/>
      <c r="C174" s="487"/>
      <c r="D174" s="397"/>
      <c r="E174" s="489" t="s">
        <v>190</v>
      </c>
      <c r="F174" s="111">
        <v>676.1</v>
      </c>
      <c r="G174" s="111">
        <v>4.8</v>
      </c>
      <c r="H174" s="420" t="s">
        <v>214</v>
      </c>
      <c r="I174" s="106"/>
      <c r="J174" s="110">
        <v>5</v>
      </c>
      <c r="K174" s="110">
        <v>5</v>
      </c>
      <c r="L174" s="110" t="s">
        <v>188</v>
      </c>
      <c r="M174" s="110" t="s">
        <v>230</v>
      </c>
      <c r="N174" s="481">
        <v>152.4</v>
      </c>
      <c r="O174" s="481">
        <v>0</v>
      </c>
      <c r="P174" s="481">
        <v>92.2</v>
      </c>
    </row>
    <row r="175" s="313" customFormat="1" ht="22" customHeight="1" spans="1:16">
      <c r="A175" s="129"/>
      <c r="B175" s="135"/>
      <c r="C175" s="487"/>
      <c r="D175" s="397"/>
      <c r="E175" s="490">
        <v>2024</v>
      </c>
      <c r="F175" s="68">
        <v>646.9</v>
      </c>
      <c r="G175" s="68">
        <v>5.5</v>
      </c>
      <c r="H175" s="415" t="s">
        <v>189</v>
      </c>
      <c r="I175" s="106"/>
      <c r="J175" s="63"/>
      <c r="K175" s="63"/>
      <c r="L175" s="63"/>
      <c r="M175" s="63"/>
      <c r="N175" s="480">
        <v>148.8</v>
      </c>
      <c r="O175" s="68">
        <v>-0.5</v>
      </c>
      <c r="P175" s="480">
        <v>91.9</v>
      </c>
    </row>
    <row r="176" s="313" customFormat="1" ht="22" customHeight="1" spans="1:16">
      <c r="A176" s="129">
        <v>44</v>
      </c>
      <c r="B176" s="135"/>
      <c r="C176" s="487"/>
      <c r="D176" s="393" t="s">
        <v>252</v>
      </c>
      <c r="E176" s="488">
        <v>2022</v>
      </c>
      <c r="F176" s="68">
        <v>656.6</v>
      </c>
      <c r="G176" s="68">
        <v>4.5</v>
      </c>
      <c r="H176" s="418" t="s">
        <v>189</v>
      </c>
      <c r="I176" s="63"/>
      <c r="J176" s="63">
        <v>3</v>
      </c>
      <c r="K176" s="63">
        <v>4.75</v>
      </c>
      <c r="L176" s="63">
        <v>5</v>
      </c>
      <c r="M176" s="63" t="s">
        <v>228</v>
      </c>
      <c r="N176" s="480">
        <v>146.9</v>
      </c>
      <c r="O176" s="480">
        <v>0.5</v>
      </c>
      <c r="P176" s="480">
        <v>91.1</v>
      </c>
    </row>
    <row r="177" s="313" customFormat="1" ht="22" customHeight="1" spans="1:16">
      <c r="A177" s="129"/>
      <c r="B177" s="135"/>
      <c r="C177" s="487"/>
      <c r="D177" s="397"/>
      <c r="E177" s="488">
        <v>2023</v>
      </c>
      <c r="F177" s="491">
        <v>697.4</v>
      </c>
      <c r="G177" s="68">
        <v>7.6</v>
      </c>
      <c r="H177" s="418" t="s">
        <v>212</v>
      </c>
      <c r="I177" s="498"/>
      <c r="J177" s="63">
        <v>3</v>
      </c>
      <c r="K177" s="63">
        <v>4.25</v>
      </c>
      <c r="L177" s="63">
        <v>5</v>
      </c>
      <c r="M177" s="63" t="s">
        <v>228</v>
      </c>
      <c r="N177" s="480">
        <v>152.6</v>
      </c>
      <c r="O177" s="480">
        <v>1.4</v>
      </c>
      <c r="P177" s="480">
        <v>91.6</v>
      </c>
    </row>
    <row r="178" s="313" customFormat="1" ht="22" customHeight="1" spans="1:16">
      <c r="A178" s="129"/>
      <c r="B178" s="135"/>
      <c r="C178" s="487"/>
      <c r="D178" s="397"/>
      <c r="E178" s="489" t="s">
        <v>190</v>
      </c>
      <c r="F178" s="111">
        <v>677</v>
      </c>
      <c r="G178" s="111">
        <v>6</v>
      </c>
      <c r="H178" s="365" t="s">
        <v>214</v>
      </c>
      <c r="I178" s="110"/>
      <c r="J178" s="110">
        <v>3</v>
      </c>
      <c r="K178" s="110">
        <v>4.75</v>
      </c>
      <c r="L178" s="110">
        <v>5</v>
      </c>
      <c r="M178" s="110" t="s">
        <v>230</v>
      </c>
      <c r="N178" s="481">
        <v>149.8</v>
      </c>
      <c r="O178" s="111">
        <v>1</v>
      </c>
      <c r="P178" s="481">
        <v>91.4</v>
      </c>
    </row>
    <row r="179" s="313" customFormat="1" ht="22" customHeight="1" spans="1:16">
      <c r="A179" s="129"/>
      <c r="B179" s="135"/>
      <c r="C179" s="487"/>
      <c r="D179" s="397"/>
      <c r="E179" s="490">
        <v>2024</v>
      </c>
      <c r="F179" s="68">
        <v>651.7</v>
      </c>
      <c r="G179" s="68">
        <v>6.3</v>
      </c>
      <c r="H179" s="415" t="s">
        <v>189</v>
      </c>
      <c r="I179" s="456"/>
      <c r="J179" s="456"/>
      <c r="K179" s="456"/>
      <c r="L179" s="456"/>
      <c r="M179" s="456"/>
      <c r="N179" s="480">
        <v>148.2</v>
      </c>
      <c r="O179" s="480">
        <v>-1.1</v>
      </c>
      <c r="P179" s="480">
        <v>89.3</v>
      </c>
    </row>
    <row r="180" s="313" customFormat="1" ht="22" customHeight="1" spans="1:16">
      <c r="A180" s="129">
        <v>45</v>
      </c>
      <c r="B180" s="135"/>
      <c r="C180" s="487"/>
      <c r="D180" s="393" t="s">
        <v>253</v>
      </c>
      <c r="E180" s="488">
        <v>2022</v>
      </c>
      <c r="F180" s="68">
        <v>664.9</v>
      </c>
      <c r="G180" s="68">
        <v>5.8</v>
      </c>
      <c r="H180" s="418" t="s">
        <v>213</v>
      </c>
      <c r="I180" s="496"/>
      <c r="J180" s="63">
        <v>5</v>
      </c>
      <c r="K180" s="63">
        <v>4.5</v>
      </c>
      <c r="L180" s="63">
        <v>5</v>
      </c>
      <c r="M180" s="63" t="s">
        <v>228</v>
      </c>
      <c r="N180" s="480">
        <v>145.4</v>
      </c>
      <c r="O180" s="480">
        <v>-1</v>
      </c>
      <c r="P180" s="480">
        <v>90.2</v>
      </c>
    </row>
    <row r="181" s="313" customFormat="1" ht="22" customHeight="1" spans="1:16">
      <c r="A181" s="129"/>
      <c r="B181" s="135"/>
      <c r="C181" s="487"/>
      <c r="D181" s="397"/>
      <c r="E181" s="488">
        <v>2023</v>
      </c>
      <c r="F181" s="491">
        <v>702.5</v>
      </c>
      <c r="G181" s="68">
        <v>8.4</v>
      </c>
      <c r="H181" s="418" t="s">
        <v>212</v>
      </c>
      <c r="I181" s="496"/>
      <c r="J181" s="63">
        <v>5</v>
      </c>
      <c r="K181" s="63">
        <v>5</v>
      </c>
      <c r="L181" s="63">
        <v>5</v>
      </c>
      <c r="M181" s="63" t="s">
        <v>228</v>
      </c>
      <c r="N181" s="480">
        <v>149.8</v>
      </c>
      <c r="O181" s="480">
        <v>-1.4</v>
      </c>
      <c r="P181" s="480">
        <v>92.1</v>
      </c>
    </row>
    <row r="182" s="313" customFormat="1" ht="22" customHeight="1" spans="1:16">
      <c r="A182" s="129"/>
      <c r="B182" s="135"/>
      <c r="C182" s="487"/>
      <c r="D182" s="397"/>
      <c r="E182" s="489" t="s">
        <v>190</v>
      </c>
      <c r="F182" s="111">
        <v>683.7</v>
      </c>
      <c r="G182" s="111">
        <v>7.1</v>
      </c>
      <c r="H182" s="365" t="s">
        <v>214</v>
      </c>
      <c r="I182" s="496"/>
      <c r="J182" s="110">
        <v>5</v>
      </c>
      <c r="K182" s="110">
        <v>5</v>
      </c>
      <c r="L182" s="110">
        <v>5</v>
      </c>
      <c r="M182" s="110" t="s">
        <v>230</v>
      </c>
      <c r="N182" s="481">
        <v>147.6</v>
      </c>
      <c r="O182" s="111">
        <v>-1.2</v>
      </c>
      <c r="P182" s="481">
        <v>91.2</v>
      </c>
    </row>
    <row r="183" s="313" customFormat="1" ht="22" customHeight="1" spans="1:16">
      <c r="A183" s="129"/>
      <c r="B183" s="135"/>
      <c r="C183" s="492"/>
      <c r="D183" s="397"/>
      <c r="E183" s="490">
        <v>2024</v>
      </c>
      <c r="F183" s="68">
        <v>654.9</v>
      </c>
      <c r="G183" s="68">
        <v>6.8</v>
      </c>
      <c r="H183" s="415" t="s">
        <v>189</v>
      </c>
      <c r="I183" s="496"/>
      <c r="J183" s="456"/>
      <c r="K183" s="456"/>
      <c r="L183" s="456"/>
      <c r="M183" s="456"/>
      <c r="N183" s="480">
        <v>147.2</v>
      </c>
      <c r="O183" s="480">
        <v>-2.1</v>
      </c>
      <c r="P183" s="480">
        <v>90.9</v>
      </c>
    </row>
    <row r="184" s="11" customFormat="1" ht="21" customHeight="1" spans="1:16">
      <c r="A184" s="63">
        <v>46</v>
      </c>
      <c r="B184" s="135"/>
      <c r="C184" s="359" t="s">
        <v>35</v>
      </c>
      <c r="D184" s="375" t="s">
        <v>254</v>
      </c>
      <c r="E184" s="63">
        <v>2022</v>
      </c>
      <c r="F184" s="68">
        <v>659.678571428571</v>
      </c>
      <c r="G184" s="68">
        <v>6.03207770289664</v>
      </c>
      <c r="H184" s="493" t="s">
        <v>212</v>
      </c>
      <c r="I184" s="63"/>
      <c r="J184" s="63">
        <v>5</v>
      </c>
      <c r="K184" s="63">
        <v>4.75</v>
      </c>
      <c r="L184" s="63" t="s">
        <v>188</v>
      </c>
      <c r="M184" s="63" t="s">
        <v>229</v>
      </c>
      <c r="N184" s="68">
        <v>143.428571428571</v>
      </c>
      <c r="O184" s="68">
        <v>-1.86142857142858</v>
      </c>
      <c r="P184" s="68">
        <v>93.4180955786098</v>
      </c>
    </row>
    <row r="185" s="11" customFormat="1" ht="21" customHeight="1" spans="1:16">
      <c r="A185" s="63"/>
      <c r="B185" s="135"/>
      <c r="C185" s="487"/>
      <c r="D185" s="378"/>
      <c r="E185" s="63">
        <v>2023</v>
      </c>
      <c r="F185" s="68">
        <v>675.636666666667</v>
      </c>
      <c r="G185" s="68">
        <v>5.03974793486935</v>
      </c>
      <c r="H185" s="396" t="s">
        <v>213</v>
      </c>
      <c r="I185" s="63"/>
      <c r="J185" s="63">
        <v>5</v>
      </c>
      <c r="K185" s="63">
        <v>5</v>
      </c>
      <c r="L185" s="63" t="s">
        <v>188</v>
      </c>
      <c r="M185" s="63">
        <v>5</v>
      </c>
      <c r="N185" s="68">
        <v>146.142857142857</v>
      </c>
      <c r="O185" s="68">
        <v>-1.86</v>
      </c>
      <c r="P185" s="68">
        <v>92.4746155864602</v>
      </c>
    </row>
    <row r="186" s="12" customFormat="1" ht="21" customHeight="1" spans="1:16">
      <c r="A186" s="110"/>
      <c r="B186" s="135"/>
      <c r="C186" s="487"/>
      <c r="D186" s="379"/>
      <c r="E186" s="365" t="s">
        <v>190</v>
      </c>
      <c r="F186" s="111">
        <f>AVERAGE(F184:F185)</f>
        <v>667.657619047619</v>
      </c>
      <c r="G186" s="111">
        <f>AVERAGE(G184:G185)</f>
        <v>5.53591281888299</v>
      </c>
      <c r="H186" s="494" t="s">
        <v>214</v>
      </c>
      <c r="I186" s="110"/>
      <c r="J186" s="110">
        <v>5</v>
      </c>
      <c r="K186" s="110">
        <v>5</v>
      </c>
      <c r="L186" s="110" t="s">
        <v>188</v>
      </c>
      <c r="M186" s="110">
        <v>5</v>
      </c>
      <c r="N186" s="111">
        <f>AVERAGE(N184:N185)</f>
        <v>144.785714285714</v>
      </c>
      <c r="O186" s="111">
        <f>AVERAGE(O184:O185)</f>
        <v>-1.86071428571429</v>
      </c>
      <c r="P186" s="111">
        <f>(P184+P185)/2</f>
        <v>92.946355582535</v>
      </c>
    </row>
    <row r="187" s="11" customFormat="1" ht="21" customHeight="1" spans="1:16">
      <c r="A187" s="63"/>
      <c r="B187" s="135"/>
      <c r="C187" s="487"/>
      <c r="D187" s="382"/>
      <c r="E187" s="63">
        <v>2024</v>
      </c>
      <c r="F187" s="68">
        <v>643.75299875</v>
      </c>
      <c r="G187" s="68">
        <v>5.23826629448594</v>
      </c>
      <c r="H187" s="495" t="s">
        <v>189</v>
      </c>
      <c r="I187" s="63"/>
      <c r="J187" s="63"/>
      <c r="K187" s="63"/>
      <c r="L187" s="63"/>
      <c r="M187" s="63"/>
      <c r="N187" s="68">
        <v>146.375</v>
      </c>
      <c r="O187" s="68">
        <v>-2.38</v>
      </c>
      <c r="P187" s="68">
        <v>90.5668323897856</v>
      </c>
    </row>
    <row r="188" s="11" customFormat="1" ht="21" customHeight="1" spans="1:16">
      <c r="A188" s="63">
        <v>47</v>
      </c>
      <c r="B188" s="135"/>
      <c r="C188" s="487"/>
      <c r="D188" s="375" t="s">
        <v>255</v>
      </c>
      <c r="E188" s="63">
        <v>2022</v>
      </c>
      <c r="F188" s="68">
        <v>674.759047619048</v>
      </c>
      <c r="G188" s="68">
        <v>8.45600701101788</v>
      </c>
      <c r="H188" s="370" t="s">
        <v>238</v>
      </c>
      <c r="I188" s="63">
        <v>0.66</v>
      </c>
      <c r="J188" s="63">
        <v>3</v>
      </c>
      <c r="K188" s="63">
        <v>3.75</v>
      </c>
      <c r="L188" s="63" t="s">
        <v>201</v>
      </c>
      <c r="M188" s="63" t="s">
        <v>229</v>
      </c>
      <c r="N188" s="68">
        <v>145.142857142857</v>
      </c>
      <c r="O188" s="68">
        <v>-0.147142857142853</v>
      </c>
      <c r="P188" s="68">
        <v>90.5560562025472</v>
      </c>
    </row>
    <row r="189" s="11" customFormat="1" ht="21" customHeight="1" spans="1:16">
      <c r="A189" s="63"/>
      <c r="B189" s="135"/>
      <c r="C189" s="487"/>
      <c r="D189" s="378"/>
      <c r="E189" s="63">
        <v>2023</v>
      </c>
      <c r="F189" s="68">
        <v>675.449047619048</v>
      </c>
      <c r="G189" s="68">
        <v>5.01057921380672</v>
      </c>
      <c r="H189" s="370" t="s">
        <v>238</v>
      </c>
      <c r="I189" s="63">
        <v>-0.29</v>
      </c>
      <c r="J189" s="63">
        <v>5</v>
      </c>
      <c r="K189" s="63">
        <v>4.75</v>
      </c>
      <c r="L189" s="63" t="s">
        <v>188</v>
      </c>
      <c r="M189" s="63">
        <v>5</v>
      </c>
      <c r="N189" s="68">
        <v>146.714285714286</v>
      </c>
      <c r="O189" s="68">
        <v>-1.29</v>
      </c>
      <c r="P189" s="68">
        <v>89.9098955022422</v>
      </c>
    </row>
    <row r="190" s="12" customFormat="1" ht="21" customHeight="1" spans="1:16">
      <c r="A190" s="110"/>
      <c r="B190" s="135"/>
      <c r="C190" s="487"/>
      <c r="D190" s="379"/>
      <c r="E190" s="365" t="s">
        <v>190</v>
      </c>
      <c r="F190" s="111">
        <f>AVERAGE(F188:F189)</f>
        <v>675.104047619048</v>
      </c>
      <c r="G190" s="111">
        <f>AVERAGE(G188:G189)</f>
        <v>6.7332931124123</v>
      </c>
      <c r="H190" s="374" t="s">
        <v>238</v>
      </c>
      <c r="I190" s="110">
        <v>0.66</v>
      </c>
      <c r="J190" s="110">
        <v>5</v>
      </c>
      <c r="K190" s="110">
        <v>4.75</v>
      </c>
      <c r="L190" s="110" t="s">
        <v>188</v>
      </c>
      <c r="M190" s="110">
        <v>5</v>
      </c>
      <c r="N190" s="111">
        <f>AVERAGE(N188:N189)</f>
        <v>145.928571428572</v>
      </c>
      <c r="O190" s="111">
        <f>AVERAGE(O188:O189)</f>
        <v>-0.718571428571427</v>
      </c>
      <c r="P190" s="111">
        <f>(P188+P189)/2</f>
        <v>90.2329758523947</v>
      </c>
    </row>
    <row r="191" s="11" customFormat="1" ht="21" customHeight="1" spans="1:16">
      <c r="A191" s="63"/>
      <c r="B191" s="135"/>
      <c r="C191" s="487"/>
      <c r="D191" s="382"/>
      <c r="E191" s="63">
        <v>2024</v>
      </c>
      <c r="F191" s="68">
        <v>647.77</v>
      </c>
      <c r="G191" s="68">
        <v>5.89499327023153</v>
      </c>
      <c r="H191" s="415" t="s">
        <v>189</v>
      </c>
      <c r="I191" s="63">
        <v>-0.31</v>
      </c>
      <c r="J191" s="63"/>
      <c r="K191" s="63"/>
      <c r="L191" s="63"/>
      <c r="M191" s="63"/>
      <c r="N191" s="68">
        <v>148.125</v>
      </c>
      <c r="O191" s="68">
        <v>-0.63</v>
      </c>
      <c r="P191" s="68">
        <v>87.4434356287425</v>
      </c>
    </row>
    <row r="192" s="313" customFormat="1" ht="21" customHeight="1" spans="1:16">
      <c r="A192" s="129">
        <v>48</v>
      </c>
      <c r="B192" s="135"/>
      <c r="C192" s="487"/>
      <c r="D192" s="393" t="s">
        <v>256</v>
      </c>
      <c r="E192" s="394">
        <v>2022</v>
      </c>
      <c r="F192" s="68">
        <v>686.4</v>
      </c>
      <c r="G192" s="68">
        <v>6.5</v>
      </c>
      <c r="H192" s="418" t="s">
        <v>212</v>
      </c>
      <c r="I192" s="499"/>
      <c r="J192" s="63">
        <v>3</v>
      </c>
      <c r="K192" s="63">
        <v>3</v>
      </c>
      <c r="L192" s="63" t="s">
        <v>201</v>
      </c>
      <c r="M192" s="63" t="s">
        <v>229</v>
      </c>
      <c r="N192" s="480">
        <v>149</v>
      </c>
      <c r="O192" s="480">
        <v>-0.3</v>
      </c>
      <c r="P192" s="480">
        <v>91.3</v>
      </c>
    </row>
    <row r="193" s="313" customFormat="1" ht="21" customHeight="1" spans="1:16">
      <c r="A193" s="129"/>
      <c r="B193" s="135"/>
      <c r="C193" s="487"/>
      <c r="D193" s="397"/>
      <c r="E193" s="394">
        <v>2023</v>
      </c>
      <c r="F193" s="68">
        <v>686.1</v>
      </c>
      <c r="G193" s="68">
        <v>6.8</v>
      </c>
      <c r="H193" s="418" t="s">
        <v>212</v>
      </c>
      <c r="I193" s="498"/>
      <c r="J193" s="63">
        <v>3</v>
      </c>
      <c r="K193" s="63">
        <v>3</v>
      </c>
      <c r="L193" s="63" t="s">
        <v>201</v>
      </c>
      <c r="M193" s="63" t="s">
        <v>229</v>
      </c>
      <c r="N193" s="480">
        <v>148.3</v>
      </c>
      <c r="O193" s="480">
        <v>-1.9</v>
      </c>
      <c r="P193" s="480">
        <v>93.9</v>
      </c>
    </row>
    <row r="194" s="313" customFormat="1" ht="21" customHeight="1" spans="1:16">
      <c r="A194" s="129"/>
      <c r="B194" s="135"/>
      <c r="C194" s="487"/>
      <c r="D194" s="397"/>
      <c r="E194" s="419" t="s">
        <v>190</v>
      </c>
      <c r="F194" s="111">
        <v>686.3</v>
      </c>
      <c r="G194" s="111">
        <v>6.7</v>
      </c>
      <c r="H194" s="420" t="s">
        <v>214</v>
      </c>
      <c r="I194" s="499"/>
      <c r="J194" s="110">
        <v>3</v>
      </c>
      <c r="K194" s="110">
        <v>3</v>
      </c>
      <c r="L194" s="110" t="s">
        <v>201</v>
      </c>
      <c r="M194" s="110" t="s">
        <v>232</v>
      </c>
      <c r="N194" s="481">
        <v>148.7</v>
      </c>
      <c r="O194" s="481">
        <v>-1.1</v>
      </c>
      <c r="P194" s="481">
        <v>92.6</v>
      </c>
    </row>
    <row r="195" s="313" customFormat="1" ht="21" customHeight="1" spans="1:16">
      <c r="A195" s="129"/>
      <c r="B195" s="135"/>
      <c r="C195" s="487"/>
      <c r="D195" s="397"/>
      <c r="E195" s="129">
        <v>2024</v>
      </c>
      <c r="F195" s="68">
        <v>662.9</v>
      </c>
      <c r="G195" s="68">
        <v>7.7</v>
      </c>
      <c r="H195" s="415" t="s">
        <v>189</v>
      </c>
      <c r="I195" s="106"/>
      <c r="J195" s="63"/>
      <c r="K195" s="63"/>
      <c r="L195" s="63"/>
      <c r="M195" s="63"/>
      <c r="N195" s="480">
        <v>148.8</v>
      </c>
      <c r="O195" s="68">
        <v>-0.9</v>
      </c>
      <c r="P195" s="480">
        <v>90.9</v>
      </c>
    </row>
    <row r="196" s="313" customFormat="1" ht="21" customHeight="1" spans="1:16">
      <c r="A196" s="129">
        <v>49</v>
      </c>
      <c r="B196" s="135"/>
      <c r="C196" s="487"/>
      <c r="D196" s="393" t="s">
        <v>257</v>
      </c>
      <c r="E196" s="394">
        <v>2022</v>
      </c>
      <c r="F196" s="68">
        <v>703.8</v>
      </c>
      <c r="G196" s="68">
        <v>9.2</v>
      </c>
      <c r="H196" s="415" t="s">
        <v>189</v>
      </c>
      <c r="I196" s="106">
        <v>-0.35</v>
      </c>
      <c r="J196" s="63">
        <v>3</v>
      </c>
      <c r="K196" s="63">
        <v>3.75</v>
      </c>
      <c r="L196" s="63" t="s">
        <v>201</v>
      </c>
      <c r="M196" s="63" t="s">
        <v>229</v>
      </c>
      <c r="N196" s="480">
        <v>148.2</v>
      </c>
      <c r="O196" s="68">
        <v>-1.1</v>
      </c>
      <c r="P196" s="480">
        <v>89.1</v>
      </c>
    </row>
    <row r="197" s="313" customFormat="1" ht="21" customHeight="1" spans="1:16">
      <c r="A197" s="129"/>
      <c r="B197" s="135"/>
      <c r="C197" s="487"/>
      <c r="D197" s="397"/>
      <c r="E197" s="394">
        <v>2023</v>
      </c>
      <c r="F197" s="68">
        <v>684.7</v>
      </c>
      <c r="G197" s="68">
        <v>6.6</v>
      </c>
      <c r="H197" s="415" t="s">
        <v>189</v>
      </c>
      <c r="I197" s="106">
        <v>-0.3</v>
      </c>
      <c r="J197" s="63">
        <v>5</v>
      </c>
      <c r="K197" s="63">
        <v>5</v>
      </c>
      <c r="L197" s="63" t="s">
        <v>188</v>
      </c>
      <c r="M197" s="63" t="s">
        <v>229</v>
      </c>
      <c r="N197" s="480">
        <v>148.7</v>
      </c>
      <c r="O197" s="68">
        <v>-1.5</v>
      </c>
      <c r="P197" s="480">
        <v>91.8</v>
      </c>
    </row>
    <row r="198" s="313" customFormat="1" ht="21" customHeight="1" spans="1:16">
      <c r="A198" s="129"/>
      <c r="B198" s="135"/>
      <c r="C198" s="487"/>
      <c r="D198" s="397"/>
      <c r="E198" s="419" t="s">
        <v>190</v>
      </c>
      <c r="F198" s="111">
        <v>694.3</v>
      </c>
      <c r="G198" s="111">
        <v>7.9</v>
      </c>
      <c r="H198" s="365" t="s">
        <v>189</v>
      </c>
      <c r="I198" s="522">
        <v>0.34</v>
      </c>
      <c r="J198" s="110">
        <v>5</v>
      </c>
      <c r="K198" s="110">
        <v>5</v>
      </c>
      <c r="L198" s="110" t="s">
        <v>188</v>
      </c>
      <c r="M198" s="110" t="s">
        <v>232</v>
      </c>
      <c r="N198" s="481">
        <v>148.5</v>
      </c>
      <c r="O198" s="111">
        <v>-1.3</v>
      </c>
      <c r="P198" s="481">
        <v>90.5</v>
      </c>
    </row>
    <row r="199" s="313" customFormat="1" ht="21" customHeight="1" spans="1:16">
      <c r="A199" s="129"/>
      <c r="B199" s="135"/>
      <c r="C199" s="487"/>
      <c r="D199" s="397"/>
      <c r="E199" s="129">
        <v>2024</v>
      </c>
      <c r="F199" s="68">
        <v>663</v>
      </c>
      <c r="G199" s="68">
        <v>7.7</v>
      </c>
      <c r="H199" s="415" t="s">
        <v>189</v>
      </c>
      <c r="I199" s="106">
        <v>0.34</v>
      </c>
      <c r="J199" s="63"/>
      <c r="K199" s="63"/>
      <c r="L199" s="63"/>
      <c r="M199" s="63"/>
      <c r="N199" s="480">
        <v>148.8</v>
      </c>
      <c r="O199" s="68">
        <v>-0.9</v>
      </c>
      <c r="P199" s="480">
        <v>88.9</v>
      </c>
    </row>
    <row r="200" s="316" customFormat="1" ht="21.5" customHeight="1" spans="1:16">
      <c r="A200" s="434">
        <v>50</v>
      </c>
      <c r="B200" s="135"/>
      <c r="C200" s="487"/>
      <c r="D200" s="500" t="s">
        <v>258</v>
      </c>
      <c r="E200" s="106">
        <v>2022</v>
      </c>
      <c r="F200" s="439">
        <v>658.89875</v>
      </c>
      <c r="G200" s="439">
        <v>5.07076223887737</v>
      </c>
      <c r="H200" s="501" t="s">
        <v>212</v>
      </c>
      <c r="I200" s="479"/>
      <c r="J200" s="456">
        <v>5</v>
      </c>
      <c r="K200" s="456">
        <v>4.5</v>
      </c>
      <c r="L200" s="456" t="s">
        <v>188</v>
      </c>
      <c r="M200" s="456" t="s">
        <v>198</v>
      </c>
      <c r="N200" s="439">
        <v>148.5</v>
      </c>
      <c r="O200" s="439">
        <v>-2.09999999999999</v>
      </c>
      <c r="P200" s="439">
        <v>89.9</v>
      </c>
    </row>
    <row r="201" s="316" customFormat="1" ht="21.5" customHeight="1" spans="1:16">
      <c r="A201" s="434"/>
      <c r="B201" s="135"/>
      <c r="C201" s="487"/>
      <c r="D201" s="502"/>
      <c r="E201" s="170">
        <v>2023</v>
      </c>
      <c r="F201" s="439">
        <v>669.33125</v>
      </c>
      <c r="G201" s="439">
        <v>3.38758881680568</v>
      </c>
      <c r="H201" s="501" t="s">
        <v>212</v>
      </c>
      <c r="I201" s="479"/>
      <c r="J201" s="456">
        <v>5</v>
      </c>
      <c r="K201" s="456">
        <v>5</v>
      </c>
      <c r="L201" s="456" t="s">
        <v>188</v>
      </c>
      <c r="M201" s="456" t="s">
        <v>198</v>
      </c>
      <c r="N201" s="439">
        <v>147.125</v>
      </c>
      <c r="O201" s="439">
        <v>-3.17500000000001</v>
      </c>
      <c r="P201" s="439">
        <v>92.1</v>
      </c>
    </row>
    <row r="202" s="317" customFormat="1" ht="21.5" customHeight="1" spans="1:16">
      <c r="A202" s="434"/>
      <c r="B202" s="135"/>
      <c r="C202" s="487"/>
      <c r="D202" s="502"/>
      <c r="E202" s="373" t="s">
        <v>190</v>
      </c>
      <c r="F202" s="442">
        <v>664.115</v>
      </c>
      <c r="G202" s="442">
        <v>4.22917552784152</v>
      </c>
      <c r="H202" s="503" t="s">
        <v>214</v>
      </c>
      <c r="I202" s="523"/>
      <c r="J202" s="459">
        <v>5</v>
      </c>
      <c r="K202" s="459">
        <v>5</v>
      </c>
      <c r="L202" s="459" t="s">
        <v>188</v>
      </c>
      <c r="M202" s="459" t="s">
        <v>198</v>
      </c>
      <c r="N202" s="442">
        <v>147.8125</v>
      </c>
      <c r="O202" s="442">
        <v>-2.6375</v>
      </c>
      <c r="P202" s="442">
        <v>91</v>
      </c>
    </row>
    <row r="203" s="316" customFormat="1" ht="21.5" customHeight="1" spans="1:16">
      <c r="A203" s="434"/>
      <c r="B203" s="135"/>
      <c r="C203" s="487"/>
      <c r="D203" s="502"/>
      <c r="E203" s="106">
        <v>2024</v>
      </c>
      <c r="F203" s="439">
        <v>653.235</v>
      </c>
      <c r="G203" s="439">
        <v>6.61869916487587</v>
      </c>
      <c r="H203" s="501" t="s">
        <v>189</v>
      </c>
      <c r="I203" s="479"/>
      <c r="J203" s="456"/>
      <c r="K203" s="456"/>
      <c r="L203" s="456"/>
      <c r="M203" s="456"/>
      <c r="N203" s="439">
        <v>150.166666666667</v>
      </c>
      <c r="O203" s="439">
        <v>-3</v>
      </c>
      <c r="P203" s="439">
        <v>89.35</v>
      </c>
    </row>
    <row r="204" s="305" customFormat="1" ht="21.5" customHeight="1" spans="1:16">
      <c r="A204" s="63">
        <v>51</v>
      </c>
      <c r="B204" s="135"/>
      <c r="C204" s="487"/>
      <c r="D204" s="369" t="s">
        <v>259</v>
      </c>
      <c r="E204" s="106">
        <v>2022</v>
      </c>
      <c r="F204" s="68">
        <v>656.702893845572</v>
      </c>
      <c r="G204" s="68">
        <v>-0.580261357352067</v>
      </c>
      <c r="H204" s="415" t="s">
        <v>218</v>
      </c>
      <c r="I204" s="524"/>
      <c r="J204" s="63">
        <v>5</v>
      </c>
      <c r="K204" s="525">
        <v>4.5</v>
      </c>
      <c r="L204" s="63" t="s">
        <v>188</v>
      </c>
      <c r="M204" s="63">
        <v>3</v>
      </c>
      <c r="N204" s="68">
        <v>151.777777777778</v>
      </c>
      <c r="O204" s="68">
        <v>-2</v>
      </c>
      <c r="P204" s="68">
        <v>90.3827007338117</v>
      </c>
    </row>
    <row r="205" s="305" customFormat="1" ht="21.5" customHeight="1" spans="1:16">
      <c r="A205" s="63"/>
      <c r="B205" s="135"/>
      <c r="C205" s="487"/>
      <c r="D205" s="371"/>
      <c r="E205" s="106">
        <v>2023</v>
      </c>
      <c r="F205" s="68">
        <v>698.44</v>
      </c>
      <c r="G205" s="68">
        <v>5.1</v>
      </c>
      <c r="H205" s="415" t="s">
        <v>212</v>
      </c>
      <c r="I205" s="524"/>
      <c r="J205" s="63">
        <v>5</v>
      </c>
      <c r="K205" s="525">
        <v>5</v>
      </c>
      <c r="L205" s="63" t="s">
        <v>188</v>
      </c>
      <c r="M205" s="354">
        <v>1</v>
      </c>
      <c r="N205" s="68">
        <v>151.4</v>
      </c>
      <c r="O205" s="68">
        <v>-1</v>
      </c>
      <c r="P205" s="68">
        <v>92.7434062292475</v>
      </c>
    </row>
    <row r="206" s="306" customFormat="1" ht="21.5" customHeight="1" spans="1:16">
      <c r="A206" s="63"/>
      <c r="B206" s="135"/>
      <c r="C206" s="487"/>
      <c r="D206" s="371"/>
      <c r="E206" s="373" t="s">
        <v>190</v>
      </c>
      <c r="F206" s="111">
        <v>677.571446922786</v>
      </c>
      <c r="G206" s="111">
        <v>2.25986932132397</v>
      </c>
      <c r="H206" s="365" t="s">
        <v>219</v>
      </c>
      <c r="I206" s="524"/>
      <c r="J206" s="110">
        <v>5</v>
      </c>
      <c r="K206" s="526">
        <v>5</v>
      </c>
      <c r="L206" s="110" t="s">
        <v>188</v>
      </c>
      <c r="M206" s="355" t="s">
        <v>198</v>
      </c>
      <c r="N206" s="111">
        <v>151.588888888889</v>
      </c>
      <c r="O206" s="111">
        <v>-1.5</v>
      </c>
      <c r="P206" s="111">
        <v>91.5630534815296</v>
      </c>
    </row>
    <row r="207" s="305" customFormat="1" ht="21.5" customHeight="1" spans="1:16">
      <c r="A207" s="63"/>
      <c r="B207" s="135"/>
      <c r="C207" s="492"/>
      <c r="D207" s="371"/>
      <c r="E207" s="106">
        <v>2024</v>
      </c>
      <c r="F207" s="68">
        <v>671.43</v>
      </c>
      <c r="G207" s="68">
        <v>5.76</v>
      </c>
      <c r="H207" s="415" t="s">
        <v>189</v>
      </c>
      <c r="I207" s="524"/>
      <c r="J207" s="63"/>
      <c r="K207" s="525"/>
      <c r="L207" s="63"/>
      <c r="M207" s="63"/>
      <c r="N207" s="68">
        <v>153.2</v>
      </c>
      <c r="O207" s="68">
        <v>-1.8</v>
      </c>
      <c r="P207" s="68">
        <v>88.8100394109106</v>
      </c>
    </row>
    <row r="208" s="11" customFormat="1" ht="20" customHeight="1" spans="1:16">
      <c r="A208" s="63">
        <v>52</v>
      </c>
      <c r="B208" s="135"/>
      <c r="C208" s="359" t="s">
        <v>41</v>
      </c>
      <c r="D208" s="375" t="s">
        <v>260</v>
      </c>
      <c r="E208" s="504">
        <v>2022</v>
      </c>
      <c r="F208" s="68">
        <v>702.750860390811</v>
      </c>
      <c r="G208" s="68">
        <v>7.79241211149442</v>
      </c>
      <c r="H208" s="415" t="s">
        <v>189</v>
      </c>
      <c r="I208" s="527">
        <v>0.22</v>
      </c>
      <c r="J208" s="63">
        <v>3</v>
      </c>
      <c r="K208" s="268">
        <v>4.25</v>
      </c>
      <c r="L208" s="63" t="s">
        <v>188</v>
      </c>
      <c r="M208" s="63">
        <v>5</v>
      </c>
      <c r="N208" s="68">
        <v>161</v>
      </c>
      <c r="O208" s="68">
        <v>-0.199999999999989</v>
      </c>
      <c r="P208" s="68">
        <v>90.4288510663057</v>
      </c>
    </row>
    <row r="209" s="11" customFormat="1" ht="20" customHeight="1" spans="1:16">
      <c r="A209" s="63"/>
      <c r="B209" s="135"/>
      <c r="C209" s="487"/>
      <c r="D209" s="378"/>
      <c r="E209" s="504">
        <v>2023</v>
      </c>
      <c r="F209" s="68">
        <v>712.636362355593</v>
      </c>
      <c r="G209" s="68">
        <v>8.9</v>
      </c>
      <c r="H209" s="415" t="s">
        <v>189</v>
      </c>
      <c r="I209" s="268">
        <v>0.18</v>
      </c>
      <c r="J209" s="63">
        <v>3</v>
      </c>
      <c r="K209" s="63">
        <v>4.75</v>
      </c>
      <c r="L209" s="63" t="s">
        <v>188</v>
      </c>
      <c r="M209" s="63">
        <v>3</v>
      </c>
      <c r="N209" s="68">
        <v>158.857142857143</v>
      </c>
      <c r="O209" s="68">
        <v>-0.0428571428571445</v>
      </c>
      <c r="P209" s="68">
        <v>88.8</v>
      </c>
    </row>
    <row r="210" s="12" customFormat="1" ht="20" customHeight="1" spans="1:16">
      <c r="A210" s="110"/>
      <c r="B210" s="135"/>
      <c r="C210" s="487"/>
      <c r="D210" s="379"/>
      <c r="E210" s="505" t="s">
        <v>190</v>
      </c>
      <c r="F210" s="111">
        <f>AVERAGE(F208:F209)</f>
        <v>707.693611373202</v>
      </c>
      <c r="G210" s="111">
        <f>AVERAGE(G208:G209)</f>
        <v>8.34620605574721</v>
      </c>
      <c r="H210" s="365" t="s">
        <v>189</v>
      </c>
      <c r="I210" s="528">
        <v>0.22</v>
      </c>
      <c r="J210" s="110">
        <v>3</v>
      </c>
      <c r="K210" s="110">
        <v>4.75</v>
      </c>
      <c r="L210" s="110" t="s">
        <v>188</v>
      </c>
      <c r="M210" s="110">
        <v>5</v>
      </c>
      <c r="N210" s="111">
        <f>AVERAGE(N208:N209)</f>
        <v>159.928571428572</v>
      </c>
      <c r="O210" s="111">
        <f>AVERAGE(O208:O209)</f>
        <v>-0.121428571428567</v>
      </c>
      <c r="P210" s="111">
        <f>(P208+P209)/2</f>
        <v>89.6144255331529</v>
      </c>
    </row>
    <row r="211" s="11" customFormat="1" ht="20" customHeight="1" spans="1:16">
      <c r="A211" s="63"/>
      <c r="B211" s="135"/>
      <c r="C211" s="487"/>
      <c r="D211" s="382"/>
      <c r="E211" s="504">
        <v>2024</v>
      </c>
      <c r="F211" s="68">
        <v>671.370072792398</v>
      </c>
      <c r="G211" s="68">
        <v>6.38936261665442</v>
      </c>
      <c r="H211" s="501" t="s">
        <v>189</v>
      </c>
      <c r="I211" s="268">
        <v>-0.05</v>
      </c>
      <c r="J211" s="63"/>
      <c r="K211" s="63"/>
      <c r="L211" s="63"/>
      <c r="M211" s="63"/>
      <c r="N211" s="68">
        <v>156.25</v>
      </c>
      <c r="O211" s="68">
        <v>-0.5</v>
      </c>
      <c r="P211" s="68">
        <v>86.7329769694687</v>
      </c>
    </row>
    <row r="212" s="11" customFormat="1" ht="20" customHeight="1" spans="1:16">
      <c r="A212" s="63">
        <v>53</v>
      </c>
      <c r="B212" s="135"/>
      <c r="C212" s="487"/>
      <c r="D212" s="375" t="s">
        <v>261</v>
      </c>
      <c r="E212" s="504">
        <v>2022</v>
      </c>
      <c r="F212" s="68">
        <v>685.213589236065</v>
      </c>
      <c r="G212" s="68">
        <v>5.10243353420441</v>
      </c>
      <c r="H212" s="415" t="s">
        <v>189</v>
      </c>
      <c r="I212" s="63">
        <v>0.28</v>
      </c>
      <c r="J212" s="63">
        <v>3</v>
      </c>
      <c r="K212" s="268">
        <v>4.25</v>
      </c>
      <c r="L212" s="63" t="s">
        <v>188</v>
      </c>
      <c r="M212" s="63">
        <v>5</v>
      </c>
      <c r="N212" s="68">
        <v>158.428571428571</v>
      </c>
      <c r="O212" s="68">
        <v>-2.77142857142857</v>
      </c>
      <c r="P212" s="68">
        <v>94.6692407776624</v>
      </c>
    </row>
    <row r="213" s="11" customFormat="1" ht="20" customHeight="1" spans="1:16">
      <c r="A213" s="63"/>
      <c r="B213" s="135"/>
      <c r="C213" s="487"/>
      <c r="D213" s="378"/>
      <c r="E213" s="504">
        <v>2023</v>
      </c>
      <c r="F213" s="68">
        <v>695.9</v>
      </c>
      <c r="G213" s="68">
        <v>6.35</v>
      </c>
      <c r="H213" s="415" t="s">
        <v>189</v>
      </c>
      <c r="I213" s="63">
        <v>-0.3</v>
      </c>
      <c r="J213" s="63">
        <v>3</v>
      </c>
      <c r="K213" s="63">
        <v>5</v>
      </c>
      <c r="L213" s="63" t="s">
        <v>188</v>
      </c>
      <c r="M213" s="63">
        <v>3</v>
      </c>
      <c r="N213" s="68">
        <v>156.142857142857</v>
      </c>
      <c r="O213" s="68">
        <v>-2.75714285714287</v>
      </c>
      <c r="P213" s="68">
        <v>95.4</v>
      </c>
    </row>
    <row r="214" s="12" customFormat="1" ht="20" customHeight="1" spans="1:16">
      <c r="A214" s="110"/>
      <c r="B214" s="135"/>
      <c r="C214" s="487"/>
      <c r="D214" s="379"/>
      <c r="E214" s="505" t="s">
        <v>190</v>
      </c>
      <c r="F214" s="111">
        <f>AVERAGE(F212:F213)</f>
        <v>690.556794618032</v>
      </c>
      <c r="G214" s="111">
        <f>AVERAGE(G212:G213)</f>
        <v>5.7262167671022</v>
      </c>
      <c r="H214" s="365" t="s">
        <v>189</v>
      </c>
      <c r="I214" s="110">
        <v>0.28</v>
      </c>
      <c r="J214" s="110">
        <v>3</v>
      </c>
      <c r="K214" s="110">
        <v>5</v>
      </c>
      <c r="L214" s="110" t="s">
        <v>188</v>
      </c>
      <c r="M214" s="110">
        <v>5</v>
      </c>
      <c r="N214" s="111">
        <f>AVERAGE(N212:N213)</f>
        <v>157.285714285714</v>
      </c>
      <c r="O214" s="111">
        <f>AVERAGE(O212:O213)</f>
        <v>-2.76428571428572</v>
      </c>
      <c r="P214" s="111">
        <f>(P212+P213)/2</f>
        <v>95.0346203888312</v>
      </c>
    </row>
    <row r="215" s="11" customFormat="1" ht="20" customHeight="1" spans="1:16">
      <c r="A215" s="63"/>
      <c r="B215" s="135"/>
      <c r="C215" s="487"/>
      <c r="D215" s="382"/>
      <c r="E215" s="504">
        <v>2024</v>
      </c>
      <c r="F215" s="68">
        <v>670.924774338972</v>
      </c>
      <c r="G215" s="68">
        <v>6.31879793027057</v>
      </c>
      <c r="H215" s="501" t="s">
        <v>189</v>
      </c>
      <c r="I215" s="63">
        <v>0.14</v>
      </c>
      <c r="J215" s="63"/>
      <c r="K215" s="63"/>
      <c r="L215" s="63"/>
      <c r="M215" s="63"/>
      <c r="N215" s="68">
        <v>154.125</v>
      </c>
      <c r="O215" s="68">
        <v>-2.63</v>
      </c>
      <c r="P215" s="68">
        <v>90.2947568395485</v>
      </c>
    </row>
    <row r="216" s="11" customFormat="1" ht="20" customHeight="1" spans="1:16">
      <c r="A216" s="63">
        <v>54</v>
      </c>
      <c r="B216" s="135"/>
      <c r="C216" s="487"/>
      <c r="D216" s="375" t="s">
        <v>262</v>
      </c>
      <c r="E216" s="506">
        <v>2022</v>
      </c>
      <c r="F216" s="68">
        <v>678.455349659536</v>
      </c>
      <c r="G216" s="68">
        <v>4.06581161505614</v>
      </c>
      <c r="H216" s="415" t="s">
        <v>189</v>
      </c>
      <c r="I216" s="63">
        <v>0.39</v>
      </c>
      <c r="J216" s="63">
        <v>3</v>
      </c>
      <c r="K216" s="268">
        <v>4.5</v>
      </c>
      <c r="L216" s="63" t="s">
        <v>188</v>
      </c>
      <c r="M216" s="63">
        <v>5</v>
      </c>
      <c r="N216" s="68">
        <v>158.428571428571</v>
      </c>
      <c r="O216" s="68">
        <v>-2.77142857142857</v>
      </c>
      <c r="P216" s="68">
        <v>94.7527369097208</v>
      </c>
    </row>
    <row r="217" s="11" customFormat="1" ht="20" customHeight="1" spans="1:16">
      <c r="A217" s="63"/>
      <c r="B217" s="135"/>
      <c r="C217" s="487"/>
      <c r="D217" s="378"/>
      <c r="E217" s="506">
        <v>2023</v>
      </c>
      <c r="F217" s="68">
        <v>688.6</v>
      </c>
      <c r="G217" s="68">
        <v>5.23</v>
      </c>
      <c r="H217" s="415" t="s">
        <v>189</v>
      </c>
      <c r="I217" s="529">
        <v>-0.3</v>
      </c>
      <c r="J217" s="63">
        <v>5</v>
      </c>
      <c r="K217" s="63">
        <v>5</v>
      </c>
      <c r="L217" s="63" t="s">
        <v>188</v>
      </c>
      <c r="M217" s="63">
        <v>3</v>
      </c>
      <c r="N217" s="68">
        <v>155.857142857143</v>
      </c>
      <c r="O217" s="68">
        <v>-3.04285714285714</v>
      </c>
      <c r="P217" s="68">
        <v>92.6</v>
      </c>
    </row>
    <row r="218" s="12" customFormat="1" ht="20" customHeight="1" spans="1:16">
      <c r="A218" s="110"/>
      <c r="B218" s="135"/>
      <c r="C218" s="487"/>
      <c r="D218" s="379"/>
      <c r="E218" s="505" t="s">
        <v>190</v>
      </c>
      <c r="F218" s="111">
        <f>AVERAGE(F216:F217)</f>
        <v>683.527674829768</v>
      </c>
      <c r="G218" s="111">
        <f>AVERAGE(G216:G217)</f>
        <v>4.64790580752807</v>
      </c>
      <c r="H218" s="365" t="s">
        <v>189</v>
      </c>
      <c r="I218" s="110">
        <v>0.39</v>
      </c>
      <c r="J218" s="110">
        <v>5</v>
      </c>
      <c r="K218" s="110">
        <v>5</v>
      </c>
      <c r="L218" s="110" t="s">
        <v>188</v>
      </c>
      <c r="M218" s="110">
        <v>5</v>
      </c>
      <c r="N218" s="111">
        <f>AVERAGE(N216:N217)</f>
        <v>157.142857142857</v>
      </c>
      <c r="O218" s="111">
        <f>AVERAGE(O216:O217)</f>
        <v>-2.90714285714285</v>
      </c>
      <c r="P218" s="111">
        <f>(P216+P217)/2</f>
        <v>93.6763684548604</v>
      </c>
    </row>
    <row r="219" s="11" customFormat="1" ht="20" customHeight="1" spans="1:16">
      <c r="A219" s="63"/>
      <c r="B219" s="135"/>
      <c r="C219" s="487"/>
      <c r="D219" s="382"/>
      <c r="E219" s="504">
        <v>2024</v>
      </c>
      <c r="F219" s="68">
        <v>664.617818252924</v>
      </c>
      <c r="G219" s="68">
        <v>5.31935952031124</v>
      </c>
      <c r="H219" s="501" t="s">
        <v>189</v>
      </c>
      <c r="I219" s="63">
        <v>-0.57</v>
      </c>
      <c r="J219" s="63"/>
      <c r="K219" s="63"/>
      <c r="L219" s="63"/>
      <c r="M219" s="63"/>
      <c r="N219" s="68">
        <v>154.75</v>
      </c>
      <c r="O219" s="68">
        <v>-2</v>
      </c>
      <c r="P219" s="68">
        <v>91.24287958984</v>
      </c>
    </row>
    <row r="220" s="15" customFormat="1" ht="19.8" customHeight="1" spans="1:16">
      <c r="A220" s="434">
        <v>55</v>
      </c>
      <c r="B220" s="135"/>
      <c r="C220" s="487"/>
      <c r="D220" s="369" t="s">
        <v>263</v>
      </c>
      <c r="E220" s="106">
        <v>2022</v>
      </c>
      <c r="F220" s="68">
        <v>677.501907500542</v>
      </c>
      <c r="G220" s="68">
        <v>4.97558181882923</v>
      </c>
      <c r="H220" s="507" t="s">
        <v>238</v>
      </c>
      <c r="I220" s="63">
        <v>0.17</v>
      </c>
      <c r="J220" s="434">
        <v>5</v>
      </c>
      <c r="K220" s="434">
        <v>4.25</v>
      </c>
      <c r="L220" s="434" t="s">
        <v>188</v>
      </c>
      <c r="M220" s="434">
        <v>5</v>
      </c>
      <c r="N220" s="68">
        <v>157.125</v>
      </c>
      <c r="O220" s="68">
        <v>0.13</v>
      </c>
      <c r="P220" s="68">
        <v>94.62</v>
      </c>
    </row>
    <row r="221" s="15" customFormat="1" ht="19.8" customHeight="1" spans="1:16">
      <c r="A221" s="434"/>
      <c r="B221" s="135"/>
      <c r="C221" s="487"/>
      <c r="D221" s="371"/>
      <c r="E221" s="170">
        <v>2023</v>
      </c>
      <c r="F221" s="68">
        <v>683.665589668616</v>
      </c>
      <c r="G221" s="68">
        <v>5.61065382003767</v>
      </c>
      <c r="H221" s="507" t="s">
        <v>238</v>
      </c>
      <c r="I221" s="63">
        <v>-0.3</v>
      </c>
      <c r="J221" s="434">
        <v>5</v>
      </c>
      <c r="K221" s="434">
        <v>5</v>
      </c>
      <c r="L221" s="434" t="s">
        <v>188</v>
      </c>
      <c r="M221" s="434">
        <v>3</v>
      </c>
      <c r="N221" s="68">
        <v>156</v>
      </c>
      <c r="O221" s="68">
        <v>0.5</v>
      </c>
      <c r="P221" s="68">
        <v>94.2</v>
      </c>
    </row>
    <row r="222" s="314" customFormat="1" ht="19.8" customHeight="1" spans="1:16">
      <c r="A222" s="434"/>
      <c r="B222" s="135"/>
      <c r="C222" s="487"/>
      <c r="D222" s="371"/>
      <c r="E222" s="373" t="s">
        <v>190</v>
      </c>
      <c r="F222" s="111">
        <v>680.583748584579</v>
      </c>
      <c r="G222" s="111">
        <v>5.29311781943345</v>
      </c>
      <c r="H222" s="508" t="s">
        <v>238</v>
      </c>
      <c r="I222" s="110">
        <v>0.29</v>
      </c>
      <c r="J222" s="437">
        <v>5</v>
      </c>
      <c r="K222" s="437">
        <v>5</v>
      </c>
      <c r="L222" s="437" t="s">
        <v>188</v>
      </c>
      <c r="M222" s="437">
        <v>5</v>
      </c>
      <c r="N222" s="111">
        <v>156.5625</v>
      </c>
      <c r="O222" s="111">
        <v>0.262499999999989</v>
      </c>
      <c r="P222" s="111">
        <v>94.41</v>
      </c>
    </row>
    <row r="223" s="15" customFormat="1" ht="19.8" customHeight="1" spans="1:16">
      <c r="A223" s="434"/>
      <c r="B223" s="135"/>
      <c r="C223" s="487"/>
      <c r="D223" s="371"/>
      <c r="E223" s="106">
        <v>2024</v>
      </c>
      <c r="F223" s="68">
        <v>628.067009421702</v>
      </c>
      <c r="G223" s="68">
        <v>5.63</v>
      </c>
      <c r="H223" s="507" t="s">
        <v>238</v>
      </c>
      <c r="I223" s="63">
        <v>0.29</v>
      </c>
      <c r="J223" s="434"/>
      <c r="K223" s="434"/>
      <c r="L223" s="434"/>
      <c r="M223" s="434"/>
      <c r="N223" s="68">
        <v>155.833333333333</v>
      </c>
      <c r="O223" s="68">
        <v>0.3</v>
      </c>
      <c r="P223" s="68">
        <v>91.7343249340933</v>
      </c>
    </row>
    <row r="224" s="11" customFormat="1" ht="19.8" customHeight="1" spans="1:16">
      <c r="A224" s="63">
        <v>56</v>
      </c>
      <c r="B224" s="135"/>
      <c r="C224" s="509" t="s">
        <v>50</v>
      </c>
      <c r="D224" s="375" t="s">
        <v>264</v>
      </c>
      <c r="E224" s="63">
        <v>2022</v>
      </c>
      <c r="F224" s="68">
        <v>668.262907312502</v>
      </c>
      <c r="G224" s="68">
        <v>4.97</v>
      </c>
      <c r="H224" s="370" t="s">
        <v>238</v>
      </c>
      <c r="I224" s="354" t="s">
        <v>265</v>
      </c>
      <c r="J224" s="63">
        <v>5</v>
      </c>
      <c r="K224" s="63">
        <v>4.25</v>
      </c>
      <c r="L224" s="63" t="s">
        <v>188</v>
      </c>
      <c r="M224" s="63">
        <v>5</v>
      </c>
      <c r="N224" s="68">
        <v>157.142857142857</v>
      </c>
      <c r="O224" s="68">
        <v>-1.42714285714285</v>
      </c>
      <c r="P224" s="68">
        <v>86.94</v>
      </c>
    </row>
    <row r="225" s="11" customFormat="1" ht="19.8" customHeight="1" spans="1:16">
      <c r="A225" s="63"/>
      <c r="B225" s="135"/>
      <c r="C225" s="63"/>
      <c r="D225" s="378"/>
      <c r="E225" s="63">
        <v>2023</v>
      </c>
      <c r="F225" s="68">
        <v>689.202090729783</v>
      </c>
      <c r="G225" s="68">
        <v>5.2634772168774</v>
      </c>
      <c r="H225" s="370" t="s">
        <v>238</v>
      </c>
      <c r="I225" s="63">
        <v>0.24</v>
      </c>
      <c r="J225" s="63">
        <v>3</v>
      </c>
      <c r="K225" s="63">
        <v>4.5</v>
      </c>
      <c r="L225" s="63" t="s">
        <v>188</v>
      </c>
      <c r="M225" s="63">
        <v>1</v>
      </c>
      <c r="N225" s="68">
        <v>154.285714285714</v>
      </c>
      <c r="O225" s="68">
        <v>-0.28</v>
      </c>
      <c r="P225" s="68">
        <v>93.2226336959342</v>
      </c>
    </row>
    <row r="226" s="12" customFormat="1" ht="19.8" customHeight="1" spans="1:16">
      <c r="A226" s="110"/>
      <c r="B226" s="135"/>
      <c r="C226" s="110"/>
      <c r="D226" s="379"/>
      <c r="E226" s="365" t="s">
        <v>190</v>
      </c>
      <c r="F226" s="111">
        <f>AVERAGE(F224:F225)</f>
        <v>678.732499021143</v>
      </c>
      <c r="G226" s="111">
        <f>AVERAGE(G224:G225)</f>
        <v>5.1167386084387</v>
      </c>
      <c r="H226" s="374" t="s">
        <v>238</v>
      </c>
      <c r="I226" s="110">
        <v>0.5</v>
      </c>
      <c r="J226" s="110">
        <v>5</v>
      </c>
      <c r="K226" s="110">
        <v>4.5</v>
      </c>
      <c r="L226" s="110" t="s">
        <v>188</v>
      </c>
      <c r="M226" s="110">
        <v>5</v>
      </c>
      <c r="N226" s="111">
        <f>AVERAGE(N224:N225)</f>
        <v>155.714285714285</v>
      </c>
      <c r="O226" s="111" t="s">
        <v>266</v>
      </c>
      <c r="P226" s="111">
        <f>(P224+P225)/2</f>
        <v>90.0813168479671</v>
      </c>
    </row>
    <row r="227" s="11" customFormat="1" ht="19.8" customHeight="1" spans="1:16">
      <c r="A227" s="63"/>
      <c r="B227" s="135"/>
      <c r="C227" s="63"/>
      <c r="D227" s="382"/>
      <c r="E227" s="63">
        <v>2024</v>
      </c>
      <c r="F227" s="68">
        <v>654.957431778056</v>
      </c>
      <c r="G227" s="68">
        <v>6.35015535894394</v>
      </c>
      <c r="H227" s="501" t="s">
        <v>189</v>
      </c>
      <c r="I227" s="63">
        <v>0.5</v>
      </c>
      <c r="J227" s="63"/>
      <c r="K227" s="63"/>
      <c r="L227" s="63"/>
      <c r="M227" s="63"/>
      <c r="N227" s="68">
        <v>155.166666666667</v>
      </c>
      <c r="O227" s="68">
        <v>0.17</v>
      </c>
      <c r="P227" s="68">
        <v>92.8545018117336</v>
      </c>
    </row>
    <row r="228" s="11" customFormat="1" ht="19.8" customHeight="1" spans="1:16">
      <c r="A228" s="63">
        <v>57</v>
      </c>
      <c r="B228" s="135"/>
      <c r="C228" s="63"/>
      <c r="D228" s="375" t="s">
        <v>267</v>
      </c>
      <c r="E228" s="63">
        <v>2022</v>
      </c>
      <c r="F228" s="68">
        <v>673.135543583357</v>
      </c>
      <c r="G228" s="68">
        <v>5.74</v>
      </c>
      <c r="H228" s="370" t="s">
        <v>238</v>
      </c>
      <c r="I228" s="63">
        <v>0.22</v>
      </c>
      <c r="J228" s="63">
        <v>3</v>
      </c>
      <c r="K228" s="63">
        <v>3.75</v>
      </c>
      <c r="L228" s="63" t="s">
        <v>201</v>
      </c>
      <c r="M228" s="63">
        <v>5</v>
      </c>
      <c r="N228" s="68">
        <v>157.142857142857</v>
      </c>
      <c r="O228" s="68">
        <v>-1.42714285714285</v>
      </c>
      <c r="P228" s="68">
        <v>86.65</v>
      </c>
    </row>
    <row r="229" s="11" customFormat="1" ht="19.8" customHeight="1" spans="1:16">
      <c r="A229" s="63"/>
      <c r="B229" s="135"/>
      <c r="C229" s="63"/>
      <c r="D229" s="378"/>
      <c r="E229" s="63">
        <v>2023</v>
      </c>
      <c r="F229" s="68">
        <v>689.891817413356</v>
      </c>
      <c r="G229" s="68">
        <v>5.36882081640893</v>
      </c>
      <c r="H229" s="370" t="s">
        <v>238</v>
      </c>
      <c r="I229" s="63">
        <v>0.1</v>
      </c>
      <c r="J229" s="63">
        <v>5</v>
      </c>
      <c r="K229" s="63">
        <v>5</v>
      </c>
      <c r="L229" s="63" t="s">
        <v>188</v>
      </c>
      <c r="M229" s="63">
        <v>3</v>
      </c>
      <c r="N229" s="68">
        <v>154</v>
      </c>
      <c r="O229" s="68">
        <v>-0.57</v>
      </c>
      <c r="P229" s="68">
        <v>87.39</v>
      </c>
    </row>
    <row r="230" s="12" customFormat="1" ht="19.8" customHeight="1" spans="1:16">
      <c r="A230" s="110"/>
      <c r="B230" s="135"/>
      <c r="C230" s="110"/>
      <c r="D230" s="379"/>
      <c r="E230" s="365" t="s">
        <v>190</v>
      </c>
      <c r="F230" s="111">
        <f>AVERAGE(F228:F229)</f>
        <v>681.513680498357</v>
      </c>
      <c r="G230" s="111">
        <f>AVERAGE(G228:G229)</f>
        <v>5.55441040820446</v>
      </c>
      <c r="H230" s="374" t="s">
        <v>238</v>
      </c>
      <c r="I230" s="110">
        <v>0.22</v>
      </c>
      <c r="J230" s="110">
        <v>5</v>
      </c>
      <c r="K230" s="110">
        <v>5</v>
      </c>
      <c r="L230" s="110" t="s">
        <v>188</v>
      </c>
      <c r="M230" s="110">
        <v>5</v>
      </c>
      <c r="N230" s="111">
        <f>AVERAGE(N228:N229)</f>
        <v>155.571428571428</v>
      </c>
      <c r="O230" s="111">
        <v>-1</v>
      </c>
      <c r="P230" s="111">
        <f>(P228+P229)/2</f>
        <v>87.02</v>
      </c>
    </row>
    <row r="231" s="11" customFormat="1" ht="19.8" customHeight="1" spans="1:16">
      <c r="A231" s="63"/>
      <c r="B231" s="148"/>
      <c r="C231" s="63"/>
      <c r="D231" s="382"/>
      <c r="E231" s="63">
        <v>2024</v>
      </c>
      <c r="F231" s="68">
        <v>659.470854665831</v>
      </c>
      <c r="G231" s="68">
        <v>7.08303233999045</v>
      </c>
      <c r="H231" s="501" t="s">
        <v>189</v>
      </c>
      <c r="I231" s="63">
        <v>-0.85</v>
      </c>
      <c r="J231" s="63"/>
      <c r="K231" s="63"/>
      <c r="L231" s="63"/>
      <c r="M231" s="63"/>
      <c r="N231" s="68">
        <v>152.166666666667</v>
      </c>
      <c r="O231" s="68">
        <v>-2.83</v>
      </c>
      <c r="P231" s="68">
        <v>86.5034357534273</v>
      </c>
    </row>
    <row r="232" s="318" customFormat="1" ht="22" customHeight="1" spans="1:16">
      <c r="A232" s="171">
        <v>58</v>
      </c>
      <c r="B232" s="510" t="s">
        <v>127</v>
      </c>
      <c r="C232" s="510" t="s">
        <v>14</v>
      </c>
      <c r="D232" s="129" t="s">
        <v>268</v>
      </c>
      <c r="E232" s="129">
        <v>2022</v>
      </c>
      <c r="F232" s="95">
        <v>642.6</v>
      </c>
      <c r="G232" s="95">
        <v>4.4</v>
      </c>
      <c r="H232" s="129" t="s">
        <v>213</v>
      </c>
      <c r="I232" s="11"/>
      <c r="J232" s="129">
        <v>5</v>
      </c>
      <c r="K232" s="530">
        <v>4.75</v>
      </c>
      <c r="L232" s="129" t="s">
        <v>188</v>
      </c>
      <c r="M232" s="530" t="s">
        <v>269</v>
      </c>
      <c r="N232" s="95">
        <v>151.7</v>
      </c>
      <c r="O232" s="95">
        <v>0.9</v>
      </c>
      <c r="P232" s="95">
        <v>90.2</v>
      </c>
    </row>
    <row r="233" s="318" customFormat="1" ht="22" customHeight="1" spans="1:16">
      <c r="A233" s="171"/>
      <c r="B233" s="511"/>
      <c r="C233" s="511"/>
      <c r="D233" s="129"/>
      <c r="E233" s="129">
        <v>2023</v>
      </c>
      <c r="F233" s="512">
        <v>671.6</v>
      </c>
      <c r="G233" s="512">
        <v>5.7</v>
      </c>
      <c r="H233" s="129" t="s">
        <v>213</v>
      </c>
      <c r="I233" s="11"/>
      <c r="J233" s="531">
        <v>5</v>
      </c>
      <c r="K233" s="532">
        <v>5</v>
      </c>
      <c r="L233" s="533" t="s">
        <v>188</v>
      </c>
      <c r="M233" s="530">
        <v>1</v>
      </c>
      <c r="N233" s="95">
        <v>150.3</v>
      </c>
      <c r="O233" s="95">
        <v>-0.2</v>
      </c>
      <c r="P233" s="95">
        <v>90</v>
      </c>
    </row>
    <row r="234" s="318" customFormat="1" ht="22" customHeight="1" spans="1:16">
      <c r="A234" s="171"/>
      <c r="B234" s="511"/>
      <c r="C234" s="511"/>
      <c r="D234" s="129"/>
      <c r="E234" s="133" t="s">
        <v>270</v>
      </c>
      <c r="F234" s="99">
        <v>657.1</v>
      </c>
      <c r="G234" s="99">
        <v>5</v>
      </c>
      <c r="H234" s="133" t="s">
        <v>216</v>
      </c>
      <c r="I234" s="11"/>
      <c r="J234" s="534">
        <v>5</v>
      </c>
      <c r="K234" s="535">
        <v>5</v>
      </c>
      <c r="L234" s="536" t="s">
        <v>188</v>
      </c>
      <c r="M234" s="537" t="s">
        <v>271</v>
      </c>
      <c r="N234" s="99">
        <v>151</v>
      </c>
      <c r="O234" s="99">
        <v>0.4</v>
      </c>
      <c r="P234" s="99">
        <v>90.1</v>
      </c>
    </row>
    <row r="235" s="318" customFormat="1" ht="22" customHeight="1" spans="1:16">
      <c r="A235" s="171"/>
      <c r="B235" s="511"/>
      <c r="C235" s="511"/>
      <c r="D235" s="129"/>
      <c r="E235" s="394">
        <v>2024</v>
      </c>
      <c r="F235" s="95">
        <v>640.6</v>
      </c>
      <c r="G235" s="95">
        <v>6.7</v>
      </c>
      <c r="H235" s="129" t="s">
        <v>272</v>
      </c>
      <c r="I235" s="11"/>
      <c r="J235" s="129"/>
      <c r="K235" s="530"/>
      <c r="L235" s="129"/>
      <c r="M235" s="538"/>
      <c r="N235" s="95">
        <v>150.5</v>
      </c>
      <c r="O235" s="95">
        <v>-0.7</v>
      </c>
      <c r="P235" s="95">
        <v>88</v>
      </c>
    </row>
    <row r="236" s="318" customFormat="1" ht="22" customHeight="1" spans="1:16">
      <c r="A236" s="513">
        <v>59</v>
      </c>
      <c r="B236" s="511"/>
      <c r="C236" s="511"/>
      <c r="D236" s="129" t="s">
        <v>273</v>
      </c>
      <c r="E236" s="129">
        <v>2022</v>
      </c>
      <c r="F236" s="95">
        <v>652.9</v>
      </c>
      <c r="G236" s="95">
        <v>6</v>
      </c>
      <c r="H236" s="129" t="s">
        <v>213</v>
      </c>
      <c r="I236" s="11"/>
      <c r="J236" s="129">
        <v>1</v>
      </c>
      <c r="K236" s="530">
        <v>2.75</v>
      </c>
      <c r="L236" s="129" t="s">
        <v>201</v>
      </c>
      <c r="M236" s="530" t="s">
        <v>274</v>
      </c>
      <c r="N236" s="95">
        <v>150</v>
      </c>
      <c r="O236" s="95">
        <v>-0.8</v>
      </c>
      <c r="P236" s="95">
        <v>88.8</v>
      </c>
    </row>
    <row r="237" s="318" customFormat="1" ht="22" customHeight="1" spans="1:16">
      <c r="A237" s="129"/>
      <c r="B237" s="511"/>
      <c r="C237" s="511"/>
      <c r="D237" s="129"/>
      <c r="E237" s="129">
        <v>2023</v>
      </c>
      <c r="F237" s="512">
        <v>673.2</v>
      </c>
      <c r="G237" s="512">
        <v>5.9</v>
      </c>
      <c r="H237" s="129" t="s">
        <v>272</v>
      </c>
      <c r="I237" s="11"/>
      <c r="J237" s="531">
        <v>3</v>
      </c>
      <c r="K237" s="532">
        <v>4</v>
      </c>
      <c r="L237" s="533" t="s">
        <v>201</v>
      </c>
      <c r="M237" s="530">
        <v>3</v>
      </c>
      <c r="N237" s="95">
        <v>148.3</v>
      </c>
      <c r="O237" s="95">
        <v>-2.2</v>
      </c>
      <c r="P237" s="95">
        <v>82.5</v>
      </c>
    </row>
    <row r="238" s="318" customFormat="1" ht="22" customHeight="1" spans="1:16">
      <c r="A238" s="129"/>
      <c r="B238" s="511"/>
      <c r="C238" s="511"/>
      <c r="D238" s="129"/>
      <c r="E238" s="133" t="s">
        <v>270</v>
      </c>
      <c r="F238" s="99">
        <v>663.1</v>
      </c>
      <c r="G238" s="99">
        <v>6</v>
      </c>
      <c r="H238" s="133" t="s">
        <v>216</v>
      </c>
      <c r="I238" s="11"/>
      <c r="J238" s="534">
        <v>3</v>
      </c>
      <c r="K238" s="535">
        <v>4</v>
      </c>
      <c r="L238" s="536" t="s">
        <v>201</v>
      </c>
      <c r="M238" s="537">
        <v>3</v>
      </c>
      <c r="N238" s="99">
        <v>149.2</v>
      </c>
      <c r="O238" s="99">
        <v>-1.5</v>
      </c>
      <c r="P238" s="99">
        <v>85.7</v>
      </c>
    </row>
    <row r="239" s="318" customFormat="1" ht="22" customHeight="1" spans="1:16">
      <c r="A239" s="129"/>
      <c r="B239" s="511"/>
      <c r="C239" s="511"/>
      <c r="D239" s="129"/>
      <c r="E239" s="394">
        <v>2024</v>
      </c>
      <c r="F239" s="95">
        <v>639.2</v>
      </c>
      <c r="G239" s="95">
        <v>6.5</v>
      </c>
      <c r="H239" s="129" t="s">
        <v>213</v>
      </c>
      <c r="I239" s="11"/>
      <c r="J239" s="129"/>
      <c r="K239" s="530"/>
      <c r="L239" s="129"/>
      <c r="M239" s="538"/>
      <c r="N239" s="95">
        <v>149.8</v>
      </c>
      <c r="O239" s="95">
        <v>-1.4</v>
      </c>
      <c r="P239" s="95">
        <v>90.5</v>
      </c>
    </row>
    <row r="240" s="318" customFormat="1" ht="22" customHeight="1" spans="1:16">
      <c r="A240" s="514">
        <v>60</v>
      </c>
      <c r="B240" s="511"/>
      <c r="C240" s="511"/>
      <c r="D240" s="168" t="s">
        <v>275</v>
      </c>
      <c r="E240" s="170">
        <v>2022</v>
      </c>
      <c r="F240" s="47">
        <v>661.805555555556</v>
      </c>
      <c r="G240" s="47">
        <v>6.53053413269612</v>
      </c>
      <c r="H240" s="269" t="s">
        <v>276</v>
      </c>
      <c r="I240" s="63"/>
      <c r="J240" s="63">
        <v>5</v>
      </c>
      <c r="K240" s="63">
        <v>4.25</v>
      </c>
      <c r="L240" s="63" t="s">
        <v>188</v>
      </c>
      <c r="M240" s="63" t="s">
        <v>228</v>
      </c>
      <c r="N240" s="47">
        <v>148.777777777778</v>
      </c>
      <c r="O240" s="47">
        <v>-0.555555555555003</v>
      </c>
      <c r="P240" s="47">
        <v>90.2622222222222</v>
      </c>
    </row>
    <row r="241" s="318" customFormat="1" ht="22" customHeight="1" spans="1:16">
      <c r="A241" s="514"/>
      <c r="B241" s="511"/>
      <c r="C241" s="511"/>
      <c r="D241" s="135"/>
      <c r="E241" s="39">
        <v>2023</v>
      </c>
      <c r="F241" s="47">
        <v>702.814444444444</v>
      </c>
      <c r="G241" s="47">
        <v>5.41244444444444</v>
      </c>
      <c r="H241" s="269" t="s">
        <v>277</v>
      </c>
      <c r="I241" s="63"/>
      <c r="J241" s="63">
        <v>5</v>
      </c>
      <c r="K241" s="63">
        <v>5</v>
      </c>
      <c r="L241" s="63" t="s">
        <v>188</v>
      </c>
      <c r="M241" s="63" t="s">
        <v>228</v>
      </c>
      <c r="N241" s="47">
        <v>147</v>
      </c>
      <c r="O241" s="47">
        <v>-1</v>
      </c>
      <c r="P241" s="47">
        <v>88.5988888888889</v>
      </c>
    </row>
    <row r="242" s="319" customFormat="1" ht="22" customHeight="1" spans="1:16">
      <c r="A242" s="515"/>
      <c r="B242" s="511"/>
      <c r="C242" s="511"/>
      <c r="D242" s="516"/>
      <c r="E242" s="43" t="s">
        <v>278</v>
      </c>
      <c r="F242" s="62">
        <f>AVERAGE(F240:F241)</f>
        <v>682.31</v>
      </c>
      <c r="G242" s="62">
        <f>AVERAGE(G240:G241)</f>
        <v>5.97148928857028</v>
      </c>
      <c r="H242" s="260" t="s">
        <v>279</v>
      </c>
      <c r="I242" s="110"/>
      <c r="J242" s="110">
        <v>5</v>
      </c>
      <c r="K242" s="110">
        <v>5</v>
      </c>
      <c r="L242" s="110" t="s">
        <v>188</v>
      </c>
      <c r="M242" s="110" t="s">
        <v>230</v>
      </c>
      <c r="N242" s="62">
        <f>AVERAGE(N240:N241)</f>
        <v>147.888888888889</v>
      </c>
      <c r="O242" s="62">
        <v>-0.777777777777501</v>
      </c>
      <c r="P242" s="62">
        <f>AVERAGE(P240:P241)</f>
        <v>89.4305555555555</v>
      </c>
    </row>
    <row r="243" s="318" customFormat="1" ht="22" customHeight="1" spans="1:16">
      <c r="A243" s="514"/>
      <c r="B243" s="511"/>
      <c r="C243" s="517"/>
      <c r="D243" s="148"/>
      <c r="E243" s="39">
        <v>2024</v>
      </c>
      <c r="F243" s="47">
        <v>668.748333333333</v>
      </c>
      <c r="G243" s="47">
        <v>5.52833333333333</v>
      </c>
      <c r="H243" s="269" t="s">
        <v>277</v>
      </c>
      <c r="I243" s="63"/>
      <c r="J243" s="63"/>
      <c r="K243" s="63"/>
      <c r="L243" s="63"/>
      <c r="M243" s="63"/>
      <c r="N243" s="47">
        <v>148.166666666667</v>
      </c>
      <c r="O243" s="47">
        <v>-0.833333333333002</v>
      </c>
      <c r="P243" s="47">
        <v>91.2766666666667</v>
      </c>
    </row>
    <row r="244" s="318" customFormat="1" ht="22" customHeight="1" spans="1:16">
      <c r="A244" s="514">
        <v>61</v>
      </c>
      <c r="B244" s="511"/>
      <c r="C244" s="340" t="s">
        <v>35</v>
      </c>
      <c r="D244" s="168" t="s">
        <v>280</v>
      </c>
      <c r="E244" s="106">
        <v>2022</v>
      </c>
      <c r="F244" s="68">
        <v>686.956612764302</v>
      </c>
      <c r="G244" s="68">
        <v>5.00212373118806</v>
      </c>
      <c r="H244" s="63" t="s">
        <v>272</v>
      </c>
      <c r="I244" s="63"/>
      <c r="J244" s="63">
        <v>3</v>
      </c>
      <c r="K244" s="525">
        <v>4.25</v>
      </c>
      <c r="L244" s="63" t="s">
        <v>188</v>
      </c>
      <c r="M244" s="63">
        <v>5</v>
      </c>
      <c r="N244" s="539">
        <v>150.222222222222</v>
      </c>
      <c r="O244" s="68">
        <v>-2.5</v>
      </c>
      <c r="P244" s="201">
        <v>90.1663321903387</v>
      </c>
    </row>
    <row r="245" s="318" customFormat="1" ht="22" customHeight="1" spans="1:16">
      <c r="A245" s="514"/>
      <c r="B245" s="511"/>
      <c r="C245" s="340"/>
      <c r="D245" s="135"/>
      <c r="E245" s="106">
        <v>2023</v>
      </c>
      <c r="F245" s="68">
        <v>699.91</v>
      </c>
      <c r="G245" s="68">
        <v>5.1</v>
      </c>
      <c r="H245" s="63" t="s">
        <v>213</v>
      </c>
      <c r="I245" s="63"/>
      <c r="J245" s="63">
        <v>5</v>
      </c>
      <c r="K245" s="525">
        <v>5</v>
      </c>
      <c r="L245" s="63" t="s">
        <v>188</v>
      </c>
      <c r="M245" s="63">
        <v>3</v>
      </c>
      <c r="N245" s="539">
        <v>150.4</v>
      </c>
      <c r="O245" s="68">
        <v>-2.3</v>
      </c>
      <c r="P245" s="201">
        <v>92.7175112156362</v>
      </c>
    </row>
    <row r="246" s="318" customFormat="1" ht="22" customHeight="1" spans="1:16">
      <c r="A246" s="514"/>
      <c r="B246" s="511"/>
      <c r="C246" s="340"/>
      <c r="D246" s="135"/>
      <c r="E246" s="438" t="s">
        <v>270</v>
      </c>
      <c r="F246" s="111">
        <v>693.433306382151</v>
      </c>
      <c r="G246" s="111">
        <v>5.05106186559403</v>
      </c>
      <c r="H246" s="110" t="s">
        <v>216</v>
      </c>
      <c r="I246" s="110"/>
      <c r="J246" s="110">
        <v>5</v>
      </c>
      <c r="K246" s="526">
        <v>5</v>
      </c>
      <c r="L246" s="110" t="s">
        <v>188</v>
      </c>
      <c r="M246" s="110">
        <v>5</v>
      </c>
      <c r="N246" s="540">
        <v>150.311111111111</v>
      </c>
      <c r="O246" s="111">
        <v>-2.4</v>
      </c>
      <c r="P246" s="206">
        <v>91.4419217029874</v>
      </c>
    </row>
    <row r="247" s="318" customFormat="1" ht="22" customHeight="1" spans="1:16">
      <c r="A247" s="514"/>
      <c r="B247" s="511"/>
      <c r="C247" s="340"/>
      <c r="D247" s="148"/>
      <c r="E247" s="106">
        <v>2024</v>
      </c>
      <c r="F247" s="68">
        <v>676.159639777778</v>
      </c>
      <c r="G247" s="68">
        <v>6.43943805326921</v>
      </c>
      <c r="H247" s="63" t="s">
        <v>213</v>
      </c>
      <c r="I247" s="63"/>
      <c r="J247" s="63"/>
      <c r="K247" s="525"/>
      <c r="L247" s="63"/>
      <c r="M247" s="63"/>
      <c r="N247" s="539">
        <v>153</v>
      </c>
      <c r="O247" s="68">
        <v>-2</v>
      </c>
      <c r="P247" s="201">
        <v>90.2757250945775</v>
      </c>
    </row>
    <row r="248" s="318" customFormat="1" ht="22" customHeight="1" spans="1:16">
      <c r="A248" s="518">
        <v>62</v>
      </c>
      <c r="B248" s="511"/>
      <c r="C248" s="510" t="s">
        <v>41</v>
      </c>
      <c r="D248" s="127" t="s">
        <v>281</v>
      </c>
      <c r="E248" s="129">
        <v>2022</v>
      </c>
      <c r="F248" s="95">
        <v>685.8</v>
      </c>
      <c r="G248" s="95">
        <v>7.7</v>
      </c>
      <c r="H248" s="129" t="s">
        <v>213</v>
      </c>
      <c r="I248" s="11"/>
      <c r="J248" s="129">
        <v>1</v>
      </c>
      <c r="K248" s="530">
        <v>3.25</v>
      </c>
      <c r="L248" s="129" t="s">
        <v>201</v>
      </c>
      <c r="M248" s="530" t="s">
        <v>269</v>
      </c>
      <c r="N248" s="95">
        <v>156</v>
      </c>
      <c r="O248" s="95">
        <v>-3</v>
      </c>
      <c r="P248" s="95">
        <v>93.5</v>
      </c>
    </row>
    <row r="249" s="318" customFormat="1" ht="22" customHeight="1" spans="1:16">
      <c r="A249" s="518"/>
      <c r="B249" s="511"/>
      <c r="C249" s="511"/>
      <c r="D249" s="132"/>
      <c r="E249" s="129">
        <v>2023</v>
      </c>
      <c r="F249" s="512">
        <v>676.8</v>
      </c>
      <c r="G249" s="512">
        <v>6.2</v>
      </c>
      <c r="H249" s="129" t="s">
        <v>213</v>
      </c>
      <c r="I249" s="11"/>
      <c r="J249" s="531">
        <v>3</v>
      </c>
      <c r="K249" s="532">
        <v>4</v>
      </c>
      <c r="L249" s="533" t="s">
        <v>201</v>
      </c>
      <c r="M249" s="530" t="s">
        <v>282</v>
      </c>
      <c r="N249" s="95">
        <v>154.7</v>
      </c>
      <c r="O249" s="95">
        <v>-3.7</v>
      </c>
      <c r="P249" s="95">
        <v>92.9</v>
      </c>
    </row>
    <row r="250" s="318" customFormat="1" ht="22" customHeight="1" spans="1:16">
      <c r="A250" s="518"/>
      <c r="B250" s="511"/>
      <c r="C250" s="511"/>
      <c r="D250" s="132"/>
      <c r="E250" s="133" t="s">
        <v>270</v>
      </c>
      <c r="F250" s="99">
        <v>681.3</v>
      </c>
      <c r="G250" s="99">
        <v>7</v>
      </c>
      <c r="H250" s="133" t="s">
        <v>216</v>
      </c>
      <c r="I250" s="11"/>
      <c r="J250" s="534">
        <v>3</v>
      </c>
      <c r="K250" s="535">
        <v>4</v>
      </c>
      <c r="L250" s="536" t="s">
        <v>201</v>
      </c>
      <c r="M250" s="537" t="s">
        <v>271</v>
      </c>
      <c r="N250" s="99">
        <v>155.4</v>
      </c>
      <c r="O250" s="99">
        <v>-3.4</v>
      </c>
      <c r="P250" s="99">
        <v>93.2</v>
      </c>
    </row>
    <row r="251" s="318" customFormat="1" ht="22" customHeight="1" spans="1:16">
      <c r="A251" s="518"/>
      <c r="B251" s="511"/>
      <c r="C251" s="511"/>
      <c r="D251" s="245"/>
      <c r="E251" s="394">
        <v>2024</v>
      </c>
      <c r="F251" s="95">
        <v>653.5</v>
      </c>
      <c r="G251" s="95">
        <v>7.3</v>
      </c>
      <c r="H251" s="129" t="s">
        <v>272</v>
      </c>
      <c r="I251" s="129"/>
      <c r="J251" s="530"/>
      <c r="K251" s="129"/>
      <c r="L251" s="530"/>
      <c r="M251" s="538"/>
      <c r="N251" s="95">
        <v>153.4</v>
      </c>
      <c r="O251" s="95">
        <v>-3.4</v>
      </c>
      <c r="P251" s="95">
        <v>94.8</v>
      </c>
    </row>
    <row r="252" s="318" customFormat="1" ht="22" customHeight="1" spans="1:16">
      <c r="A252" s="519">
        <v>63</v>
      </c>
      <c r="B252" s="511"/>
      <c r="C252" s="511"/>
      <c r="D252" s="127" t="s">
        <v>283</v>
      </c>
      <c r="E252" s="129">
        <v>2022</v>
      </c>
      <c r="F252" s="95">
        <v>661.2</v>
      </c>
      <c r="G252" s="95">
        <v>3.9</v>
      </c>
      <c r="H252" s="129" t="s">
        <v>213</v>
      </c>
      <c r="I252" s="11"/>
      <c r="J252" s="129">
        <v>5</v>
      </c>
      <c r="K252" s="530">
        <v>4.25</v>
      </c>
      <c r="L252" s="129" t="s">
        <v>188</v>
      </c>
      <c r="M252" s="530" t="s">
        <v>269</v>
      </c>
      <c r="N252" s="95">
        <v>154.3</v>
      </c>
      <c r="O252" s="95">
        <v>-4.7</v>
      </c>
      <c r="P252" s="95">
        <v>93.4</v>
      </c>
    </row>
    <row r="253" s="318" customFormat="1" ht="22" customHeight="1" spans="1:16">
      <c r="A253" s="520"/>
      <c r="B253" s="511"/>
      <c r="C253" s="511"/>
      <c r="D253" s="132"/>
      <c r="E253" s="129">
        <v>2023</v>
      </c>
      <c r="F253" s="512">
        <v>668.5</v>
      </c>
      <c r="G253" s="512">
        <v>4.9</v>
      </c>
      <c r="H253" s="129" t="s">
        <v>213</v>
      </c>
      <c r="I253" s="11"/>
      <c r="J253" s="531">
        <v>5</v>
      </c>
      <c r="K253" s="532">
        <v>5</v>
      </c>
      <c r="L253" s="533" t="s">
        <v>188</v>
      </c>
      <c r="M253" s="530" t="s">
        <v>274</v>
      </c>
      <c r="N253" s="95">
        <v>154.6</v>
      </c>
      <c r="O253" s="95">
        <v>-3.8</v>
      </c>
      <c r="P253" s="95">
        <v>91.7</v>
      </c>
    </row>
    <row r="254" s="318" customFormat="1" ht="22" customHeight="1" spans="1:16">
      <c r="A254" s="520"/>
      <c r="B254" s="511"/>
      <c r="C254" s="511"/>
      <c r="D254" s="132"/>
      <c r="E254" s="133" t="s">
        <v>270</v>
      </c>
      <c r="F254" s="99">
        <v>664.9</v>
      </c>
      <c r="G254" s="99">
        <v>4.4</v>
      </c>
      <c r="H254" s="133" t="s">
        <v>216</v>
      </c>
      <c r="I254" s="11"/>
      <c r="J254" s="534">
        <v>5</v>
      </c>
      <c r="K254" s="535">
        <v>5</v>
      </c>
      <c r="L254" s="536" t="s">
        <v>188</v>
      </c>
      <c r="M254" s="537" t="s">
        <v>271</v>
      </c>
      <c r="N254" s="99">
        <v>154.5</v>
      </c>
      <c r="O254" s="99">
        <v>-4.3</v>
      </c>
      <c r="P254" s="99">
        <v>92.6</v>
      </c>
    </row>
    <row r="255" s="318" customFormat="1" ht="22" customHeight="1" spans="1:16">
      <c r="A255" s="521"/>
      <c r="B255" s="511"/>
      <c r="C255" s="511"/>
      <c r="D255" s="245"/>
      <c r="E255" s="394">
        <v>2024</v>
      </c>
      <c r="F255" s="95">
        <v>648</v>
      </c>
      <c r="G255" s="95">
        <v>6.4</v>
      </c>
      <c r="H255" s="129" t="s">
        <v>213</v>
      </c>
      <c r="I255" s="11"/>
      <c r="J255" s="129"/>
      <c r="K255" s="530"/>
      <c r="L255" s="129"/>
      <c r="M255" s="538"/>
      <c r="N255" s="95">
        <v>150.6</v>
      </c>
      <c r="O255" s="95">
        <v>-6.2</v>
      </c>
      <c r="P255" s="95">
        <v>94</v>
      </c>
    </row>
    <row r="256" s="318" customFormat="1" ht="22" customHeight="1" spans="1:16">
      <c r="A256" s="63">
        <v>64</v>
      </c>
      <c r="B256" s="511"/>
      <c r="C256" s="511"/>
      <c r="D256" s="63" t="s">
        <v>284</v>
      </c>
      <c r="E256" s="106">
        <v>2022</v>
      </c>
      <c r="F256" s="68">
        <v>689.835274788526</v>
      </c>
      <c r="G256" s="68">
        <v>5.55041588050859</v>
      </c>
      <c r="H256" s="63" t="s">
        <v>218</v>
      </c>
      <c r="I256" s="476"/>
      <c r="J256" s="63">
        <v>5</v>
      </c>
      <c r="K256" s="476">
        <v>4.75</v>
      </c>
      <c r="L256" s="63" t="s">
        <v>188</v>
      </c>
      <c r="M256" s="63" t="s">
        <v>228</v>
      </c>
      <c r="N256" s="192">
        <v>157.142857142857</v>
      </c>
      <c r="O256" s="68">
        <v>-4</v>
      </c>
      <c r="P256" s="192">
        <v>92.9036806916356</v>
      </c>
    </row>
    <row r="257" s="318" customFormat="1" ht="22" customHeight="1" spans="1:16">
      <c r="A257" s="63"/>
      <c r="B257" s="511"/>
      <c r="C257" s="511"/>
      <c r="D257" s="63"/>
      <c r="E257" s="106">
        <v>2023</v>
      </c>
      <c r="F257" s="68">
        <v>687.741012731482</v>
      </c>
      <c r="G257" s="68">
        <v>6.29158676722073</v>
      </c>
      <c r="H257" s="541" t="s">
        <v>213</v>
      </c>
      <c r="I257" s="476"/>
      <c r="J257" s="63">
        <v>3</v>
      </c>
      <c r="K257" s="476">
        <v>4.25</v>
      </c>
      <c r="L257" s="63" t="s">
        <v>188</v>
      </c>
      <c r="M257" s="63" t="s">
        <v>228</v>
      </c>
      <c r="N257" s="192">
        <v>156.375</v>
      </c>
      <c r="O257" s="68">
        <v>-1.7</v>
      </c>
      <c r="P257" s="192">
        <v>92.6607593457944</v>
      </c>
    </row>
    <row r="258" s="319" customFormat="1" ht="23" customHeight="1" spans="1:16">
      <c r="A258" s="110"/>
      <c r="B258" s="511"/>
      <c r="C258" s="511"/>
      <c r="D258" s="110"/>
      <c r="E258" s="522" t="s">
        <v>270</v>
      </c>
      <c r="F258" s="111">
        <v>688.788143760004</v>
      </c>
      <c r="G258" s="111">
        <v>5.92100132386466</v>
      </c>
      <c r="H258" s="110" t="s">
        <v>219</v>
      </c>
      <c r="I258" s="478"/>
      <c r="J258" s="110">
        <v>5</v>
      </c>
      <c r="K258" s="478">
        <v>4.75</v>
      </c>
      <c r="L258" s="110" t="s">
        <v>188</v>
      </c>
      <c r="M258" s="110" t="s">
        <v>230</v>
      </c>
      <c r="N258" s="562">
        <v>156.758928571429</v>
      </c>
      <c r="O258" s="111">
        <v>-2.85</v>
      </c>
      <c r="P258" s="562">
        <v>92.782220018715</v>
      </c>
    </row>
    <row r="259" s="318" customFormat="1" ht="23" customHeight="1" spans="1:16">
      <c r="A259" s="63"/>
      <c r="B259" s="511"/>
      <c r="C259" s="511"/>
      <c r="D259" s="63"/>
      <c r="E259" s="106">
        <v>2024</v>
      </c>
      <c r="F259" s="68">
        <v>664.606653091061</v>
      </c>
      <c r="G259" s="68">
        <v>6.19832476733947</v>
      </c>
      <c r="H259" s="63" t="s">
        <v>272</v>
      </c>
      <c r="I259" s="476"/>
      <c r="J259" s="63"/>
      <c r="K259" s="476"/>
      <c r="L259" s="63"/>
      <c r="M259" s="63"/>
      <c r="N259" s="192">
        <v>154.25</v>
      </c>
      <c r="O259" s="68">
        <v>-2.875</v>
      </c>
      <c r="P259" s="192">
        <v>91.1911004031731</v>
      </c>
    </row>
    <row r="260" s="318" customFormat="1" ht="23" customHeight="1" spans="1:16">
      <c r="A260" s="514">
        <v>65</v>
      </c>
      <c r="B260" s="511"/>
      <c r="C260" s="337" t="s">
        <v>139</v>
      </c>
      <c r="D260" s="168" t="s">
        <v>140</v>
      </c>
      <c r="E260" s="170">
        <v>2022</v>
      </c>
      <c r="F260" s="73">
        <v>520.8</v>
      </c>
      <c r="G260" s="73">
        <v>4</v>
      </c>
      <c r="H260" s="65" t="s">
        <v>213</v>
      </c>
      <c r="I260" s="65"/>
      <c r="J260" s="570">
        <v>3</v>
      </c>
      <c r="K260" s="571">
        <v>3.25</v>
      </c>
      <c r="L260" s="572" t="s">
        <v>201</v>
      </c>
      <c r="M260" s="570">
        <v>3</v>
      </c>
      <c r="N260" s="65">
        <v>142.6</v>
      </c>
      <c r="O260" s="65">
        <v>-4.4</v>
      </c>
      <c r="P260" s="573">
        <v>86.7394439174577</v>
      </c>
    </row>
    <row r="261" s="318" customFormat="1" ht="23" customHeight="1" spans="1:16">
      <c r="A261" s="514"/>
      <c r="B261" s="511"/>
      <c r="C261" s="340"/>
      <c r="D261" s="135"/>
      <c r="E261" s="170">
        <v>2023</v>
      </c>
      <c r="F261" s="73">
        <v>538.4</v>
      </c>
      <c r="G261" s="73">
        <v>6.6</v>
      </c>
      <c r="H261" s="65" t="s">
        <v>272</v>
      </c>
      <c r="I261" s="65"/>
      <c r="J261" s="572">
        <v>3</v>
      </c>
      <c r="K261" s="574">
        <v>4</v>
      </c>
      <c r="L261" s="572" t="s">
        <v>201</v>
      </c>
      <c r="M261" s="572">
        <v>3</v>
      </c>
      <c r="N261" s="65">
        <v>140</v>
      </c>
      <c r="O261" s="65">
        <v>-4.9</v>
      </c>
      <c r="P261" s="573">
        <v>89.1973191771741</v>
      </c>
    </row>
    <row r="262" s="319" customFormat="1" ht="23" customHeight="1" spans="1:16">
      <c r="A262" s="515"/>
      <c r="B262" s="511"/>
      <c r="C262" s="348"/>
      <c r="D262" s="516"/>
      <c r="E262" s="438" t="s">
        <v>270</v>
      </c>
      <c r="F262" s="77">
        <v>529.6</v>
      </c>
      <c r="G262" s="77">
        <v>5.3</v>
      </c>
      <c r="H262" s="67" t="s">
        <v>216</v>
      </c>
      <c r="I262" s="67"/>
      <c r="J262" s="138">
        <v>3</v>
      </c>
      <c r="K262" s="575">
        <v>4</v>
      </c>
      <c r="L262" s="138" t="s">
        <v>201</v>
      </c>
      <c r="M262" s="138">
        <v>3</v>
      </c>
      <c r="N262" s="67">
        <f>AVERAGE(N260:N261)</f>
        <v>141.3</v>
      </c>
      <c r="O262" s="67">
        <v>-4.7</v>
      </c>
      <c r="P262" s="576">
        <v>88</v>
      </c>
    </row>
    <row r="263" s="318" customFormat="1" ht="23" customHeight="1" spans="1:16">
      <c r="A263" s="514"/>
      <c r="B263" s="511"/>
      <c r="C263" s="340"/>
      <c r="D263" s="148"/>
      <c r="E263" s="106">
        <v>2024</v>
      </c>
      <c r="F263" s="73">
        <v>536.8</v>
      </c>
      <c r="G263" s="73">
        <v>6.6</v>
      </c>
      <c r="H263" s="65" t="s">
        <v>272</v>
      </c>
      <c r="I263" s="65"/>
      <c r="J263" s="572"/>
      <c r="K263" s="572"/>
      <c r="L263" s="572"/>
      <c r="M263" s="572"/>
      <c r="N263" s="65">
        <v>144.4</v>
      </c>
      <c r="O263" s="73">
        <v>-3.6</v>
      </c>
      <c r="P263" s="572"/>
    </row>
    <row r="264" s="318" customFormat="1" ht="23" customHeight="1" spans="1:16">
      <c r="A264" s="542">
        <v>66</v>
      </c>
      <c r="B264" s="511"/>
      <c r="C264" s="340"/>
      <c r="D264" s="168" t="s">
        <v>143</v>
      </c>
      <c r="E264" s="106">
        <v>2022</v>
      </c>
      <c r="F264" s="543">
        <v>554.9</v>
      </c>
      <c r="G264" s="543">
        <v>10.9</v>
      </c>
      <c r="H264" s="544" t="s">
        <v>272</v>
      </c>
      <c r="I264" s="577">
        <v>-0.35</v>
      </c>
      <c r="J264" s="578">
        <v>5</v>
      </c>
      <c r="K264" s="579">
        <v>5</v>
      </c>
      <c r="L264" s="329" t="s">
        <v>188</v>
      </c>
      <c r="M264" s="434">
        <v>3</v>
      </c>
      <c r="N264" s="358">
        <v>143.2</v>
      </c>
      <c r="O264" s="358">
        <v>-3.80000000000001</v>
      </c>
      <c r="P264" s="580">
        <v>85.9923631229515</v>
      </c>
    </row>
    <row r="265" s="318" customFormat="1" ht="23" customHeight="1" spans="1:16">
      <c r="A265" s="545"/>
      <c r="B265" s="511"/>
      <c r="C265" s="340"/>
      <c r="D265" s="135"/>
      <c r="E265" s="170">
        <v>2023</v>
      </c>
      <c r="F265" s="543">
        <v>559.6</v>
      </c>
      <c r="G265" s="543">
        <v>10.7</v>
      </c>
      <c r="H265" s="544" t="s">
        <v>272</v>
      </c>
      <c r="I265" s="577">
        <v>-0.6</v>
      </c>
      <c r="J265" s="578">
        <v>5</v>
      </c>
      <c r="K265" s="579">
        <v>5</v>
      </c>
      <c r="L265" s="434" t="s">
        <v>188</v>
      </c>
      <c r="M265" s="434">
        <v>3</v>
      </c>
      <c r="N265" s="68">
        <v>141.5</v>
      </c>
      <c r="O265" s="68">
        <v>-3.40000000000001</v>
      </c>
      <c r="P265" s="192">
        <v>88.0657203231247</v>
      </c>
    </row>
    <row r="266" s="319" customFormat="1" ht="23" customHeight="1" spans="1:16">
      <c r="A266" s="546"/>
      <c r="B266" s="511"/>
      <c r="C266" s="348"/>
      <c r="D266" s="516"/>
      <c r="E266" s="438" t="s">
        <v>270</v>
      </c>
      <c r="F266" s="547">
        <v>557.3</v>
      </c>
      <c r="G266" s="547">
        <v>10.8</v>
      </c>
      <c r="H266" s="548" t="s">
        <v>285</v>
      </c>
      <c r="I266" s="271">
        <v>-0.26</v>
      </c>
      <c r="J266" s="581">
        <v>5</v>
      </c>
      <c r="K266" s="582">
        <v>5</v>
      </c>
      <c r="L266" s="440" t="s">
        <v>188</v>
      </c>
      <c r="M266" s="440">
        <v>3</v>
      </c>
      <c r="N266" s="111">
        <v>142.35</v>
      </c>
      <c r="O266" s="111">
        <v>-3.60000000000001</v>
      </c>
      <c r="P266" s="111">
        <v>87.0290417230381</v>
      </c>
    </row>
    <row r="267" s="318" customFormat="1" ht="23" customHeight="1" spans="1:16">
      <c r="A267" s="549"/>
      <c r="B267" s="511"/>
      <c r="C267" s="340"/>
      <c r="D267" s="148"/>
      <c r="E267" s="106">
        <v>2024</v>
      </c>
      <c r="F267" s="68">
        <v>543.9</v>
      </c>
      <c r="G267" s="68">
        <v>8</v>
      </c>
      <c r="H267" s="550" t="s">
        <v>286</v>
      </c>
      <c r="I267" s="268">
        <v>-0.26</v>
      </c>
      <c r="J267" s="434"/>
      <c r="K267" s="434"/>
      <c r="L267" s="434"/>
      <c r="M267" s="434"/>
      <c r="N267" s="68">
        <v>145</v>
      </c>
      <c r="O267" s="68">
        <v>-3</v>
      </c>
      <c r="P267" s="68"/>
    </row>
    <row r="268" s="318" customFormat="1" ht="23" customHeight="1" spans="1:16">
      <c r="A268" s="542">
        <v>67</v>
      </c>
      <c r="B268" s="511"/>
      <c r="C268" s="340"/>
      <c r="D268" s="127" t="s">
        <v>287</v>
      </c>
      <c r="E268" s="394">
        <v>2022</v>
      </c>
      <c r="F268" s="543">
        <v>542.4</v>
      </c>
      <c r="G268" s="543">
        <v>8.4</v>
      </c>
      <c r="H268" s="544" t="s">
        <v>213</v>
      </c>
      <c r="I268" s="583"/>
      <c r="J268" s="584">
        <v>5</v>
      </c>
      <c r="K268" s="585" t="s">
        <v>288</v>
      </c>
      <c r="L268" s="586" t="s">
        <v>188</v>
      </c>
      <c r="M268" s="490">
        <v>5</v>
      </c>
      <c r="N268" s="587">
        <v>143.94</v>
      </c>
      <c r="O268" s="95">
        <v>-3.06</v>
      </c>
      <c r="P268" s="588">
        <v>89.8571909718741</v>
      </c>
    </row>
    <row r="269" s="318" customFormat="1" ht="23" customHeight="1" spans="1:16">
      <c r="A269" s="545"/>
      <c r="B269" s="511"/>
      <c r="C269" s="340"/>
      <c r="D269" s="132"/>
      <c r="E269" s="171">
        <v>2023</v>
      </c>
      <c r="F269" s="543">
        <v>563.1</v>
      </c>
      <c r="G269" s="543">
        <v>11.4</v>
      </c>
      <c r="H269" s="544" t="s">
        <v>272</v>
      </c>
      <c r="I269" s="583"/>
      <c r="J269" s="584">
        <v>5</v>
      </c>
      <c r="K269" s="585" t="s">
        <v>289</v>
      </c>
      <c r="L269" s="129" t="s">
        <v>188</v>
      </c>
      <c r="M269" s="490">
        <v>3</v>
      </c>
      <c r="N269" s="587">
        <v>141.7</v>
      </c>
      <c r="O269" s="95">
        <v>-3.20000000000002</v>
      </c>
      <c r="P269" s="587">
        <v>90.2529760320563</v>
      </c>
    </row>
    <row r="270" s="319" customFormat="1" ht="23" customHeight="1" spans="1:16">
      <c r="A270" s="546"/>
      <c r="B270" s="511"/>
      <c r="C270" s="348"/>
      <c r="D270" s="551"/>
      <c r="E270" s="552" t="s">
        <v>270</v>
      </c>
      <c r="F270" s="547">
        <v>552.8</v>
      </c>
      <c r="G270" s="547">
        <v>9.9</v>
      </c>
      <c r="H270" s="548" t="s">
        <v>216</v>
      </c>
      <c r="I270" s="589"/>
      <c r="J270" s="590">
        <v>5</v>
      </c>
      <c r="K270" s="591" t="s">
        <v>289</v>
      </c>
      <c r="L270" s="592" t="s">
        <v>188</v>
      </c>
      <c r="M270" s="593">
        <v>5</v>
      </c>
      <c r="N270" s="594">
        <v>142.82</v>
      </c>
      <c r="O270" s="99">
        <v>-3.13000000000001</v>
      </c>
      <c r="P270" s="594">
        <v>90.0550835019652</v>
      </c>
    </row>
    <row r="271" s="318" customFormat="1" ht="23" customHeight="1" spans="1:16">
      <c r="A271" s="549"/>
      <c r="B271" s="511"/>
      <c r="C271" s="340"/>
      <c r="D271" s="245"/>
      <c r="E271" s="394">
        <v>2024</v>
      </c>
      <c r="F271" s="95">
        <v>550.9</v>
      </c>
      <c r="G271" s="95">
        <v>9.4</v>
      </c>
      <c r="H271" s="129" t="s">
        <v>272</v>
      </c>
      <c r="I271" s="583"/>
      <c r="J271" s="129"/>
      <c r="K271" s="129"/>
      <c r="L271" s="587"/>
      <c r="M271" s="490"/>
      <c r="N271" s="587">
        <v>144.4</v>
      </c>
      <c r="O271" s="95">
        <v>-3.6</v>
      </c>
      <c r="P271" s="587"/>
    </row>
    <row r="272" s="303" customFormat="1" ht="24" customHeight="1" spans="1:16">
      <c r="A272" s="63">
        <v>68</v>
      </c>
      <c r="B272" s="553" t="s">
        <v>147</v>
      </c>
      <c r="C272" s="339" t="s">
        <v>290</v>
      </c>
      <c r="D272" s="554" t="s">
        <v>149</v>
      </c>
      <c r="E272" s="106">
        <v>2021</v>
      </c>
      <c r="F272" s="361">
        <v>693.269578571428</v>
      </c>
      <c r="G272" s="361">
        <v>4.10234680853337</v>
      </c>
      <c r="H272" s="555" t="s">
        <v>291</v>
      </c>
      <c r="I272" s="595"/>
      <c r="J272" s="422">
        <v>5</v>
      </c>
      <c r="K272" s="361">
        <v>4.5</v>
      </c>
      <c r="L272" s="361" t="s">
        <v>188</v>
      </c>
      <c r="M272" s="422"/>
      <c r="N272" s="361">
        <v>139.285714285714</v>
      </c>
      <c r="O272" s="361">
        <v>-4.71428571428601</v>
      </c>
      <c r="P272" s="68">
        <v>86.8709333678184</v>
      </c>
    </row>
    <row r="273" s="303" customFormat="1" ht="24" customHeight="1" spans="1:16">
      <c r="A273" s="63"/>
      <c r="B273" s="553"/>
      <c r="C273" s="339"/>
      <c r="D273" s="105"/>
      <c r="E273" s="170">
        <v>2022</v>
      </c>
      <c r="F273" s="361">
        <v>648.827270850537</v>
      </c>
      <c r="G273" s="361">
        <v>3.03011604238254</v>
      </c>
      <c r="H273" s="555" t="s">
        <v>292</v>
      </c>
      <c r="I273" s="595"/>
      <c r="J273" s="422">
        <v>5</v>
      </c>
      <c r="K273" s="361">
        <v>5</v>
      </c>
      <c r="L273" s="361" t="s">
        <v>188</v>
      </c>
      <c r="M273" s="422"/>
      <c r="N273" s="361">
        <v>131.714285714286</v>
      </c>
      <c r="O273" s="361">
        <v>-3.71428571428498</v>
      </c>
      <c r="P273" s="68">
        <v>82.0185765752665</v>
      </c>
    </row>
    <row r="274" s="304" customFormat="1" ht="24" customHeight="1" spans="1:16">
      <c r="A274" s="110"/>
      <c r="B274" s="553"/>
      <c r="C274" s="339"/>
      <c r="D274" s="441"/>
      <c r="E274" s="556" t="s">
        <v>190</v>
      </c>
      <c r="F274" s="366">
        <v>671.048424710983</v>
      </c>
      <c r="G274" s="366">
        <v>3.56623142545796</v>
      </c>
      <c r="H274" s="557" t="s">
        <v>293</v>
      </c>
      <c r="I274" s="596"/>
      <c r="J274" s="427">
        <v>5</v>
      </c>
      <c r="K274" s="366">
        <v>5</v>
      </c>
      <c r="L274" s="366" t="s">
        <v>188</v>
      </c>
      <c r="M274" s="427"/>
      <c r="N274" s="366">
        <v>135.5</v>
      </c>
      <c r="O274" s="366">
        <v>-4.2142857142855</v>
      </c>
      <c r="P274" s="111">
        <v>84.4447549715424</v>
      </c>
    </row>
    <row r="275" s="303" customFormat="1" ht="24" customHeight="1" spans="1:16">
      <c r="A275" s="63"/>
      <c r="B275" s="553"/>
      <c r="C275" s="339"/>
      <c r="D275" s="105"/>
      <c r="E275" s="106">
        <v>2023</v>
      </c>
      <c r="F275" s="361">
        <v>674.711368287349</v>
      </c>
      <c r="G275" s="361">
        <v>3.45496573958641</v>
      </c>
      <c r="H275" s="555" t="s">
        <v>292</v>
      </c>
      <c r="I275" s="595"/>
      <c r="J275" s="422"/>
      <c r="K275" s="361"/>
      <c r="L275" s="361"/>
      <c r="M275" s="422"/>
      <c r="N275" s="361">
        <v>138.833333333333</v>
      </c>
      <c r="O275" s="361">
        <v>-8</v>
      </c>
      <c r="P275" s="68">
        <v>86.1963631352291</v>
      </c>
    </row>
    <row r="276" s="15" customFormat="1" ht="23.5" customHeight="1" spans="1:16">
      <c r="A276" s="63">
        <v>69</v>
      </c>
      <c r="B276" s="553"/>
      <c r="C276" s="339" t="s">
        <v>27</v>
      </c>
      <c r="D276" s="331" t="s">
        <v>294</v>
      </c>
      <c r="E276" s="106">
        <v>2021</v>
      </c>
      <c r="F276" s="68">
        <v>698.924603174603</v>
      </c>
      <c r="G276" s="68">
        <v>6.31227992575181</v>
      </c>
      <c r="H276" s="558" t="s">
        <v>189</v>
      </c>
      <c r="I276" s="476"/>
      <c r="J276" s="170">
        <v>3</v>
      </c>
      <c r="K276" s="476">
        <v>4.25</v>
      </c>
      <c r="L276" s="63" t="s">
        <v>188</v>
      </c>
      <c r="M276" s="170">
        <v>5</v>
      </c>
      <c r="N276" s="68">
        <v>149.571428571429</v>
      </c>
      <c r="O276" s="68">
        <v>-1.6</v>
      </c>
      <c r="P276" s="192">
        <v>133.941428571429</v>
      </c>
    </row>
    <row r="277" s="15" customFormat="1" ht="23.5" customHeight="1" spans="1:16">
      <c r="A277" s="63"/>
      <c r="B277" s="553"/>
      <c r="C277" s="339"/>
      <c r="D277" s="268"/>
      <c r="E277" s="106">
        <v>2022</v>
      </c>
      <c r="F277" s="68">
        <v>685.193125765529</v>
      </c>
      <c r="G277" s="68">
        <v>6.65188458135187</v>
      </c>
      <c r="H277" s="558" t="s">
        <v>292</v>
      </c>
      <c r="I277" s="476"/>
      <c r="J277" s="170">
        <v>5</v>
      </c>
      <c r="K277" s="476">
        <v>4.75</v>
      </c>
      <c r="L277" s="63" t="s">
        <v>188</v>
      </c>
      <c r="M277" s="170">
        <v>0</v>
      </c>
      <c r="N277" s="68">
        <v>152.5</v>
      </c>
      <c r="O277" s="68">
        <v>-0.6</v>
      </c>
      <c r="P277" s="192">
        <v>129.617931393161</v>
      </c>
    </row>
    <row r="278" s="314" customFormat="1" ht="23.5" customHeight="1" spans="1:16">
      <c r="A278" s="110"/>
      <c r="B278" s="553"/>
      <c r="C278" s="339"/>
      <c r="D278" s="271"/>
      <c r="E278" s="556" t="s">
        <v>190</v>
      </c>
      <c r="F278" s="111">
        <v>692.058864470066</v>
      </c>
      <c r="G278" s="111">
        <v>6.48208225355184</v>
      </c>
      <c r="H278" s="169" t="s">
        <v>293</v>
      </c>
      <c r="I278" s="478"/>
      <c r="J278" s="438">
        <v>5</v>
      </c>
      <c r="K278" s="478">
        <v>4.75</v>
      </c>
      <c r="L278" s="110" t="s">
        <v>188</v>
      </c>
      <c r="M278" s="438">
        <v>5</v>
      </c>
      <c r="N278" s="111">
        <v>151.035714285714</v>
      </c>
      <c r="O278" s="111">
        <v>-1.1</v>
      </c>
      <c r="P278" s="562">
        <f>AVERAGE(P276:P277)</f>
        <v>131.779679982295</v>
      </c>
    </row>
    <row r="279" s="15" customFormat="1" ht="23.5" customHeight="1" spans="1:16">
      <c r="A279" s="63"/>
      <c r="B279" s="553"/>
      <c r="C279" s="339"/>
      <c r="D279" s="268"/>
      <c r="E279" s="106">
        <v>2023</v>
      </c>
      <c r="F279" s="68">
        <v>692.75093125</v>
      </c>
      <c r="G279" s="68">
        <v>5.32232102717214</v>
      </c>
      <c r="H279" s="558" t="s">
        <v>292</v>
      </c>
      <c r="I279" s="476"/>
      <c r="J279" s="170"/>
      <c r="K279" s="476"/>
      <c r="L279" s="63"/>
      <c r="M279" s="170"/>
      <c r="N279" s="68">
        <v>152.6</v>
      </c>
      <c r="O279" s="68">
        <v>-1.9</v>
      </c>
      <c r="P279" s="192">
        <v>129.141293103448</v>
      </c>
    </row>
    <row r="280" s="15" customFormat="1" ht="24" customHeight="1" spans="1:16">
      <c r="A280" s="559">
        <v>70</v>
      </c>
      <c r="B280" s="553"/>
      <c r="C280" s="339" t="s">
        <v>41</v>
      </c>
      <c r="D280" s="337" t="s">
        <v>295</v>
      </c>
      <c r="E280" s="63">
        <v>2021</v>
      </c>
      <c r="F280" s="192">
        <v>697.9</v>
      </c>
      <c r="G280" s="68">
        <v>4.03</v>
      </c>
      <c r="H280" s="558" t="s">
        <v>291</v>
      </c>
      <c r="I280" s="63"/>
      <c r="J280" s="63">
        <v>3</v>
      </c>
      <c r="K280" s="63">
        <v>4</v>
      </c>
      <c r="L280" s="63" t="s">
        <v>201</v>
      </c>
      <c r="M280" s="170">
        <v>5</v>
      </c>
      <c r="N280" s="68">
        <v>154.3</v>
      </c>
      <c r="O280" s="68">
        <v>-1.3</v>
      </c>
      <c r="P280" s="192">
        <v>93.6157142857143</v>
      </c>
    </row>
    <row r="281" s="15" customFormat="1" ht="24" customHeight="1" spans="1:16">
      <c r="A281" s="560"/>
      <c r="B281" s="553"/>
      <c r="C281" s="339"/>
      <c r="D281" s="340"/>
      <c r="E281" s="63">
        <v>2022</v>
      </c>
      <c r="F281" s="561">
        <v>662.1</v>
      </c>
      <c r="G281" s="512">
        <v>4.01</v>
      </c>
      <c r="H281" s="558" t="s">
        <v>291</v>
      </c>
      <c r="I281" s="63"/>
      <c r="J281" s="532">
        <v>1</v>
      </c>
      <c r="K281" s="532">
        <v>2.75</v>
      </c>
      <c r="L281" s="533" t="s">
        <v>201</v>
      </c>
      <c r="M281" s="597">
        <v>5</v>
      </c>
      <c r="N281" s="68">
        <v>155.3</v>
      </c>
      <c r="O281" s="68">
        <v>-3.7</v>
      </c>
      <c r="P281" s="192">
        <v>92.9</v>
      </c>
    </row>
    <row r="282" s="314" customFormat="1" ht="24" customHeight="1" spans="1:19">
      <c r="A282" s="560"/>
      <c r="B282" s="553"/>
      <c r="C282" s="339"/>
      <c r="D282" s="340"/>
      <c r="E282" s="169" t="s">
        <v>190</v>
      </c>
      <c r="F282" s="562">
        <f>AVERAGE(F280:F281)</f>
        <v>680</v>
      </c>
      <c r="G282" s="111">
        <f>AVERAGE(G280:G281)</f>
        <v>4.02</v>
      </c>
      <c r="H282" s="169" t="s">
        <v>296</v>
      </c>
      <c r="I282" s="110"/>
      <c r="J282" s="110">
        <v>3</v>
      </c>
      <c r="K282" s="110">
        <v>4</v>
      </c>
      <c r="L282" s="110" t="s">
        <v>201</v>
      </c>
      <c r="M282" s="438">
        <v>5</v>
      </c>
      <c r="N282" s="111">
        <f t="shared" ref="N282:P282" si="0">AVERAGE(N280:N281)</f>
        <v>154.8</v>
      </c>
      <c r="O282" s="111">
        <f t="shared" si="0"/>
        <v>-2.5</v>
      </c>
      <c r="P282" s="111">
        <f t="shared" si="0"/>
        <v>93.2578571428571</v>
      </c>
      <c r="S282" s="312"/>
    </row>
    <row r="283" s="311" customFormat="1" ht="24" customHeight="1" spans="1:16">
      <c r="A283" s="563"/>
      <c r="B283" s="553"/>
      <c r="C283" s="339"/>
      <c r="D283" s="343"/>
      <c r="E283" s="106">
        <v>2023</v>
      </c>
      <c r="F283" s="192">
        <v>670.6</v>
      </c>
      <c r="G283" s="68">
        <v>6.1</v>
      </c>
      <c r="H283" s="558" t="s">
        <v>291</v>
      </c>
      <c r="I283" s="456"/>
      <c r="J283" s="63"/>
      <c r="K283" s="63"/>
      <c r="L283" s="63"/>
      <c r="M283" s="170"/>
      <c r="N283" s="68">
        <v>154.5</v>
      </c>
      <c r="O283" s="68">
        <v>-3.2</v>
      </c>
      <c r="P283" s="68">
        <v>91.6566666666667</v>
      </c>
    </row>
    <row r="284" s="15" customFormat="1" ht="21.5" customHeight="1" spans="1:16">
      <c r="A284" s="170">
        <v>1</v>
      </c>
      <c r="B284" s="510" t="s">
        <v>155</v>
      </c>
      <c r="C284" s="337" t="s">
        <v>9</v>
      </c>
      <c r="D284" s="63" t="s">
        <v>297</v>
      </c>
      <c r="E284" s="106">
        <v>2023</v>
      </c>
      <c r="F284" s="68">
        <v>694.08</v>
      </c>
      <c r="G284" s="68">
        <v>5.3</v>
      </c>
      <c r="H284" s="544"/>
      <c r="I284" s="584"/>
      <c r="J284" s="584">
        <v>3</v>
      </c>
      <c r="K284" s="598">
        <v>4</v>
      </c>
      <c r="L284" s="599" t="s">
        <v>201</v>
      </c>
      <c r="M284" s="68"/>
      <c r="N284" s="63">
        <v>140.1</v>
      </c>
      <c r="O284" s="63">
        <v>-2.6</v>
      </c>
      <c r="P284" s="68">
        <v>85.4</v>
      </c>
    </row>
    <row r="285" s="15" customFormat="1" ht="21.5" customHeight="1" spans="1:16">
      <c r="A285" s="170"/>
      <c r="B285" s="511"/>
      <c r="C285" s="340"/>
      <c r="D285" s="63"/>
      <c r="E285" s="170">
        <v>2024</v>
      </c>
      <c r="F285" s="68">
        <v>675.17</v>
      </c>
      <c r="G285" s="68">
        <v>5.7</v>
      </c>
      <c r="H285" s="544"/>
      <c r="I285" s="584"/>
      <c r="J285" s="584">
        <v>1</v>
      </c>
      <c r="K285" s="598">
        <v>2.75</v>
      </c>
      <c r="L285" s="599" t="s">
        <v>201</v>
      </c>
      <c r="M285" s="68"/>
      <c r="N285" s="68">
        <v>143</v>
      </c>
      <c r="O285" s="68">
        <v>-3.2</v>
      </c>
      <c r="P285" s="68">
        <v>82.8</v>
      </c>
    </row>
    <row r="286" s="314" customFormat="1" ht="21.5" customHeight="1" spans="1:16">
      <c r="A286" s="170"/>
      <c r="B286" s="511"/>
      <c r="C286" s="340"/>
      <c r="D286" s="63"/>
      <c r="E286" s="564" t="s">
        <v>190</v>
      </c>
      <c r="F286" s="111">
        <v>684.63</v>
      </c>
      <c r="G286" s="111">
        <v>5.5</v>
      </c>
      <c r="H286" s="341" t="s">
        <v>298</v>
      </c>
      <c r="I286" s="111"/>
      <c r="J286" s="590">
        <v>3</v>
      </c>
      <c r="K286" s="600">
        <v>4</v>
      </c>
      <c r="L286" s="601" t="s">
        <v>201</v>
      </c>
      <c r="M286" s="380"/>
      <c r="N286" s="111">
        <v>141.6</v>
      </c>
      <c r="O286" s="111">
        <v>-2.9</v>
      </c>
      <c r="P286" s="111">
        <v>83.8</v>
      </c>
    </row>
    <row r="287" s="15" customFormat="1" ht="21.5" customHeight="1" spans="1:16">
      <c r="A287" s="170">
        <v>2</v>
      </c>
      <c r="B287" s="511"/>
      <c r="C287" s="340"/>
      <c r="D287" s="339" t="s">
        <v>299</v>
      </c>
      <c r="E287" s="106">
        <v>2023</v>
      </c>
      <c r="F287" s="68">
        <v>701.89</v>
      </c>
      <c r="G287" s="68">
        <v>6.5</v>
      </c>
      <c r="H287" s="544"/>
      <c r="I287" s="584"/>
      <c r="J287" s="584">
        <v>3</v>
      </c>
      <c r="K287" s="598">
        <v>4</v>
      </c>
      <c r="L287" s="599" t="s">
        <v>201</v>
      </c>
      <c r="M287" s="68"/>
      <c r="N287" s="68">
        <v>139.3</v>
      </c>
      <c r="O287" s="68">
        <v>-3.4</v>
      </c>
      <c r="P287" s="68">
        <v>85.1428571428571</v>
      </c>
    </row>
    <row r="288" s="15" customFormat="1" ht="21.5" customHeight="1" spans="1:16">
      <c r="A288" s="170"/>
      <c r="B288" s="511"/>
      <c r="C288" s="340"/>
      <c r="D288" s="63"/>
      <c r="E288" s="170">
        <v>2024</v>
      </c>
      <c r="F288" s="68">
        <v>679.46</v>
      </c>
      <c r="G288" s="68">
        <v>6.4</v>
      </c>
      <c r="H288" s="544"/>
      <c r="I288" s="584"/>
      <c r="J288" s="584">
        <v>3</v>
      </c>
      <c r="K288" s="598">
        <v>4.25</v>
      </c>
      <c r="L288" s="371" t="s">
        <v>188</v>
      </c>
      <c r="M288" s="68"/>
      <c r="N288" s="68">
        <v>142.6</v>
      </c>
      <c r="O288" s="68">
        <v>-3.6</v>
      </c>
      <c r="P288" s="68">
        <v>83.8</v>
      </c>
    </row>
    <row r="289" s="15" customFormat="1" ht="21.5" customHeight="1" spans="1:16">
      <c r="A289" s="170"/>
      <c r="B289" s="511"/>
      <c r="C289" s="340"/>
      <c r="D289" s="63"/>
      <c r="E289" s="564" t="s">
        <v>190</v>
      </c>
      <c r="F289" s="111">
        <v>690.68</v>
      </c>
      <c r="G289" s="111">
        <v>6.4</v>
      </c>
      <c r="H289" s="341" t="s">
        <v>298</v>
      </c>
      <c r="I289" s="111"/>
      <c r="J289" s="590">
        <v>3</v>
      </c>
      <c r="K289" s="600">
        <v>4.25</v>
      </c>
      <c r="L289" s="372" t="s">
        <v>188</v>
      </c>
      <c r="M289" s="380"/>
      <c r="N289" s="111">
        <v>141</v>
      </c>
      <c r="O289" s="111">
        <v>-3.5</v>
      </c>
      <c r="P289" s="111">
        <v>84.3</v>
      </c>
    </row>
    <row r="290" s="300" customFormat="1" ht="21.5" customHeight="1" spans="1:16">
      <c r="A290" s="63">
        <v>3</v>
      </c>
      <c r="B290" s="511"/>
      <c r="C290" s="340"/>
      <c r="D290" s="339" t="s">
        <v>300</v>
      </c>
      <c r="E290" s="63">
        <v>2023</v>
      </c>
      <c r="F290" s="68">
        <v>647.9</v>
      </c>
      <c r="G290" s="68">
        <v>5.4</v>
      </c>
      <c r="H290" s="565"/>
      <c r="I290" s="602"/>
      <c r="J290" s="63">
        <v>4</v>
      </c>
      <c r="K290" s="63">
        <v>3</v>
      </c>
      <c r="L290" s="371" t="s">
        <v>201</v>
      </c>
      <c r="M290" s="63"/>
      <c r="N290" s="68">
        <v>127.8</v>
      </c>
      <c r="O290" s="68">
        <v>-4</v>
      </c>
      <c r="P290" s="68">
        <v>85.8</v>
      </c>
    </row>
    <row r="291" s="302" customFormat="1" ht="21.5" customHeight="1" spans="1:16">
      <c r="A291" s="63"/>
      <c r="B291" s="511"/>
      <c r="C291" s="340"/>
      <c r="D291" s="63"/>
      <c r="E291" s="63">
        <v>2024</v>
      </c>
      <c r="F291" s="68">
        <v>705.995</v>
      </c>
      <c r="G291" s="68">
        <v>7.03333333333333</v>
      </c>
      <c r="H291" s="63"/>
      <c r="I291" s="68"/>
      <c r="J291" s="63">
        <v>3</v>
      </c>
      <c r="K291" s="63">
        <v>3.75</v>
      </c>
      <c r="L291" s="371" t="s">
        <v>201</v>
      </c>
      <c r="M291" s="63"/>
      <c r="N291" s="68">
        <v>148</v>
      </c>
      <c r="O291" s="68">
        <v>-2.33333333333334</v>
      </c>
      <c r="P291" s="68">
        <v>83.3116666666667</v>
      </c>
    </row>
    <row r="292" s="320" customFormat="1" ht="21.5" customHeight="1" spans="1:16">
      <c r="A292" s="110"/>
      <c r="B292" s="511"/>
      <c r="C292" s="340"/>
      <c r="D292" s="110"/>
      <c r="E292" s="342" t="s">
        <v>190</v>
      </c>
      <c r="F292" s="111">
        <v>676.9475</v>
      </c>
      <c r="G292" s="111">
        <v>6.21666666666667</v>
      </c>
      <c r="H292" s="564" t="s">
        <v>301</v>
      </c>
      <c r="I292" s="111"/>
      <c r="J292" s="110">
        <v>4</v>
      </c>
      <c r="K292" s="110">
        <v>3</v>
      </c>
      <c r="L292" s="372" t="s">
        <v>201</v>
      </c>
      <c r="M292" s="110"/>
      <c r="N292" s="111">
        <v>137.9</v>
      </c>
      <c r="O292" s="111">
        <v>-3.16666666666667</v>
      </c>
      <c r="P292" s="111">
        <v>84.5558333333333</v>
      </c>
    </row>
    <row r="293" s="300" customFormat="1" ht="21.5" customHeight="1" spans="1:16">
      <c r="A293" s="63">
        <v>4</v>
      </c>
      <c r="B293" s="511"/>
      <c r="C293" s="340"/>
      <c r="D293" s="339" t="s">
        <v>302</v>
      </c>
      <c r="E293" s="63">
        <v>2023</v>
      </c>
      <c r="F293" s="68">
        <v>673.2</v>
      </c>
      <c r="G293" s="68">
        <v>8.7</v>
      </c>
      <c r="H293" s="566"/>
      <c r="I293" s="432"/>
      <c r="J293" s="63">
        <v>5</v>
      </c>
      <c r="K293" s="63">
        <v>5</v>
      </c>
      <c r="L293" s="371" t="s">
        <v>188</v>
      </c>
      <c r="M293" s="602"/>
      <c r="N293" s="68">
        <v>130.6</v>
      </c>
      <c r="O293" s="68">
        <v>-1.2</v>
      </c>
      <c r="P293" s="68">
        <v>86</v>
      </c>
    </row>
    <row r="294" s="302" customFormat="1" ht="21.5" customHeight="1" spans="1:16">
      <c r="A294" s="63"/>
      <c r="B294" s="511"/>
      <c r="C294" s="340"/>
      <c r="D294" s="63"/>
      <c r="E294" s="63">
        <v>2024</v>
      </c>
      <c r="F294" s="68">
        <v>704.415</v>
      </c>
      <c r="G294" s="68">
        <v>6.86833333333333</v>
      </c>
      <c r="H294" s="63"/>
      <c r="I294" s="68"/>
      <c r="J294" s="63">
        <v>1</v>
      </c>
      <c r="K294" s="63">
        <v>3</v>
      </c>
      <c r="L294" s="371" t="s">
        <v>201</v>
      </c>
      <c r="M294" s="63"/>
      <c r="N294" s="68">
        <v>147.166666666667</v>
      </c>
      <c r="O294" s="68">
        <v>-3.14666666666669</v>
      </c>
      <c r="P294" s="68">
        <v>80.585</v>
      </c>
    </row>
    <row r="295" s="320" customFormat="1" ht="21.5" customHeight="1" spans="1:16">
      <c r="A295" s="110"/>
      <c r="B295" s="511"/>
      <c r="C295" s="340"/>
      <c r="D295" s="110"/>
      <c r="E295" s="342" t="s">
        <v>190</v>
      </c>
      <c r="F295" s="111">
        <v>688.8075</v>
      </c>
      <c r="G295" s="111">
        <v>7.78416666666666</v>
      </c>
      <c r="H295" s="564" t="s">
        <v>187</v>
      </c>
      <c r="I295" s="603"/>
      <c r="J295" s="110">
        <v>5</v>
      </c>
      <c r="K295" s="110">
        <v>5</v>
      </c>
      <c r="L295" s="372" t="s">
        <v>188</v>
      </c>
      <c r="M295" s="604"/>
      <c r="N295" s="111">
        <v>138.883333333333</v>
      </c>
      <c r="O295" s="111">
        <v>-2.17333333333334</v>
      </c>
      <c r="P295" s="111">
        <v>83.2925</v>
      </c>
    </row>
    <row r="296" s="15" customFormat="1" ht="21.5" customHeight="1" spans="1:16">
      <c r="A296" s="170">
        <v>5</v>
      </c>
      <c r="B296" s="511"/>
      <c r="C296" s="340"/>
      <c r="D296" s="339" t="s">
        <v>303</v>
      </c>
      <c r="E296" s="106">
        <v>2023</v>
      </c>
      <c r="F296" s="376">
        <v>712.3</v>
      </c>
      <c r="G296" s="376">
        <v>4.9</v>
      </c>
      <c r="H296" s="106"/>
      <c r="I296" s="106"/>
      <c r="J296" s="106">
        <v>3</v>
      </c>
      <c r="K296" s="106">
        <v>4</v>
      </c>
      <c r="L296" s="605" t="s">
        <v>201</v>
      </c>
      <c r="M296" s="106"/>
      <c r="N296" s="376">
        <v>141.2</v>
      </c>
      <c r="O296" s="376">
        <v>-1.8</v>
      </c>
      <c r="P296" s="376">
        <v>85.82</v>
      </c>
    </row>
    <row r="297" s="15" customFormat="1" ht="21.5" customHeight="1" spans="1:16">
      <c r="A297" s="170"/>
      <c r="B297" s="511"/>
      <c r="C297" s="340"/>
      <c r="D297" s="63"/>
      <c r="E297" s="106">
        <v>2024</v>
      </c>
      <c r="F297" s="376">
        <v>713.8</v>
      </c>
      <c r="G297" s="376">
        <v>8</v>
      </c>
      <c r="H297" s="106"/>
      <c r="I297" s="106"/>
      <c r="J297" s="106">
        <v>1</v>
      </c>
      <c r="K297" s="106">
        <v>2.75</v>
      </c>
      <c r="L297" s="605" t="s">
        <v>201</v>
      </c>
      <c r="M297" s="106"/>
      <c r="N297" s="376">
        <v>145.3</v>
      </c>
      <c r="O297" s="376">
        <v>-2.2</v>
      </c>
      <c r="P297" s="376">
        <v>87.0866666666667</v>
      </c>
    </row>
    <row r="298" s="314" customFormat="1" ht="21.5" customHeight="1" spans="1:16">
      <c r="A298" s="438"/>
      <c r="B298" s="511"/>
      <c r="C298" s="340"/>
      <c r="D298" s="110"/>
      <c r="E298" s="567" t="s">
        <v>190</v>
      </c>
      <c r="F298" s="380">
        <f>AVERAGE(F296:F297)</f>
        <v>713.05</v>
      </c>
      <c r="G298" s="380">
        <f>AVERAGE(G296:G297)</f>
        <v>6.45</v>
      </c>
      <c r="H298" s="567" t="s">
        <v>187</v>
      </c>
      <c r="I298" s="522"/>
      <c r="J298" s="522">
        <v>3</v>
      </c>
      <c r="K298" s="522">
        <v>4</v>
      </c>
      <c r="L298" s="606" t="s">
        <v>201</v>
      </c>
      <c r="M298" s="522"/>
      <c r="N298" s="380">
        <f t="shared" ref="N298:P298" si="1">AVERAGE(N296:N297)</f>
        <v>143.25</v>
      </c>
      <c r="O298" s="380">
        <f t="shared" si="1"/>
        <v>-2</v>
      </c>
      <c r="P298" s="380">
        <f t="shared" si="1"/>
        <v>86.4533333333333</v>
      </c>
    </row>
    <row r="299" s="15" customFormat="1" ht="22.5" customHeight="1" spans="1:16">
      <c r="A299" s="63">
        <v>6</v>
      </c>
      <c r="B299" s="511"/>
      <c r="C299" s="340"/>
      <c r="D299" s="339" t="s">
        <v>304</v>
      </c>
      <c r="E299" s="106">
        <v>2023</v>
      </c>
      <c r="F299" s="376">
        <v>724.5</v>
      </c>
      <c r="G299" s="376">
        <v>6.695</v>
      </c>
      <c r="H299" s="106"/>
      <c r="I299" s="106"/>
      <c r="J299" s="106">
        <v>5</v>
      </c>
      <c r="K299" s="106">
        <v>5</v>
      </c>
      <c r="L299" s="605" t="s">
        <v>188</v>
      </c>
      <c r="M299" s="106"/>
      <c r="N299" s="376">
        <v>138.8</v>
      </c>
      <c r="O299" s="376">
        <v>-4.2</v>
      </c>
      <c r="P299" s="376">
        <v>89.195</v>
      </c>
    </row>
    <row r="300" s="15" customFormat="1" ht="22.5" customHeight="1" spans="1:16">
      <c r="A300" s="63"/>
      <c r="B300" s="511"/>
      <c r="C300" s="340"/>
      <c r="D300" s="63"/>
      <c r="E300" s="106">
        <v>2024</v>
      </c>
      <c r="F300" s="376">
        <v>697</v>
      </c>
      <c r="G300" s="376">
        <v>5.5</v>
      </c>
      <c r="H300" s="106"/>
      <c r="I300" s="106"/>
      <c r="J300" s="106">
        <v>3</v>
      </c>
      <c r="K300" s="106">
        <v>4.25</v>
      </c>
      <c r="L300" s="605" t="s">
        <v>188</v>
      </c>
      <c r="M300" s="106"/>
      <c r="N300" s="376">
        <v>143.2</v>
      </c>
      <c r="O300" s="376">
        <v>-4.3</v>
      </c>
      <c r="P300" s="376">
        <v>87.825</v>
      </c>
    </row>
    <row r="301" s="314" customFormat="1" ht="22.5" customHeight="1" spans="1:16">
      <c r="A301" s="110"/>
      <c r="B301" s="511"/>
      <c r="C301" s="343"/>
      <c r="D301" s="110"/>
      <c r="E301" s="567" t="s">
        <v>190</v>
      </c>
      <c r="F301" s="380">
        <v>710.75</v>
      </c>
      <c r="G301" s="380">
        <v>6.0975</v>
      </c>
      <c r="H301" s="341" t="s">
        <v>192</v>
      </c>
      <c r="I301" s="522"/>
      <c r="J301" s="522">
        <v>5</v>
      </c>
      <c r="K301" s="522">
        <v>5</v>
      </c>
      <c r="L301" s="606" t="s">
        <v>188</v>
      </c>
      <c r="M301" s="522"/>
      <c r="N301" s="380">
        <v>141</v>
      </c>
      <c r="O301" s="380">
        <v>-4.25</v>
      </c>
      <c r="P301" s="380">
        <v>88.51</v>
      </c>
    </row>
    <row r="302" s="311" customFormat="1" ht="22" customHeight="1" spans="1:16">
      <c r="A302" s="63">
        <v>7</v>
      </c>
      <c r="B302" s="511"/>
      <c r="C302" s="337" t="s">
        <v>163</v>
      </c>
      <c r="D302" s="339" t="s">
        <v>305</v>
      </c>
      <c r="E302" s="106">
        <v>2023</v>
      </c>
      <c r="F302" s="68">
        <v>691.980416666667</v>
      </c>
      <c r="G302" s="68">
        <v>5.02015346225984</v>
      </c>
      <c r="H302" s="63"/>
      <c r="I302" s="476"/>
      <c r="J302" s="63">
        <v>5</v>
      </c>
      <c r="K302" s="476">
        <v>5</v>
      </c>
      <c r="L302" s="371" t="s">
        <v>188</v>
      </c>
      <c r="M302" s="63" t="s">
        <v>306</v>
      </c>
      <c r="N302" s="192">
        <v>152.1</v>
      </c>
      <c r="O302" s="68">
        <v>-2.4</v>
      </c>
      <c r="P302" s="192">
        <v>93.35875</v>
      </c>
    </row>
    <row r="303" s="311" customFormat="1" ht="22" customHeight="1" spans="1:16">
      <c r="A303" s="63"/>
      <c r="B303" s="511"/>
      <c r="C303" s="340"/>
      <c r="D303" s="63"/>
      <c r="E303" s="106">
        <v>2024</v>
      </c>
      <c r="F303" s="68">
        <v>638.622546875</v>
      </c>
      <c r="G303" s="68">
        <v>5.1492022186496</v>
      </c>
      <c r="H303" s="63"/>
      <c r="I303" s="476"/>
      <c r="J303" s="63">
        <v>3</v>
      </c>
      <c r="K303" s="476">
        <v>4.5</v>
      </c>
      <c r="L303" s="371" t="s">
        <v>188</v>
      </c>
      <c r="M303" s="63" t="s">
        <v>307</v>
      </c>
      <c r="N303" s="192">
        <v>146</v>
      </c>
      <c r="O303" s="68">
        <v>-5.375</v>
      </c>
      <c r="P303" s="192">
        <v>87.9025</v>
      </c>
    </row>
    <row r="304" s="312" customFormat="1" ht="22" customHeight="1" spans="1:16">
      <c r="A304" s="110"/>
      <c r="B304" s="511"/>
      <c r="C304" s="340"/>
      <c r="D304" s="110"/>
      <c r="E304" s="567" t="s">
        <v>190</v>
      </c>
      <c r="F304" s="111">
        <v>665.301481770833</v>
      </c>
      <c r="G304" s="111">
        <v>5.08467784045472</v>
      </c>
      <c r="H304" s="341" t="s">
        <v>189</v>
      </c>
      <c r="I304" s="110">
        <v>0.57</v>
      </c>
      <c r="J304" s="110">
        <v>5</v>
      </c>
      <c r="K304" s="478">
        <v>5</v>
      </c>
      <c r="L304" s="372" t="s">
        <v>188</v>
      </c>
      <c r="M304" s="110" t="s">
        <v>308</v>
      </c>
      <c r="N304" s="562">
        <v>149.05</v>
      </c>
      <c r="O304" s="111">
        <v>-3.8875</v>
      </c>
      <c r="P304" s="562">
        <v>90.630625</v>
      </c>
    </row>
    <row r="305" s="15" customFormat="1" ht="22" customHeight="1" spans="1:16">
      <c r="A305" s="148">
        <v>8</v>
      </c>
      <c r="B305" s="511"/>
      <c r="C305" s="340"/>
      <c r="D305" s="339" t="s">
        <v>309</v>
      </c>
      <c r="E305" s="106">
        <v>2023</v>
      </c>
      <c r="F305" s="543">
        <v>673.6</v>
      </c>
      <c r="G305" s="543">
        <v>4.5</v>
      </c>
      <c r="H305" s="544"/>
      <c r="I305" s="584"/>
      <c r="J305" s="584">
        <v>3</v>
      </c>
      <c r="K305" s="433" t="s">
        <v>310</v>
      </c>
      <c r="L305" s="599" t="s">
        <v>201</v>
      </c>
      <c r="M305" s="68" t="s">
        <v>306</v>
      </c>
      <c r="N305" s="148">
        <v>149.6</v>
      </c>
      <c r="O305" s="148">
        <v>1</v>
      </c>
      <c r="P305" s="148">
        <v>91.8</v>
      </c>
    </row>
    <row r="306" s="15" customFormat="1" ht="22" customHeight="1" spans="1:16">
      <c r="A306" s="63"/>
      <c r="B306" s="511"/>
      <c r="C306" s="340"/>
      <c r="D306" s="63"/>
      <c r="E306" s="170">
        <v>2024</v>
      </c>
      <c r="F306" s="543">
        <v>680.2</v>
      </c>
      <c r="G306" s="543">
        <v>4.55</v>
      </c>
      <c r="H306" s="544"/>
      <c r="I306" s="584"/>
      <c r="J306" s="584">
        <v>3</v>
      </c>
      <c r="K306" s="433">
        <v>4.5</v>
      </c>
      <c r="L306" s="371" t="s">
        <v>188</v>
      </c>
      <c r="M306" s="68" t="s">
        <v>307</v>
      </c>
      <c r="N306" s="63">
        <v>150.2</v>
      </c>
      <c r="O306" s="63">
        <v>1</v>
      </c>
      <c r="P306" s="63">
        <v>89.5</v>
      </c>
    </row>
    <row r="307" s="314" customFormat="1" ht="22" customHeight="1" spans="1:16">
      <c r="A307" s="63"/>
      <c r="B307" s="511"/>
      <c r="C307" s="340"/>
      <c r="D307" s="63"/>
      <c r="E307" s="564" t="s">
        <v>190</v>
      </c>
      <c r="F307" s="547">
        <v>676.9</v>
      </c>
      <c r="G307" s="547">
        <v>4.53</v>
      </c>
      <c r="H307" s="568" t="s">
        <v>298</v>
      </c>
      <c r="I307" s="590"/>
      <c r="J307" s="590">
        <v>3</v>
      </c>
      <c r="K307" s="436">
        <v>4.5</v>
      </c>
      <c r="L307" s="601" t="s">
        <v>188</v>
      </c>
      <c r="M307" s="380" t="s">
        <v>308</v>
      </c>
      <c r="N307" s="110">
        <v>149.9</v>
      </c>
      <c r="O307" s="110">
        <v>1</v>
      </c>
      <c r="P307" s="110">
        <v>90.7</v>
      </c>
    </row>
    <row r="308" s="15" customFormat="1" ht="22" customHeight="1" spans="1:16">
      <c r="A308" s="63">
        <v>9</v>
      </c>
      <c r="B308" s="511"/>
      <c r="C308" s="340"/>
      <c r="D308" s="339" t="s">
        <v>311</v>
      </c>
      <c r="E308" s="106">
        <v>2023</v>
      </c>
      <c r="F308" s="543">
        <v>696.54</v>
      </c>
      <c r="G308" s="543">
        <v>5.56</v>
      </c>
      <c r="H308" s="569"/>
      <c r="I308" s="584"/>
      <c r="J308" s="584">
        <v>5</v>
      </c>
      <c r="K308" s="433" t="s">
        <v>312</v>
      </c>
      <c r="L308" s="599" t="s">
        <v>188</v>
      </c>
      <c r="M308" s="68" t="s">
        <v>306</v>
      </c>
      <c r="N308" s="148">
        <v>143.6</v>
      </c>
      <c r="O308" s="148">
        <v>-3.8</v>
      </c>
      <c r="P308" s="148">
        <v>93.7</v>
      </c>
    </row>
    <row r="309" s="15" customFormat="1" ht="22" customHeight="1" spans="1:16">
      <c r="A309" s="63"/>
      <c r="B309" s="511"/>
      <c r="C309" s="340"/>
      <c r="D309" s="63"/>
      <c r="E309" s="170">
        <v>2024</v>
      </c>
      <c r="F309" s="543">
        <v>642.805714285714</v>
      </c>
      <c r="G309" s="543">
        <v>5.14921867879952</v>
      </c>
      <c r="H309" s="544"/>
      <c r="I309" s="584"/>
      <c r="J309" s="584">
        <v>3</v>
      </c>
      <c r="K309" s="433" t="s">
        <v>313</v>
      </c>
      <c r="L309" s="371" t="s">
        <v>188</v>
      </c>
      <c r="M309" s="68" t="s">
        <v>306</v>
      </c>
      <c r="N309" s="63">
        <v>145.1</v>
      </c>
      <c r="O309" s="63">
        <v>-3.9</v>
      </c>
      <c r="P309" s="63">
        <v>89.3</v>
      </c>
    </row>
    <row r="310" s="314" customFormat="1" ht="22" customHeight="1" spans="1:16">
      <c r="A310" s="63"/>
      <c r="B310" s="517"/>
      <c r="C310" s="343"/>
      <c r="D310" s="63"/>
      <c r="E310" s="564" t="s">
        <v>190</v>
      </c>
      <c r="F310" s="547">
        <v>669.672857142857</v>
      </c>
      <c r="G310" s="547">
        <v>5.35460933939976</v>
      </c>
      <c r="H310" s="568" t="s">
        <v>298</v>
      </c>
      <c r="I310" s="590"/>
      <c r="J310" s="590">
        <v>5</v>
      </c>
      <c r="K310" s="436" t="s">
        <v>312</v>
      </c>
      <c r="L310" s="601" t="s">
        <v>188</v>
      </c>
      <c r="M310" s="111" t="s">
        <v>314</v>
      </c>
      <c r="N310" s="111">
        <v>144.35</v>
      </c>
      <c r="O310" s="111">
        <v>-3.8</v>
      </c>
      <c r="P310" s="110">
        <v>91.5</v>
      </c>
    </row>
  </sheetData>
  <mergeCells count="198">
    <mergeCell ref="A1:P1"/>
    <mergeCell ref="F2:G2"/>
    <mergeCell ref="H2:I2"/>
    <mergeCell ref="J2:M2"/>
    <mergeCell ref="N2:P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A52:A55"/>
    <mergeCell ref="A56:A59"/>
    <mergeCell ref="A60:A63"/>
    <mergeCell ref="A64:A67"/>
    <mergeCell ref="A68:A71"/>
    <mergeCell ref="A72:A75"/>
    <mergeCell ref="A76:A79"/>
    <mergeCell ref="A80:A83"/>
    <mergeCell ref="A84:A87"/>
    <mergeCell ref="A88:A91"/>
    <mergeCell ref="A92:A95"/>
    <mergeCell ref="A96:A99"/>
    <mergeCell ref="A100:A103"/>
    <mergeCell ref="A104:A107"/>
    <mergeCell ref="A108:A111"/>
    <mergeCell ref="A112:A115"/>
    <mergeCell ref="A116:A119"/>
    <mergeCell ref="A120:A123"/>
    <mergeCell ref="A124:A127"/>
    <mergeCell ref="A128:A131"/>
    <mergeCell ref="A132:A135"/>
    <mergeCell ref="A136:A139"/>
    <mergeCell ref="A140:A143"/>
    <mergeCell ref="A144:A147"/>
    <mergeCell ref="A148:A151"/>
    <mergeCell ref="A152:A155"/>
    <mergeCell ref="A156:A159"/>
    <mergeCell ref="A160:A163"/>
    <mergeCell ref="A164:A167"/>
    <mergeCell ref="A168:A171"/>
    <mergeCell ref="A172:A175"/>
    <mergeCell ref="A176:A179"/>
    <mergeCell ref="A180:A183"/>
    <mergeCell ref="A184:A187"/>
    <mergeCell ref="A188:A191"/>
    <mergeCell ref="A192:A195"/>
    <mergeCell ref="A196:A199"/>
    <mergeCell ref="A200:A203"/>
    <mergeCell ref="A204:A207"/>
    <mergeCell ref="A208:A211"/>
    <mergeCell ref="A212:A215"/>
    <mergeCell ref="A216:A219"/>
    <mergeCell ref="A220:A223"/>
    <mergeCell ref="A224:A227"/>
    <mergeCell ref="A228:A231"/>
    <mergeCell ref="A232:A235"/>
    <mergeCell ref="A236:A239"/>
    <mergeCell ref="A240:A243"/>
    <mergeCell ref="A244:A247"/>
    <mergeCell ref="A248:A251"/>
    <mergeCell ref="A252:A255"/>
    <mergeCell ref="A256:A259"/>
    <mergeCell ref="A260:A263"/>
    <mergeCell ref="A264:A267"/>
    <mergeCell ref="A268:A271"/>
    <mergeCell ref="A272:A275"/>
    <mergeCell ref="A276:A279"/>
    <mergeCell ref="A280:A283"/>
    <mergeCell ref="A284:A286"/>
    <mergeCell ref="A287:A289"/>
    <mergeCell ref="A290:A292"/>
    <mergeCell ref="A293:A295"/>
    <mergeCell ref="A296:A298"/>
    <mergeCell ref="A299:A301"/>
    <mergeCell ref="A302:A304"/>
    <mergeCell ref="A305:A307"/>
    <mergeCell ref="A308:A310"/>
    <mergeCell ref="B2:B3"/>
    <mergeCell ref="B4:B71"/>
    <mergeCell ref="B72:B231"/>
    <mergeCell ref="B232:B271"/>
    <mergeCell ref="B272:B283"/>
    <mergeCell ref="B284:B310"/>
    <mergeCell ref="C2:C3"/>
    <mergeCell ref="C4:C7"/>
    <mergeCell ref="C8:C15"/>
    <mergeCell ref="C16:C27"/>
    <mergeCell ref="C28:C39"/>
    <mergeCell ref="C40:C43"/>
    <mergeCell ref="C44:C47"/>
    <mergeCell ref="C48:C63"/>
    <mergeCell ref="C64:C67"/>
    <mergeCell ref="C68:C71"/>
    <mergeCell ref="C72:C103"/>
    <mergeCell ref="C104:C131"/>
    <mergeCell ref="C132:C143"/>
    <mergeCell ref="C144:C183"/>
    <mergeCell ref="C184:C207"/>
    <mergeCell ref="C208:C223"/>
    <mergeCell ref="C224:C231"/>
    <mergeCell ref="C232:C243"/>
    <mergeCell ref="C244:C247"/>
    <mergeCell ref="C248:C259"/>
    <mergeCell ref="C260:C271"/>
    <mergeCell ref="C272:C275"/>
    <mergeCell ref="C276:C279"/>
    <mergeCell ref="C280:C283"/>
    <mergeCell ref="C284:C301"/>
    <mergeCell ref="C302:C310"/>
    <mergeCell ref="D2:D3"/>
    <mergeCell ref="D4:D7"/>
    <mergeCell ref="D8:D11"/>
    <mergeCell ref="D12:D15"/>
    <mergeCell ref="D16:D19"/>
    <mergeCell ref="D20:D23"/>
    <mergeCell ref="D24:D27"/>
    <mergeCell ref="D28:D31"/>
    <mergeCell ref="D32:D35"/>
    <mergeCell ref="D36:D39"/>
    <mergeCell ref="D40:D43"/>
    <mergeCell ref="D44:D47"/>
    <mergeCell ref="D48:D51"/>
    <mergeCell ref="D52:D55"/>
    <mergeCell ref="D56:D59"/>
    <mergeCell ref="D60:D63"/>
    <mergeCell ref="D64:D67"/>
    <mergeCell ref="D68:D71"/>
    <mergeCell ref="D72:D75"/>
    <mergeCell ref="D76:D79"/>
    <mergeCell ref="D80:D83"/>
    <mergeCell ref="D84:D87"/>
    <mergeCell ref="D88:D91"/>
    <mergeCell ref="D92:D95"/>
    <mergeCell ref="D96:D99"/>
    <mergeCell ref="D100:D103"/>
    <mergeCell ref="D104:D107"/>
    <mergeCell ref="D108:D111"/>
    <mergeCell ref="D112:D115"/>
    <mergeCell ref="D116:D119"/>
    <mergeCell ref="D120:D123"/>
    <mergeCell ref="D124:D127"/>
    <mergeCell ref="D128:D131"/>
    <mergeCell ref="D132:D135"/>
    <mergeCell ref="D136:D139"/>
    <mergeCell ref="D140:D143"/>
    <mergeCell ref="D144:D147"/>
    <mergeCell ref="D148:D151"/>
    <mergeCell ref="D152:D155"/>
    <mergeCell ref="D156:D159"/>
    <mergeCell ref="D160:D163"/>
    <mergeCell ref="D164:D167"/>
    <mergeCell ref="D168:D171"/>
    <mergeCell ref="D172:D175"/>
    <mergeCell ref="D176:D179"/>
    <mergeCell ref="D180:D183"/>
    <mergeCell ref="D184:D187"/>
    <mergeCell ref="D188:D191"/>
    <mergeCell ref="D192:D195"/>
    <mergeCell ref="D196:D199"/>
    <mergeCell ref="D200:D203"/>
    <mergeCell ref="D204:D207"/>
    <mergeCell ref="D208:D211"/>
    <mergeCell ref="D212:D215"/>
    <mergeCell ref="D216:D219"/>
    <mergeCell ref="D220:D223"/>
    <mergeCell ref="D224:D227"/>
    <mergeCell ref="D228:D231"/>
    <mergeCell ref="D232:D235"/>
    <mergeCell ref="D236:D239"/>
    <mergeCell ref="D240:D243"/>
    <mergeCell ref="D244:D247"/>
    <mergeCell ref="D248:D251"/>
    <mergeCell ref="D252:D255"/>
    <mergeCell ref="D256:D259"/>
    <mergeCell ref="D260:D263"/>
    <mergeCell ref="D264:D267"/>
    <mergeCell ref="D268:D271"/>
    <mergeCell ref="D272:D275"/>
    <mergeCell ref="D276:D279"/>
    <mergeCell ref="D280:D283"/>
    <mergeCell ref="D284:D286"/>
    <mergeCell ref="D287:D289"/>
    <mergeCell ref="D290:D292"/>
    <mergeCell ref="D293:D295"/>
    <mergeCell ref="D296:D298"/>
    <mergeCell ref="D299:D301"/>
    <mergeCell ref="D302:D304"/>
    <mergeCell ref="D305:D307"/>
    <mergeCell ref="D308:D310"/>
    <mergeCell ref="E2:E3"/>
  </mergeCells>
  <printOptions horizontalCentered="1"/>
  <pageMargins left="0.747916666666667" right="0.747916666666667" top="0.984027777777778" bottom="0.904861111111111" header="0.5" footer="0.5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962"/>
  <sheetViews>
    <sheetView tabSelected="1" workbookViewId="0">
      <selection activeCell="E3" sqref="E3"/>
    </sheetView>
  </sheetViews>
  <sheetFormatPr defaultColWidth="9" defaultRowHeight="13.5" customHeight="1"/>
  <cols>
    <col min="1" max="1" width="7.5" style="2" customWidth="1"/>
    <col min="2" max="2" width="11.7583333333333" style="22" customWidth="1"/>
    <col min="3" max="3" width="12" style="1" customWidth="1"/>
    <col min="4" max="4" width="7.875" style="1" customWidth="1"/>
    <col min="5" max="5" width="8" style="23" customWidth="1"/>
    <col min="6" max="6" width="7.625" style="23" customWidth="1"/>
    <col min="7" max="7" width="7.25833333333333" style="23" customWidth="1"/>
    <col min="8" max="8" width="7.375" style="23" customWidth="1"/>
    <col min="9" max="9" width="9.5" style="23" customWidth="1"/>
    <col min="10" max="10" width="8.125" style="23" customWidth="1"/>
    <col min="11" max="16384" width="9" style="1"/>
  </cols>
  <sheetData>
    <row r="1" ht="39" customHeight="1" spans="1:10">
      <c r="A1" s="24" t="s">
        <v>315</v>
      </c>
      <c r="B1" s="25"/>
      <c r="C1" s="24"/>
      <c r="D1" s="24"/>
      <c r="E1" s="26"/>
      <c r="F1" s="26"/>
      <c r="G1" s="26"/>
      <c r="H1" s="26"/>
      <c r="I1" s="26"/>
      <c r="J1" s="26"/>
    </row>
    <row r="2" s="1" customFormat="1" ht="20" customHeight="1" spans="1:10">
      <c r="A2" s="27" t="s">
        <v>2</v>
      </c>
      <c r="B2" s="28" t="s">
        <v>4</v>
      </c>
      <c r="C2" s="29" t="s">
        <v>316</v>
      </c>
      <c r="D2" s="30" t="s">
        <v>317</v>
      </c>
      <c r="E2" s="31" t="s">
        <v>318</v>
      </c>
      <c r="F2" s="32"/>
      <c r="G2" s="32"/>
      <c r="H2" s="32"/>
      <c r="I2" s="58" t="s">
        <v>319</v>
      </c>
      <c r="J2" s="59" t="s">
        <v>320</v>
      </c>
    </row>
    <row r="3" s="1" customFormat="1" ht="23" customHeight="1" spans="1:10">
      <c r="A3" s="33"/>
      <c r="B3" s="34"/>
      <c r="C3" s="35"/>
      <c r="D3" s="36"/>
      <c r="E3" s="32" t="s">
        <v>321</v>
      </c>
      <c r="F3" s="32" t="s">
        <v>322</v>
      </c>
      <c r="G3" s="32" t="s">
        <v>323</v>
      </c>
      <c r="H3" s="31" t="s">
        <v>190</v>
      </c>
      <c r="I3" s="60"/>
      <c r="J3" s="61"/>
    </row>
    <row r="4" s="2" customFormat="1" ht="14" customHeight="1" spans="1:10">
      <c r="A4" s="37">
        <v>1</v>
      </c>
      <c r="B4" s="38" t="s">
        <v>324</v>
      </c>
      <c r="C4" s="39" t="s">
        <v>325</v>
      </c>
      <c r="D4" s="40" t="s">
        <v>326</v>
      </c>
      <c r="E4" s="41">
        <v>15.9</v>
      </c>
      <c r="F4" s="41">
        <v>15.8</v>
      </c>
      <c r="G4" s="41">
        <v>15.75</v>
      </c>
      <c r="H4" s="41">
        <v>15.82</v>
      </c>
      <c r="I4" s="41">
        <v>659.03</v>
      </c>
      <c r="J4" s="41">
        <v>4.17</v>
      </c>
    </row>
    <row r="5" s="2" customFormat="1" ht="14" customHeight="1" spans="1:10">
      <c r="A5" s="42"/>
      <c r="B5" s="43"/>
      <c r="C5" s="44" t="s">
        <v>327</v>
      </c>
      <c r="D5" s="40" t="s">
        <v>328</v>
      </c>
      <c r="E5" s="41">
        <v>13.88</v>
      </c>
      <c r="F5" s="41">
        <v>13.75</v>
      </c>
      <c r="G5" s="41">
        <v>13.61</v>
      </c>
      <c r="H5" s="41">
        <v>13.75</v>
      </c>
      <c r="I5" s="41">
        <v>687.5</v>
      </c>
      <c r="J5" s="41">
        <v>11.97</v>
      </c>
    </row>
    <row r="6" s="2" customFormat="1" ht="14" customHeight="1" spans="1:10">
      <c r="A6" s="42"/>
      <c r="B6" s="43"/>
      <c r="C6" s="44" t="s">
        <v>327</v>
      </c>
      <c r="D6" s="40" t="s">
        <v>329</v>
      </c>
      <c r="E6" s="41">
        <v>15.72</v>
      </c>
      <c r="F6" s="41">
        <v>13.73</v>
      </c>
      <c r="G6" s="41">
        <v>14.93</v>
      </c>
      <c r="H6" s="41">
        <v>14.79</v>
      </c>
      <c r="I6" s="41">
        <v>595.6</v>
      </c>
      <c r="J6" s="41">
        <v>3.25</v>
      </c>
    </row>
    <row r="7" s="2" customFormat="1" ht="14" customHeight="1" spans="1:10">
      <c r="A7" s="42"/>
      <c r="B7" s="43"/>
      <c r="C7" s="44" t="s">
        <v>327</v>
      </c>
      <c r="D7" s="40" t="s">
        <v>330</v>
      </c>
      <c r="E7" s="41">
        <v>13.2</v>
      </c>
      <c r="F7" s="41">
        <v>13.4</v>
      </c>
      <c r="G7" s="41">
        <v>14</v>
      </c>
      <c r="H7" s="41">
        <v>13.5</v>
      </c>
      <c r="I7" s="41">
        <v>676.5</v>
      </c>
      <c r="J7" s="41">
        <v>9.8</v>
      </c>
    </row>
    <row r="8" s="2" customFormat="1" ht="14" customHeight="1" spans="1:10">
      <c r="A8" s="42"/>
      <c r="B8" s="43"/>
      <c r="C8" s="44" t="s">
        <v>327</v>
      </c>
      <c r="D8" s="40" t="s">
        <v>331</v>
      </c>
      <c r="E8" s="41">
        <v>13.57</v>
      </c>
      <c r="F8" s="41">
        <v>13.28</v>
      </c>
      <c r="G8" s="41">
        <v>13.15</v>
      </c>
      <c r="H8" s="41">
        <v>13.33</v>
      </c>
      <c r="I8" s="41">
        <v>666.87</v>
      </c>
      <c r="J8" s="41">
        <v>5.26</v>
      </c>
    </row>
    <row r="9" s="2" customFormat="1" ht="14" customHeight="1" spans="1:10">
      <c r="A9" s="42"/>
      <c r="B9" s="43"/>
      <c r="C9" s="44" t="s">
        <v>327</v>
      </c>
      <c r="D9" s="40" t="s">
        <v>332</v>
      </c>
      <c r="E9" s="41">
        <v>13.03</v>
      </c>
      <c r="F9" s="41">
        <v>13.14</v>
      </c>
      <c r="G9" s="41">
        <v>13.04</v>
      </c>
      <c r="H9" s="41">
        <v>13.07</v>
      </c>
      <c r="I9" s="41">
        <v>653.4</v>
      </c>
      <c r="J9" s="41">
        <v>3.57</v>
      </c>
    </row>
    <row r="10" s="2" customFormat="1" ht="14" customHeight="1" spans="1:10">
      <c r="A10" s="42"/>
      <c r="B10" s="43"/>
      <c r="C10" s="44" t="s">
        <v>327</v>
      </c>
      <c r="D10" s="40" t="s">
        <v>333</v>
      </c>
      <c r="E10" s="41">
        <v>11.36</v>
      </c>
      <c r="F10" s="41">
        <v>12.07</v>
      </c>
      <c r="G10" s="41">
        <v>12.54</v>
      </c>
      <c r="H10" s="41">
        <v>11.99</v>
      </c>
      <c r="I10" s="41">
        <v>599.5</v>
      </c>
      <c r="J10" s="41">
        <v>1.9</v>
      </c>
    </row>
    <row r="11" s="2" customFormat="1" ht="14" customHeight="1" spans="1:10">
      <c r="A11" s="42"/>
      <c r="B11" s="43"/>
      <c r="C11" s="44" t="s">
        <v>327</v>
      </c>
      <c r="D11" s="40" t="s">
        <v>334</v>
      </c>
      <c r="E11" s="41">
        <v>15.84</v>
      </c>
      <c r="F11" s="41">
        <v>13.98</v>
      </c>
      <c r="G11" s="41">
        <v>15.15</v>
      </c>
      <c r="H11" s="41">
        <v>14.99</v>
      </c>
      <c r="I11" s="41">
        <v>666.3</v>
      </c>
      <c r="J11" s="41">
        <v>10.52</v>
      </c>
    </row>
    <row r="12" s="2" customFormat="1" ht="14" customHeight="1" spans="1:10">
      <c r="A12" s="42"/>
      <c r="B12" s="43"/>
      <c r="C12" s="44" t="s">
        <v>327</v>
      </c>
      <c r="D12" s="40" t="s">
        <v>335</v>
      </c>
      <c r="E12" s="41">
        <v>12.88</v>
      </c>
      <c r="F12" s="41">
        <v>12.41</v>
      </c>
      <c r="G12" s="41">
        <v>11.9</v>
      </c>
      <c r="H12" s="41">
        <v>12.4</v>
      </c>
      <c r="I12" s="41">
        <v>621.55</v>
      </c>
      <c r="J12" s="41">
        <v>4.73</v>
      </c>
    </row>
    <row r="13" s="2" customFormat="1" ht="14" customHeight="1" spans="1:10">
      <c r="A13" s="42"/>
      <c r="B13" s="43"/>
      <c r="C13" s="44" t="s">
        <v>327</v>
      </c>
      <c r="D13" s="40" t="s">
        <v>336</v>
      </c>
      <c r="E13" s="41">
        <v>12.59</v>
      </c>
      <c r="F13" s="41">
        <v>12.49</v>
      </c>
      <c r="G13" s="41">
        <v>12.43</v>
      </c>
      <c r="H13" s="41">
        <v>12.5</v>
      </c>
      <c r="I13" s="41">
        <v>625.17</v>
      </c>
      <c r="J13" s="41">
        <v>2.96</v>
      </c>
    </row>
    <row r="14" s="2" customFormat="1" ht="14" customHeight="1" spans="1:10">
      <c r="A14" s="42"/>
      <c r="B14" s="43"/>
      <c r="C14" s="44" t="s">
        <v>327</v>
      </c>
      <c r="D14" s="40" t="s">
        <v>337</v>
      </c>
      <c r="E14" s="41">
        <v>12.15</v>
      </c>
      <c r="F14" s="41">
        <v>12.63</v>
      </c>
      <c r="G14" s="41">
        <v>12.3</v>
      </c>
      <c r="H14" s="41">
        <v>12.36</v>
      </c>
      <c r="I14" s="41">
        <v>618.06</v>
      </c>
      <c r="J14" s="41">
        <v>2.65</v>
      </c>
    </row>
    <row r="15" s="2" customFormat="1" ht="14" customHeight="1" spans="1:10">
      <c r="A15" s="42"/>
      <c r="B15" s="43"/>
      <c r="C15" s="44" t="s">
        <v>327</v>
      </c>
      <c r="D15" s="40" t="s">
        <v>338</v>
      </c>
      <c r="E15" s="41">
        <v>12.15</v>
      </c>
      <c r="F15" s="41">
        <v>12.89</v>
      </c>
      <c r="G15" s="41">
        <v>12.06</v>
      </c>
      <c r="H15" s="41">
        <v>12.37</v>
      </c>
      <c r="I15" s="41">
        <v>618.3</v>
      </c>
      <c r="J15" s="41">
        <v>3.2</v>
      </c>
    </row>
    <row r="16" s="2" customFormat="1" ht="14" customHeight="1" spans="1:10">
      <c r="A16" s="42"/>
      <c r="B16" s="43"/>
      <c r="C16" s="44" t="s">
        <v>327</v>
      </c>
      <c r="D16" s="45" t="s">
        <v>339</v>
      </c>
      <c r="E16" s="46">
        <f>AVERAGE(E4:E15)</f>
        <v>13.5225</v>
      </c>
      <c r="F16" s="46">
        <f>AVERAGE(F4:F15)</f>
        <v>13.2975</v>
      </c>
      <c r="G16" s="46">
        <f>AVERAGE(G4:G15)</f>
        <v>13.405</v>
      </c>
      <c r="H16" s="46">
        <f>AVERAGE(H4:H15)</f>
        <v>13.4058333333333</v>
      </c>
      <c r="I16" s="46">
        <f>AVERAGE(I4:I15)</f>
        <v>640.648333333333</v>
      </c>
      <c r="J16" s="62">
        <v>5.34</v>
      </c>
    </row>
    <row r="17" s="2" customFormat="1" ht="14" customHeight="1" spans="1:10">
      <c r="A17" s="42"/>
      <c r="B17" s="43"/>
      <c r="C17" s="39" t="s">
        <v>340</v>
      </c>
      <c r="D17" s="40" t="s">
        <v>326</v>
      </c>
      <c r="E17" s="47">
        <v>17.4</v>
      </c>
      <c r="F17" s="47">
        <v>17.95</v>
      </c>
      <c r="G17" s="47">
        <v>17.7</v>
      </c>
      <c r="H17" s="47">
        <v>17.68</v>
      </c>
      <c r="I17" s="47">
        <v>733.14</v>
      </c>
      <c r="J17" s="47">
        <v>3.41</v>
      </c>
    </row>
    <row r="18" s="2" customFormat="1" ht="14" customHeight="1" spans="1:10">
      <c r="A18" s="42"/>
      <c r="B18" s="43"/>
      <c r="C18" s="44" t="s">
        <v>341</v>
      </c>
      <c r="D18" s="40" t="s">
        <v>328</v>
      </c>
      <c r="E18" s="41">
        <v>12.72</v>
      </c>
      <c r="F18" s="41">
        <v>13.25</v>
      </c>
      <c r="G18" s="41">
        <v>13.06</v>
      </c>
      <c r="H18" s="41">
        <v>13.01</v>
      </c>
      <c r="I18" s="41">
        <v>650.5</v>
      </c>
      <c r="J18" s="41">
        <v>3.58</v>
      </c>
    </row>
    <row r="19" s="2" customFormat="1" ht="14" customHeight="1" spans="1:10">
      <c r="A19" s="42"/>
      <c r="B19" s="43"/>
      <c r="C19" s="44" t="s">
        <v>341</v>
      </c>
      <c r="D19" s="40" t="s">
        <v>338</v>
      </c>
      <c r="E19" s="41">
        <v>12.28</v>
      </c>
      <c r="F19" s="41">
        <v>13.45</v>
      </c>
      <c r="G19" s="41">
        <v>13.15</v>
      </c>
      <c r="H19" s="41">
        <v>12.96</v>
      </c>
      <c r="I19" s="41">
        <v>648</v>
      </c>
      <c r="J19" s="41">
        <v>7.13754278061603</v>
      </c>
    </row>
    <row r="20" s="2" customFormat="1" ht="14" customHeight="1" spans="1:10">
      <c r="A20" s="42"/>
      <c r="B20" s="43"/>
      <c r="C20" s="44" t="s">
        <v>341</v>
      </c>
      <c r="D20" s="40" t="s">
        <v>336</v>
      </c>
      <c r="E20" s="47">
        <v>11.82</v>
      </c>
      <c r="F20" s="47">
        <v>12.05</v>
      </c>
      <c r="G20" s="47">
        <v>12.01</v>
      </c>
      <c r="H20" s="47">
        <v>11.96</v>
      </c>
      <c r="I20" s="47">
        <v>598</v>
      </c>
      <c r="J20" s="47">
        <v>4.55</v>
      </c>
    </row>
    <row r="21" s="2" customFormat="1" ht="14" customHeight="1" spans="1:10">
      <c r="A21" s="42"/>
      <c r="B21" s="43"/>
      <c r="C21" s="44" t="s">
        <v>341</v>
      </c>
      <c r="D21" s="40" t="s">
        <v>342</v>
      </c>
      <c r="E21" s="47">
        <v>14.36</v>
      </c>
      <c r="F21" s="47">
        <v>13.29</v>
      </c>
      <c r="G21" s="47">
        <v>14.12</v>
      </c>
      <c r="H21" s="47">
        <v>13.9233333333333</v>
      </c>
      <c r="I21" s="47">
        <v>696.166666666667</v>
      </c>
      <c r="J21" s="47">
        <v>7.57146536183363</v>
      </c>
    </row>
    <row r="22" s="2" customFormat="1" ht="14" customHeight="1" spans="1:10">
      <c r="A22" s="42"/>
      <c r="B22" s="43"/>
      <c r="C22" s="44" t="s">
        <v>341</v>
      </c>
      <c r="D22" s="40" t="s">
        <v>333</v>
      </c>
      <c r="E22" s="41">
        <v>13.41</v>
      </c>
      <c r="F22" s="41">
        <v>13.16</v>
      </c>
      <c r="G22" s="41">
        <v>13.65</v>
      </c>
      <c r="H22" s="41">
        <v>13.4066666666667</v>
      </c>
      <c r="I22" s="41">
        <v>670.333333333333</v>
      </c>
      <c r="J22" s="41">
        <v>2.65441551812148</v>
      </c>
    </row>
    <row r="23" s="2" customFormat="1" ht="14" customHeight="1" spans="1:10">
      <c r="A23" s="42"/>
      <c r="B23" s="43"/>
      <c r="C23" s="44" t="s">
        <v>341</v>
      </c>
      <c r="D23" s="40" t="s">
        <v>343</v>
      </c>
      <c r="E23" s="41">
        <v>12.5714285714286</v>
      </c>
      <c r="F23" s="41">
        <v>12.8095238095238</v>
      </c>
      <c r="G23" s="41">
        <v>12.3809523809524</v>
      </c>
      <c r="H23" s="41">
        <v>12.5873015873016</v>
      </c>
      <c r="I23" s="41">
        <v>629.365079365079</v>
      </c>
      <c r="J23" s="41">
        <v>1.01843911352432</v>
      </c>
    </row>
    <row r="24" s="2" customFormat="1" ht="14" customHeight="1" spans="1:10">
      <c r="A24" s="42"/>
      <c r="B24" s="43"/>
      <c r="C24" s="44" t="s">
        <v>341</v>
      </c>
      <c r="D24" s="40" t="s">
        <v>332</v>
      </c>
      <c r="E24" s="47">
        <v>13.2484913294798</v>
      </c>
      <c r="F24" s="47">
        <v>12.2861734104046</v>
      </c>
      <c r="G24" s="47">
        <v>13.7704161849711</v>
      </c>
      <c r="H24" s="47">
        <v>13.1016936416185</v>
      </c>
      <c r="I24" s="47">
        <v>655.084682080925</v>
      </c>
      <c r="J24" s="47">
        <v>2.43220522585727</v>
      </c>
    </row>
    <row r="25" s="2" customFormat="1" ht="14" customHeight="1" spans="1:10">
      <c r="A25" s="42"/>
      <c r="B25" s="43"/>
      <c r="C25" s="44" t="s">
        <v>341</v>
      </c>
      <c r="D25" s="40" t="s">
        <v>344</v>
      </c>
      <c r="E25" s="47">
        <v>14.63</v>
      </c>
      <c r="F25" s="47">
        <v>13.85</v>
      </c>
      <c r="G25" s="47">
        <v>15.16</v>
      </c>
      <c r="H25" s="47">
        <v>14.55</v>
      </c>
      <c r="I25" s="47">
        <v>729.16</v>
      </c>
      <c r="J25" s="47">
        <v>10.37</v>
      </c>
    </row>
    <row r="26" s="2" customFormat="1" ht="14" customHeight="1" spans="1:10">
      <c r="A26" s="42"/>
      <c r="B26" s="43"/>
      <c r="C26" s="44" t="s">
        <v>341</v>
      </c>
      <c r="D26" s="40" t="s">
        <v>331</v>
      </c>
      <c r="E26" s="41">
        <v>15.12</v>
      </c>
      <c r="F26" s="41">
        <v>15.05</v>
      </c>
      <c r="G26" s="41">
        <v>14.67</v>
      </c>
      <c r="H26" s="41">
        <v>14.95</v>
      </c>
      <c r="I26" s="41">
        <v>747.56</v>
      </c>
      <c r="J26" s="41">
        <v>7.53</v>
      </c>
    </row>
    <row r="27" s="2" customFormat="1" ht="14" customHeight="1" spans="1:10">
      <c r="A27" s="42"/>
      <c r="B27" s="43"/>
      <c r="C27" s="44" t="s">
        <v>341</v>
      </c>
      <c r="D27" s="40" t="s">
        <v>334</v>
      </c>
      <c r="E27" s="41">
        <v>16.55</v>
      </c>
      <c r="F27" s="41">
        <v>16.17</v>
      </c>
      <c r="G27" s="41">
        <v>16.38</v>
      </c>
      <c r="H27" s="41">
        <v>16.37</v>
      </c>
      <c r="I27" s="41">
        <v>824.7</v>
      </c>
      <c r="J27" s="41">
        <v>7.36</v>
      </c>
    </row>
    <row r="28" s="2" customFormat="1" ht="14" customHeight="1" spans="1:10">
      <c r="A28" s="42"/>
      <c r="B28" s="43"/>
      <c r="C28" s="44" t="s">
        <v>341</v>
      </c>
      <c r="D28" s="45" t="s">
        <v>339</v>
      </c>
      <c r="E28" s="46">
        <f>AVERAGE(E17:E27)</f>
        <v>14.0099927182644</v>
      </c>
      <c r="F28" s="46">
        <f>AVERAGE(F17:F27)</f>
        <v>13.9377906563571</v>
      </c>
      <c r="G28" s="46">
        <f>AVERAGE(G17:G27)</f>
        <v>14.1864880514476</v>
      </c>
      <c r="H28" s="46">
        <f>AVERAGE(H17:H27)</f>
        <v>14.0453632026291</v>
      </c>
      <c r="I28" s="46">
        <f>AVERAGE(I17:I27)</f>
        <v>689.273614676909</v>
      </c>
      <c r="J28" s="62">
        <v>5.29742657110029</v>
      </c>
    </row>
    <row r="29" s="2" customFormat="1" ht="14" customHeight="1" spans="1:10">
      <c r="A29" s="42"/>
      <c r="B29" s="43"/>
      <c r="C29" s="48" t="s">
        <v>345</v>
      </c>
      <c r="D29" s="49" t="s">
        <v>326</v>
      </c>
      <c r="E29" s="50">
        <v>325.2</v>
      </c>
      <c r="F29" s="50">
        <v>327.5</v>
      </c>
      <c r="G29" s="50"/>
      <c r="H29" s="50">
        <v>326.4</v>
      </c>
      <c r="I29" s="50">
        <v>652.7</v>
      </c>
      <c r="J29" s="50">
        <v>5.7</v>
      </c>
    </row>
    <row r="30" s="2" customFormat="1" ht="14" customHeight="1" spans="1:10">
      <c r="A30" s="42"/>
      <c r="B30" s="43"/>
      <c r="C30" s="51" t="s">
        <v>346</v>
      </c>
      <c r="D30" s="49" t="s">
        <v>330</v>
      </c>
      <c r="E30" s="50">
        <v>150.49</v>
      </c>
      <c r="F30" s="50">
        <v>153.53</v>
      </c>
      <c r="G30" s="50"/>
      <c r="H30" s="50">
        <v>152.01</v>
      </c>
      <c r="I30" s="50">
        <v>675.61</v>
      </c>
      <c r="J30" s="50">
        <v>6.43</v>
      </c>
    </row>
    <row r="31" s="2" customFormat="1" ht="14" customHeight="1" spans="1:10">
      <c r="A31" s="42"/>
      <c r="B31" s="43"/>
      <c r="C31" s="51" t="s">
        <v>346</v>
      </c>
      <c r="D31" s="52" t="s">
        <v>331</v>
      </c>
      <c r="E31" s="50">
        <v>178.3</v>
      </c>
      <c r="F31" s="50">
        <v>183.4</v>
      </c>
      <c r="G31" s="50" t="s">
        <v>347</v>
      </c>
      <c r="H31" s="50">
        <v>180.85</v>
      </c>
      <c r="I31" s="50">
        <v>723.39</v>
      </c>
      <c r="J31" s="50">
        <v>5.51</v>
      </c>
    </row>
    <row r="32" s="2" customFormat="1" ht="14" customHeight="1" spans="1:10">
      <c r="A32" s="42"/>
      <c r="B32" s="43"/>
      <c r="C32" s="51" t="s">
        <v>346</v>
      </c>
      <c r="D32" s="52" t="s">
        <v>332</v>
      </c>
      <c r="E32" s="50">
        <v>145.91</v>
      </c>
      <c r="F32" s="50">
        <v>141.41</v>
      </c>
      <c r="G32" s="50"/>
      <c r="H32" s="50">
        <v>143.66</v>
      </c>
      <c r="I32" s="50">
        <v>638.5</v>
      </c>
      <c r="J32" s="50">
        <v>3.24</v>
      </c>
    </row>
    <row r="33" s="2" customFormat="1" ht="14" customHeight="1" spans="1:10">
      <c r="A33" s="42"/>
      <c r="B33" s="43"/>
      <c r="C33" s="51" t="s">
        <v>346</v>
      </c>
      <c r="D33" s="49" t="s">
        <v>334</v>
      </c>
      <c r="E33" s="50">
        <v>172.12</v>
      </c>
      <c r="F33" s="50">
        <v>174.28</v>
      </c>
      <c r="G33" s="50"/>
      <c r="H33" s="50">
        <v>173.2</v>
      </c>
      <c r="I33" s="50">
        <v>770.2</v>
      </c>
      <c r="J33" s="50">
        <v>6</v>
      </c>
    </row>
    <row r="34" s="2" customFormat="1" ht="14" customHeight="1" spans="1:10">
      <c r="A34" s="42"/>
      <c r="B34" s="43"/>
      <c r="C34" s="51" t="s">
        <v>346</v>
      </c>
      <c r="D34" s="52" t="s">
        <v>335</v>
      </c>
      <c r="E34" s="50">
        <v>137.19</v>
      </c>
      <c r="F34" s="50">
        <v>135.41</v>
      </c>
      <c r="G34" s="50"/>
      <c r="H34" s="50">
        <v>136.3</v>
      </c>
      <c r="I34" s="50">
        <v>605.81</v>
      </c>
      <c r="J34" s="50">
        <v>6.43</v>
      </c>
    </row>
    <row r="35" s="2" customFormat="1" ht="14" customHeight="1" spans="1:10">
      <c r="A35" s="42"/>
      <c r="B35" s="43"/>
      <c r="C35" s="51" t="s">
        <v>346</v>
      </c>
      <c r="D35" s="49" t="s">
        <v>343</v>
      </c>
      <c r="E35" s="50">
        <v>157.02</v>
      </c>
      <c r="F35" s="50">
        <v>162.85</v>
      </c>
      <c r="G35" s="50"/>
      <c r="H35" s="50">
        <v>159.94</v>
      </c>
      <c r="I35" s="50">
        <v>639.74</v>
      </c>
      <c r="J35" s="50">
        <v>6.08</v>
      </c>
    </row>
    <row r="36" s="2" customFormat="1" ht="14" customHeight="1" spans="1:10">
      <c r="A36" s="42"/>
      <c r="B36" s="43"/>
      <c r="C36" s="51" t="s">
        <v>346</v>
      </c>
      <c r="D36" s="49" t="s">
        <v>338</v>
      </c>
      <c r="E36" s="50">
        <v>145.4</v>
      </c>
      <c r="F36" s="50">
        <v>147.55</v>
      </c>
      <c r="G36" s="50"/>
      <c r="H36" s="50">
        <v>146.48</v>
      </c>
      <c r="I36" s="50">
        <v>585.9</v>
      </c>
      <c r="J36" s="50">
        <v>6.55</v>
      </c>
    </row>
    <row r="37" s="2" customFormat="1" ht="14" customHeight="1" spans="1:10">
      <c r="A37" s="53"/>
      <c r="B37" s="43"/>
      <c r="C37" s="51" t="s">
        <v>346</v>
      </c>
      <c r="D37" s="54" t="s">
        <v>339</v>
      </c>
      <c r="E37" s="55">
        <f>AVERAGE(E29:E36)</f>
        <v>176.45375</v>
      </c>
      <c r="F37" s="55">
        <f>AVERAGE(F29:F36)</f>
        <v>178.24125</v>
      </c>
      <c r="G37" s="55"/>
      <c r="H37" s="55">
        <f>AVERAGE(H29:H36)</f>
        <v>177.355</v>
      </c>
      <c r="I37" s="55">
        <f>AVERAGE(I29:I36)</f>
        <v>661.48125</v>
      </c>
      <c r="J37" s="55">
        <f>(I37-625.7)/625.7*100</f>
        <v>5.71859517340577</v>
      </c>
    </row>
    <row r="38" s="2" customFormat="1" ht="14" customHeight="1" spans="1:10">
      <c r="A38" s="37">
        <v>2</v>
      </c>
      <c r="B38" s="38" t="s">
        <v>348</v>
      </c>
      <c r="C38" s="39" t="s">
        <v>349</v>
      </c>
      <c r="D38" s="40" t="s">
        <v>326</v>
      </c>
      <c r="E38" s="41">
        <v>14.8</v>
      </c>
      <c r="F38" s="41">
        <v>15.45</v>
      </c>
      <c r="G38" s="41">
        <v>15.05</v>
      </c>
      <c r="H38" s="41">
        <v>15.1</v>
      </c>
      <c r="I38" s="41">
        <v>629.17</v>
      </c>
      <c r="J38" s="41">
        <v>-0.11</v>
      </c>
    </row>
    <row r="39" s="2" customFormat="1" ht="14" customHeight="1" spans="1:10">
      <c r="A39" s="42"/>
      <c r="B39" s="43"/>
      <c r="C39" s="39" t="s">
        <v>350</v>
      </c>
      <c r="D39" s="40" t="s">
        <v>351</v>
      </c>
      <c r="E39" s="41">
        <v>13.17</v>
      </c>
      <c r="F39" s="41">
        <v>13.05</v>
      </c>
      <c r="G39" s="41">
        <v>13.68</v>
      </c>
      <c r="H39" s="41">
        <v>13.3</v>
      </c>
      <c r="I39" s="41">
        <v>665.17</v>
      </c>
      <c r="J39" s="41">
        <v>2.36</v>
      </c>
    </row>
    <row r="40" s="2" customFormat="1" ht="14" customHeight="1" spans="1:10">
      <c r="A40" s="42"/>
      <c r="B40" s="43"/>
      <c r="C40" s="39" t="s">
        <v>350</v>
      </c>
      <c r="D40" s="40" t="s">
        <v>328</v>
      </c>
      <c r="E40" s="41">
        <v>14.42</v>
      </c>
      <c r="F40" s="41">
        <v>14.63</v>
      </c>
      <c r="G40" s="41">
        <v>14.64</v>
      </c>
      <c r="H40" s="41">
        <v>14.53</v>
      </c>
      <c r="I40" s="41">
        <v>726.5</v>
      </c>
      <c r="J40" s="41">
        <v>4.34</v>
      </c>
    </row>
    <row r="41" s="2" customFormat="1" ht="14" customHeight="1" spans="1:10">
      <c r="A41" s="42"/>
      <c r="B41" s="43"/>
      <c r="C41" s="39" t="s">
        <v>350</v>
      </c>
      <c r="D41" s="40" t="s">
        <v>352</v>
      </c>
      <c r="E41" s="41">
        <v>12.91</v>
      </c>
      <c r="F41" s="41">
        <v>12.91</v>
      </c>
      <c r="G41" s="41">
        <v>12.82</v>
      </c>
      <c r="H41" s="41">
        <v>12.88</v>
      </c>
      <c r="I41" s="41">
        <v>681.6</v>
      </c>
      <c r="J41" s="41">
        <v>4.18</v>
      </c>
    </row>
    <row r="42" s="2" customFormat="1" ht="14" customHeight="1" spans="1:10">
      <c r="A42" s="42"/>
      <c r="B42" s="43"/>
      <c r="C42" s="39" t="s">
        <v>350</v>
      </c>
      <c r="D42" s="40" t="s">
        <v>353</v>
      </c>
      <c r="E42" s="41">
        <v>13.78</v>
      </c>
      <c r="F42" s="41">
        <v>14.06</v>
      </c>
      <c r="G42" s="41">
        <v>13.72</v>
      </c>
      <c r="H42" s="41">
        <v>13.85</v>
      </c>
      <c r="I42" s="41">
        <v>692.6</v>
      </c>
      <c r="J42" s="41">
        <v>7.45</v>
      </c>
    </row>
    <row r="43" s="2" customFormat="1" ht="14" customHeight="1" spans="1:10">
      <c r="A43" s="42"/>
      <c r="B43" s="43"/>
      <c r="C43" s="39" t="s">
        <v>350</v>
      </c>
      <c r="D43" s="40" t="s">
        <v>354</v>
      </c>
      <c r="E43" s="41">
        <v>15.4</v>
      </c>
      <c r="F43" s="41">
        <v>15.15</v>
      </c>
      <c r="G43" s="41">
        <v>15.19</v>
      </c>
      <c r="H43" s="41">
        <v>15.25</v>
      </c>
      <c r="I43" s="41">
        <v>711.9</v>
      </c>
      <c r="J43" s="41">
        <v>4.58</v>
      </c>
    </row>
    <row r="44" s="2" customFormat="1" ht="14" customHeight="1" spans="1:10">
      <c r="A44" s="42"/>
      <c r="B44" s="43"/>
      <c r="C44" s="39" t="s">
        <v>350</v>
      </c>
      <c r="D44" s="40" t="s">
        <v>355</v>
      </c>
      <c r="E44" s="41">
        <v>12.74</v>
      </c>
      <c r="F44" s="41">
        <v>12.91</v>
      </c>
      <c r="G44" s="41">
        <v>13.06</v>
      </c>
      <c r="H44" s="41">
        <v>12.9</v>
      </c>
      <c r="I44" s="41">
        <v>645.7</v>
      </c>
      <c r="J44" s="41">
        <v>6.25</v>
      </c>
    </row>
    <row r="45" s="2" customFormat="1" ht="14" customHeight="1" spans="1:10">
      <c r="A45" s="42"/>
      <c r="B45" s="43"/>
      <c r="C45" s="39" t="s">
        <v>350</v>
      </c>
      <c r="D45" s="40" t="s">
        <v>333</v>
      </c>
      <c r="E45" s="41">
        <v>12.69</v>
      </c>
      <c r="F45" s="41">
        <v>12.24</v>
      </c>
      <c r="G45" s="41">
        <v>12.6</v>
      </c>
      <c r="H45" s="41">
        <v>12.51</v>
      </c>
      <c r="I45" s="41">
        <v>625.5</v>
      </c>
      <c r="J45" s="41">
        <v>2.49</v>
      </c>
    </row>
    <row r="46" s="2" customFormat="1" ht="14" customHeight="1" spans="1:10">
      <c r="A46" s="42"/>
      <c r="B46" s="43"/>
      <c r="C46" s="39" t="s">
        <v>350</v>
      </c>
      <c r="D46" s="40" t="s">
        <v>334</v>
      </c>
      <c r="E46" s="41">
        <v>13.22</v>
      </c>
      <c r="F46" s="41">
        <v>12.69</v>
      </c>
      <c r="G46" s="41">
        <v>13.07</v>
      </c>
      <c r="H46" s="41">
        <v>12.99</v>
      </c>
      <c r="I46" s="41">
        <v>577.4</v>
      </c>
      <c r="J46" s="41">
        <v>1.33</v>
      </c>
    </row>
    <row r="47" s="2" customFormat="1" ht="14" customHeight="1" spans="1:10">
      <c r="A47" s="42"/>
      <c r="B47" s="43"/>
      <c r="C47" s="39" t="s">
        <v>350</v>
      </c>
      <c r="D47" s="40" t="s">
        <v>356</v>
      </c>
      <c r="E47" s="41">
        <v>15.99</v>
      </c>
      <c r="F47" s="41">
        <v>15.95</v>
      </c>
      <c r="G47" s="41">
        <v>15.94</v>
      </c>
      <c r="H47" s="41">
        <v>15.96</v>
      </c>
      <c r="I47" s="41">
        <v>665.33</v>
      </c>
      <c r="J47" s="41">
        <v>6.23</v>
      </c>
    </row>
    <row r="48" s="2" customFormat="1" ht="14" customHeight="1" spans="1:10">
      <c r="A48" s="42"/>
      <c r="B48" s="43"/>
      <c r="C48" s="39" t="s">
        <v>350</v>
      </c>
      <c r="D48" s="45" t="s">
        <v>339</v>
      </c>
      <c r="E48" s="46">
        <f>AVERAGE(E38:E47)</f>
        <v>13.912</v>
      </c>
      <c r="F48" s="46">
        <f>AVERAGE(F38:F47)</f>
        <v>13.904</v>
      </c>
      <c r="G48" s="46">
        <f>AVERAGE(G38:G47)</f>
        <v>13.977</v>
      </c>
      <c r="H48" s="46">
        <f>AVERAGE(H38:H47)</f>
        <v>13.927</v>
      </c>
      <c r="I48" s="46">
        <f>AVERAGE(I38:I47)</f>
        <v>662.087</v>
      </c>
      <c r="J48" s="41">
        <v>3.98931993089367</v>
      </c>
    </row>
    <row r="49" s="2" customFormat="1" ht="14" customHeight="1" spans="1:10">
      <c r="A49" s="42"/>
      <c r="B49" s="43"/>
      <c r="C49" s="39" t="s">
        <v>357</v>
      </c>
      <c r="D49" s="56" t="s">
        <v>358</v>
      </c>
      <c r="E49" s="41">
        <v>14.01</v>
      </c>
      <c r="F49" s="41">
        <v>13.52</v>
      </c>
      <c r="G49" s="41">
        <v>13.76</v>
      </c>
      <c r="H49" s="41">
        <v>13.76</v>
      </c>
      <c r="I49" s="41">
        <v>688.2</v>
      </c>
      <c r="J49" s="41">
        <v>6.56</v>
      </c>
    </row>
    <row r="50" s="2" customFormat="1" ht="14" customHeight="1" spans="1:10">
      <c r="A50" s="42"/>
      <c r="B50" s="43"/>
      <c r="C50" s="39"/>
      <c r="D50" s="56" t="s">
        <v>351</v>
      </c>
      <c r="E50" s="41">
        <v>13.81</v>
      </c>
      <c r="F50" s="41">
        <v>13.21</v>
      </c>
      <c r="G50" s="41">
        <v>13.16</v>
      </c>
      <c r="H50" s="41">
        <v>13.39</v>
      </c>
      <c r="I50" s="41">
        <v>669.84</v>
      </c>
      <c r="J50" s="41">
        <v>5.38</v>
      </c>
    </row>
    <row r="51" s="2" customFormat="1" ht="14" customHeight="1" spans="1:10">
      <c r="A51" s="42"/>
      <c r="B51" s="43"/>
      <c r="C51" s="39"/>
      <c r="D51" s="56" t="s">
        <v>330</v>
      </c>
      <c r="E51" s="41">
        <v>13.06</v>
      </c>
      <c r="F51" s="41">
        <v>12.94</v>
      </c>
      <c r="G51" s="41">
        <v>13.15</v>
      </c>
      <c r="H51" s="41">
        <v>13.05</v>
      </c>
      <c r="I51" s="41">
        <v>690.3</v>
      </c>
      <c r="J51" s="41">
        <v>5.8</v>
      </c>
    </row>
    <row r="52" s="2" customFormat="1" ht="14" customHeight="1" spans="1:10">
      <c r="A52" s="42"/>
      <c r="B52" s="43"/>
      <c r="C52" s="39"/>
      <c r="D52" s="56" t="s">
        <v>353</v>
      </c>
      <c r="E52" s="41">
        <v>13.84</v>
      </c>
      <c r="F52" s="41">
        <v>13.97</v>
      </c>
      <c r="G52" s="41">
        <v>13.82</v>
      </c>
      <c r="H52" s="41">
        <v>13.88</v>
      </c>
      <c r="I52" s="41">
        <v>693.8</v>
      </c>
      <c r="J52" s="41">
        <v>8.5</v>
      </c>
    </row>
    <row r="53" s="2" customFormat="1" ht="14" customHeight="1" spans="1:10">
      <c r="A53" s="42"/>
      <c r="B53" s="43"/>
      <c r="C53" s="39"/>
      <c r="D53" s="56" t="s">
        <v>331</v>
      </c>
      <c r="E53" s="41">
        <v>14.44</v>
      </c>
      <c r="F53" s="41">
        <v>14.13</v>
      </c>
      <c r="G53" s="41">
        <v>13.79</v>
      </c>
      <c r="H53" s="41">
        <v>14.12</v>
      </c>
      <c r="I53" s="41">
        <v>711.5</v>
      </c>
      <c r="J53" s="41">
        <v>5.27</v>
      </c>
    </row>
    <row r="54" s="2" customFormat="1" ht="14" customHeight="1" spans="1:10">
      <c r="A54" s="42"/>
      <c r="B54" s="43"/>
      <c r="C54" s="39"/>
      <c r="D54" s="56" t="s">
        <v>333</v>
      </c>
      <c r="E54" s="41">
        <v>12.57</v>
      </c>
      <c r="F54" s="41">
        <v>12.64</v>
      </c>
      <c r="G54" s="41">
        <v>12.82</v>
      </c>
      <c r="H54" s="41">
        <v>12.68</v>
      </c>
      <c r="I54" s="41">
        <v>633.8</v>
      </c>
      <c r="J54" s="41">
        <v>4.51</v>
      </c>
    </row>
    <row r="55" s="2" customFormat="1" ht="14" customHeight="1" spans="1:10">
      <c r="A55" s="42"/>
      <c r="B55" s="43"/>
      <c r="C55" s="39"/>
      <c r="D55" s="56" t="s">
        <v>334</v>
      </c>
      <c r="E55" s="41">
        <v>15.28</v>
      </c>
      <c r="F55" s="41">
        <v>15.64</v>
      </c>
      <c r="G55" s="41">
        <v>15.3</v>
      </c>
      <c r="H55" s="41">
        <v>15.41</v>
      </c>
      <c r="I55" s="41">
        <v>684.8</v>
      </c>
      <c r="J55" s="41">
        <v>6.28</v>
      </c>
    </row>
    <row r="56" s="2" customFormat="1" ht="14" customHeight="1" spans="1:10">
      <c r="A56" s="42"/>
      <c r="B56" s="43"/>
      <c r="C56" s="39"/>
      <c r="D56" s="56" t="s">
        <v>359</v>
      </c>
      <c r="E56" s="41">
        <v>15.12</v>
      </c>
      <c r="F56" s="41">
        <v>14.35</v>
      </c>
      <c r="G56" s="41">
        <v>15.07</v>
      </c>
      <c r="H56" s="41">
        <v>14.85</v>
      </c>
      <c r="I56" s="41">
        <v>693.2</v>
      </c>
      <c r="J56" s="41">
        <v>1.69</v>
      </c>
    </row>
    <row r="57" s="2" customFormat="1" ht="14" customHeight="1" spans="1:10">
      <c r="A57" s="42"/>
      <c r="B57" s="43"/>
      <c r="C57" s="39"/>
      <c r="D57" s="56" t="s">
        <v>360</v>
      </c>
      <c r="E57" s="41">
        <v>16.42</v>
      </c>
      <c r="F57" s="41">
        <v>16.25</v>
      </c>
      <c r="G57" s="41">
        <v>16.07</v>
      </c>
      <c r="H57" s="41">
        <v>16.24</v>
      </c>
      <c r="I57" s="41">
        <v>812</v>
      </c>
      <c r="J57" s="41">
        <v>5.45</v>
      </c>
    </row>
    <row r="58" s="2" customFormat="1" ht="14" customHeight="1" spans="1:10">
      <c r="A58" s="42"/>
      <c r="B58" s="43"/>
      <c r="C58" s="39"/>
      <c r="D58" s="57" t="s">
        <v>339</v>
      </c>
      <c r="E58" s="46">
        <f>AVERAGE(E49:E57)</f>
        <v>14.2833333333333</v>
      </c>
      <c r="F58" s="46">
        <f>AVERAGE(F49:F57)</f>
        <v>14.0722222222222</v>
      </c>
      <c r="G58" s="46">
        <f>AVERAGE(G49:G57)</f>
        <v>14.1044444444444</v>
      </c>
      <c r="H58" s="46">
        <f>AVERAGE(H49:H57)</f>
        <v>14.1533333333333</v>
      </c>
      <c r="I58" s="46">
        <f>AVERAGE(I49:I57)</f>
        <v>697.493333333333</v>
      </c>
      <c r="J58" s="46">
        <v>5.47305811784869</v>
      </c>
    </row>
    <row r="59" s="2" customFormat="1" ht="14" customHeight="1" spans="1:10">
      <c r="A59" s="42"/>
      <c r="B59" s="43"/>
      <c r="C59" s="48" t="s">
        <v>361</v>
      </c>
      <c r="D59" s="49" t="s">
        <v>358</v>
      </c>
      <c r="E59" s="50">
        <v>151.46</v>
      </c>
      <c r="F59" s="50">
        <v>154.89</v>
      </c>
      <c r="G59" s="50"/>
      <c r="H59" s="50">
        <v>153.18</v>
      </c>
      <c r="I59" s="50">
        <v>680.8</v>
      </c>
      <c r="J59" s="50">
        <v>6.91</v>
      </c>
    </row>
    <row r="60" s="2" customFormat="1" ht="14" customHeight="1" spans="1:10">
      <c r="A60" s="42"/>
      <c r="B60" s="43"/>
      <c r="C60" s="48"/>
      <c r="D60" s="49" t="s">
        <v>351</v>
      </c>
      <c r="E60" s="50">
        <v>143.05</v>
      </c>
      <c r="F60" s="50">
        <v>144.37</v>
      </c>
      <c r="G60" s="50"/>
      <c r="H60" s="50">
        <v>143.71</v>
      </c>
      <c r="I60" s="50">
        <v>639.03</v>
      </c>
      <c r="J60" s="50">
        <v>1.49</v>
      </c>
    </row>
    <row r="61" s="2" customFormat="1" ht="14" customHeight="1" spans="1:10">
      <c r="A61" s="42"/>
      <c r="B61" s="43"/>
      <c r="C61" s="48"/>
      <c r="D61" s="49" t="s">
        <v>362</v>
      </c>
      <c r="E61" s="50">
        <v>310.74</v>
      </c>
      <c r="F61" s="50">
        <v>304.72</v>
      </c>
      <c r="G61" s="50"/>
      <c r="H61" s="50">
        <v>307.73</v>
      </c>
      <c r="I61" s="50">
        <v>615.5</v>
      </c>
      <c r="J61" s="50">
        <v>8.83</v>
      </c>
    </row>
    <row r="62" s="2" customFormat="1" ht="14" customHeight="1" spans="1:10">
      <c r="A62" s="42"/>
      <c r="B62" s="43"/>
      <c r="C62" s="48"/>
      <c r="D62" s="49" t="s">
        <v>353</v>
      </c>
      <c r="E62" s="50">
        <v>188.6</v>
      </c>
      <c r="F62" s="50">
        <v>199.2</v>
      </c>
      <c r="G62" s="50"/>
      <c r="H62" s="50">
        <v>193.9</v>
      </c>
      <c r="I62" s="50">
        <v>646.3</v>
      </c>
      <c r="J62" s="50">
        <v>3</v>
      </c>
    </row>
    <row r="63" s="2" customFormat="1" ht="14" customHeight="1" spans="1:10">
      <c r="A63" s="42"/>
      <c r="B63" s="43"/>
      <c r="C63" s="48"/>
      <c r="D63" s="49" t="s">
        <v>331</v>
      </c>
      <c r="E63" s="50">
        <v>155.38</v>
      </c>
      <c r="F63" s="50">
        <v>160.06</v>
      </c>
      <c r="G63" s="50"/>
      <c r="H63" s="50">
        <v>157.72</v>
      </c>
      <c r="I63" s="50">
        <v>700.98</v>
      </c>
      <c r="J63" s="50">
        <v>5.03</v>
      </c>
    </row>
    <row r="64" s="2" customFormat="1" ht="14" customHeight="1" spans="1:10">
      <c r="A64" s="42"/>
      <c r="B64" s="43"/>
      <c r="C64" s="48"/>
      <c r="D64" s="49" t="s">
        <v>354</v>
      </c>
      <c r="E64" s="50">
        <v>160.2</v>
      </c>
      <c r="F64" s="50">
        <v>155.7</v>
      </c>
      <c r="G64" s="50"/>
      <c r="H64" s="50">
        <v>157.95</v>
      </c>
      <c r="I64" s="50">
        <v>688.7</v>
      </c>
      <c r="J64" s="50">
        <v>4.25</v>
      </c>
    </row>
    <row r="65" s="2" customFormat="1" ht="14" customHeight="1" spans="1:10">
      <c r="A65" s="42"/>
      <c r="B65" s="43"/>
      <c r="C65" s="48"/>
      <c r="D65" s="49" t="s">
        <v>333</v>
      </c>
      <c r="E65" s="50">
        <v>349.3</v>
      </c>
      <c r="F65" s="50">
        <v>356.8</v>
      </c>
      <c r="G65" s="50"/>
      <c r="H65" s="50">
        <v>353.05</v>
      </c>
      <c r="I65" s="50">
        <v>706.1</v>
      </c>
      <c r="J65" s="50">
        <v>7.16</v>
      </c>
    </row>
    <row r="66" s="2" customFormat="1" ht="14" customHeight="1" spans="1:10">
      <c r="A66" s="53"/>
      <c r="B66" s="43"/>
      <c r="C66" s="48"/>
      <c r="D66" s="54" t="s">
        <v>339</v>
      </c>
      <c r="E66" s="55">
        <f>AVERAGE(E59:E65)</f>
        <v>208.39</v>
      </c>
      <c r="F66" s="55">
        <f>AVERAGE(F59:F65)</f>
        <v>210.82</v>
      </c>
      <c r="G66" s="55"/>
      <c r="H66" s="55">
        <f>AVERAGE(H59:H65)</f>
        <v>209.605714285714</v>
      </c>
      <c r="I66" s="55">
        <f>AVERAGE(I59:I65)</f>
        <v>668.201428571429</v>
      </c>
      <c r="J66" s="55">
        <f>(I66-635.2)/635.2*100</f>
        <v>5.195439006837</v>
      </c>
    </row>
    <row r="67" s="2" customFormat="1" ht="14" customHeight="1" spans="1:10">
      <c r="A67" s="37">
        <v>3</v>
      </c>
      <c r="B67" s="38" t="s">
        <v>363</v>
      </c>
      <c r="C67" s="39" t="s">
        <v>364</v>
      </c>
      <c r="D67" s="40" t="s">
        <v>326</v>
      </c>
      <c r="E67" s="41">
        <v>15.8</v>
      </c>
      <c r="F67" s="41">
        <v>15.8</v>
      </c>
      <c r="G67" s="41">
        <v>16.15</v>
      </c>
      <c r="H67" s="41">
        <v>15.92</v>
      </c>
      <c r="I67" s="41">
        <v>663.19</v>
      </c>
      <c r="J67" s="41">
        <v>5.29</v>
      </c>
    </row>
    <row r="68" s="2" customFormat="1" ht="14" customHeight="1" spans="1:10">
      <c r="A68" s="42"/>
      <c r="B68" s="43"/>
      <c r="C68" s="39" t="s">
        <v>365</v>
      </c>
      <c r="D68" s="40" t="s">
        <v>351</v>
      </c>
      <c r="E68" s="41">
        <v>13.78</v>
      </c>
      <c r="F68" s="41">
        <v>13.68</v>
      </c>
      <c r="G68" s="41">
        <v>13.29</v>
      </c>
      <c r="H68" s="41">
        <v>13.58</v>
      </c>
      <c r="I68" s="41">
        <v>679.34</v>
      </c>
      <c r="J68" s="41">
        <v>4.54</v>
      </c>
    </row>
    <row r="69" s="2" customFormat="1" ht="14" customHeight="1" spans="1:10">
      <c r="A69" s="42"/>
      <c r="B69" s="43"/>
      <c r="C69" s="39" t="s">
        <v>365</v>
      </c>
      <c r="D69" s="40" t="s">
        <v>328</v>
      </c>
      <c r="E69" s="41">
        <v>15.01</v>
      </c>
      <c r="F69" s="41">
        <v>15.19</v>
      </c>
      <c r="G69" s="41">
        <v>15.37</v>
      </c>
      <c r="H69" s="41">
        <v>15.19</v>
      </c>
      <c r="I69" s="41">
        <v>759.5</v>
      </c>
      <c r="J69" s="41">
        <v>9.83</v>
      </c>
    </row>
    <row r="70" s="2" customFormat="1" ht="14" customHeight="1" spans="1:10">
      <c r="A70" s="42"/>
      <c r="B70" s="43"/>
      <c r="C70" s="39" t="s">
        <v>365</v>
      </c>
      <c r="D70" s="40" t="s">
        <v>352</v>
      </c>
      <c r="E70" s="41">
        <v>12.65</v>
      </c>
      <c r="F70" s="41">
        <v>12.72</v>
      </c>
      <c r="G70" s="41">
        <v>12.67</v>
      </c>
      <c r="H70" s="41">
        <v>12.68</v>
      </c>
      <c r="I70" s="41">
        <v>671</v>
      </c>
      <c r="J70" s="41">
        <v>2.55</v>
      </c>
    </row>
    <row r="71" s="2" customFormat="1" ht="14" customHeight="1" spans="1:10">
      <c r="A71" s="42"/>
      <c r="B71" s="43"/>
      <c r="C71" s="39" t="s">
        <v>365</v>
      </c>
      <c r="D71" s="40" t="s">
        <v>353</v>
      </c>
      <c r="E71" s="41">
        <v>14.39</v>
      </c>
      <c r="F71" s="41">
        <v>14.14</v>
      </c>
      <c r="G71" s="41">
        <v>13.86</v>
      </c>
      <c r="H71" s="41">
        <v>14.13</v>
      </c>
      <c r="I71" s="41">
        <v>706.5</v>
      </c>
      <c r="J71" s="41">
        <v>9.6</v>
      </c>
    </row>
    <row r="72" s="2" customFormat="1" ht="14" customHeight="1" spans="1:10">
      <c r="A72" s="42"/>
      <c r="B72" s="43"/>
      <c r="C72" s="39" t="s">
        <v>365</v>
      </c>
      <c r="D72" s="40" t="s">
        <v>354</v>
      </c>
      <c r="E72" s="41">
        <v>15.26</v>
      </c>
      <c r="F72" s="41">
        <v>16.62</v>
      </c>
      <c r="G72" s="41">
        <v>15.15</v>
      </c>
      <c r="H72" s="41">
        <v>15.68</v>
      </c>
      <c r="I72" s="41">
        <v>731.9</v>
      </c>
      <c r="J72" s="41">
        <v>7.53</v>
      </c>
    </row>
    <row r="73" s="2" customFormat="1" ht="14" customHeight="1" spans="1:10">
      <c r="A73" s="42"/>
      <c r="B73" s="43"/>
      <c r="C73" s="39" t="s">
        <v>365</v>
      </c>
      <c r="D73" s="40" t="s">
        <v>355</v>
      </c>
      <c r="E73" s="41">
        <v>13.02</v>
      </c>
      <c r="F73" s="41">
        <v>12.73</v>
      </c>
      <c r="G73" s="41">
        <v>13.24</v>
      </c>
      <c r="H73" s="41">
        <v>13</v>
      </c>
      <c r="I73" s="41">
        <v>649.3</v>
      </c>
      <c r="J73" s="41">
        <v>7.02</v>
      </c>
    </row>
    <row r="74" s="2" customFormat="1" ht="14" customHeight="1" spans="1:10">
      <c r="A74" s="42"/>
      <c r="B74" s="43"/>
      <c r="C74" s="39" t="s">
        <v>365</v>
      </c>
      <c r="D74" s="40" t="s">
        <v>333</v>
      </c>
      <c r="E74" s="41">
        <v>13.06</v>
      </c>
      <c r="F74" s="41">
        <v>12.74</v>
      </c>
      <c r="G74" s="41">
        <v>12.84</v>
      </c>
      <c r="H74" s="41">
        <v>12.88</v>
      </c>
      <c r="I74" s="41">
        <v>644</v>
      </c>
      <c r="J74" s="41">
        <v>5.52</v>
      </c>
    </row>
    <row r="75" s="2" customFormat="1" ht="14" customHeight="1" spans="1:10">
      <c r="A75" s="42"/>
      <c r="B75" s="43"/>
      <c r="C75" s="39" t="s">
        <v>365</v>
      </c>
      <c r="D75" s="40" t="s">
        <v>334</v>
      </c>
      <c r="E75" s="41">
        <v>13.76</v>
      </c>
      <c r="F75" s="41">
        <v>14.31</v>
      </c>
      <c r="G75" s="41">
        <v>13.73</v>
      </c>
      <c r="H75" s="41">
        <v>13.93</v>
      </c>
      <c r="I75" s="41">
        <v>619.1</v>
      </c>
      <c r="J75" s="41">
        <v>8.66</v>
      </c>
    </row>
    <row r="76" s="2" customFormat="1" ht="14" customHeight="1" spans="1:10">
      <c r="A76" s="42"/>
      <c r="B76" s="43"/>
      <c r="C76" s="39" t="s">
        <v>365</v>
      </c>
      <c r="D76" s="40" t="s">
        <v>356</v>
      </c>
      <c r="E76" s="41">
        <v>16.1</v>
      </c>
      <c r="F76" s="41">
        <v>16.12</v>
      </c>
      <c r="G76" s="41">
        <v>16.15</v>
      </c>
      <c r="H76" s="41">
        <v>16.12</v>
      </c>
      <c r="I76" s="41">
        <v>672.14</v>
      </c>
      <c r="J76" s="41">
        <v>7.32</v>
      </c>
    </row>
    <row r="77" s="2" customFormat="1" ht="14" customHeight="1" spans="1:10">
      <c r="A77" s="42"/>
      <c r="B77" s="43"/>
      <c r="C77" s="39" t="s">
        <v>365</v>
      </c>
      <c r="D77" s="45" t="s">
        <v>339</v>
      </c>
      <c r="E77" s="46">
        <f>AVERAGE(E67:E76)</f>
        <v>14.283</v>
      </c>
      <c r="F77" s="46">
        <f>AVERAGE(F67:F76)</f>
        <v>14.405</v>
      </c>
      <c r="G77" s="46">
        <f>AVERAGE(G67:G76)</f>
        <v>14.245</v>
      </c>
      <c r="H77" s="46">
        <f>AVERAGE(H67:H76)</f>
        <v>14.311</v>
      </c>
      <c r="I77" s="46">
        <f>AVERAGE(I67:I76)</f>
        <v>679.597</v>
      </c>
      <c r="J77" s="41">
        <v>6.73786712737553</v>
      </c>
    </row>
    <row r="78" s="2" customFormat="1" ht="14" customHeight="1" spans="1:10">
      <c r="A78" s="42"/>
      <c r="B78" s="43"/>
      <c r="C78" s="39" t="s">
        <v>366</v>
      </c>
      <c r="D78" s="56" t="s">
        <v>358</v>
      </c>
      <c r="E78" s="41">
        <v>13.78</v>
      </c>
      <c r="F78" s="41">
        <v>13.41</v>
      </c>
      <c r="G78" s="41">
        <v>13.67</v>
      </c>
      <c r="H78" s="41">
        <v>13.62</v>
      </c>
      <c r="I78" s="41">
        <v>681</v>
      </c>
      <c r="J78" s="41">
        <v>5.45</v>
      </c>
    </row>
    <row r="79" s="2" customFormat="1" ht="14" customHeight="1" spans="1:10">
      <c r="A79" s="42"/>
      <c r="B79" s="43"/>
      <c r="C79" s="44" t="s">
        <v>367</v>
      </c>
      <c r="D79" s="56" t="s">
        <v>351</v>
      </c>
      <c r="E79" s="41">
        <v>13.77</v>
      </c>
      <c r="F79" s="41">
        <v>13.73</v>
      </c>
      <c r="G79" s="41">
        <v>14.38</v>
      </c>
      <c r="H79" s="41">
        <v>13.96</v>
      </c>
      <c r="I79" s="41">
        <v>698.18</v>
      </c>
      <c r="J79" s="41">
        <v>9.84</v>
      </c>
    </row>
    <row r="80" s="2" customFormat="1" ht="14" customHeight="1" spans="1:10">
      <c r="A80" s="42"/>
      <c r="B80" s="43"/>
      <c r="C80" s="44" t="s">
        <v>367</v>
      </c>
      <c r="D80" s="56" t="s">
        <v>330</v>
      </c>
      <c r="E80" s="41">
        <v>13.34</v>
      </c>
      <c r="F80" s="41">
        <v>13.8</v>
      </c>
      <c r="G80" s="41">
        <v>13.09</v>
      </c>
      <c r="H80" s="41">
        <v>13.41</v>
      </c>
      <c r="I80" s="41">
        <v>709.3</v>
      </c>
      <c r="J80" s="41">
        <v>8.71</v>
      </c>
    </row>
    <row r="81" s="2" customFormat="1" ht="14" customHeight="1" spans="1:10">
      <c r="A81" s="42"/>
      <c r="B81" s="43"/>
      <c r="C81" s="44" t="s">
        <v>367</v>
      </c>
      <c r="D81" s="56" t="s">
        <v>353</v>
      </c>
      <c r="E81" s="41">
        <v>14.66</v>
      </c>
      <c r="F81" s="41">
        <v>14.54</v>
      </c>
      <c r="G81" s="41">
        <v>14.71</v>
      </c>
      <c r="H81" s="41">
        <v>14.64</v>
      </c>
      <c r="I81" s="41">
        <v>731.9</v>
      </c>
      <c r="J81" s="41">
        <v>14.4</v>
      </c>
    </row>
    <row r="82" s="2" customFormat="1" ht="14" customHeight="1" spans="1:10">
      <c r="A82" s="42"/>
      <c r="B82" s="43"/>
      <c r="C82" s="44" t="s">
        <v>367</v>
      </c>
      <c r="D82" s="56" t="s">
        <v>331</v>
      </c>
      <c r="E82" s="41">
        <v>14.38</v>
      </c>
      <c r="F82" s="41">
        <v>14.54</v>
      </c>
      <c r="G82" s="41">
        <v>14.61</v>
      </c>
      <c r="H82" s="41">
        <v>14.51</v>
      </c>
      <c r="I82" s="41">
        <v>731.2</v>
      </c>
      <c r="J82" s="41">
        <v>8.18</v>
      </c>
    </row>
    <row r="83" s="2" customFormat="1" ht="14" customHeight="1" spans="1:10">
      <c r="A83" s="42"/>
      <c r="B83" s="43"/>
      <c r="C83" s="44" t="s">
        <v>367</v>
      </c>
      <c r="D83" s="56" t="s">
        <v>333</v>
      </c>
      <c r="E83" s="41">
        <v>13.14</v>
      </c>
      <c r="F83" s="41">
        <v>13.87</v>
      </c>
      <c r="G83" s="41">
        <v>13.03</v>
      </c>
      <c r="H83" s="41">
        <v>13.35</v>
      </c>
      <c r="I83" s="41">
        <v>667.3</v>
      </c>
      <c r="J83" s="41">
        <v>10.03</v>
      </c>
    </row>
    <row r="84" s="2" customFormat="1" ht="14" customHeight="1" spans="1:10">
      <c r="A84" s="42"/>
      <c r="B84" s="43"/>
      <c r="C84" s="44" t="s">
        <v>367</v>
      </c>
      <c r="D84" s="56" t="s">
        <v>334</v>
      </c>
      <c r="E84" s="41">
        <v>15.44</v>
      </c>
      <c r="F84" s="41">
        <v>15.68</v>
      </c>
      <c r="G84" s="41">
        <v>15.38</v>
      </c>
      <c r="H84" s="41">
        <v>15.5</v>
      </c>
      <c r="I84" s="41">
        <v>688.9</v>
      </c>
      <c r="J84" s="41">
        <v>6.92</v>
      </c>
    </row>
    <row r="85" s="2" customFormat="1" ht="14" customHeight="1" spans="1:10">
      <c r="A85" s="42"/>
      <c r="B85" s="43"/>
      <c r="C85" s="44" t="s">
        <v>367</v>
      </c>
      <c r="D85" s="56" t="s">
        <v>359</v>
      </c>
      <c r="E85" s="41">
        <v>15.54</v>
      </c>
      <c r="F85" s="41">
        <v>15.12</v>
      </c>
      <c r="G85" s="41">
        <v>15.36</v>
      </c>
      <c r="H85" s="41">
        <v>15.34</v>
      </c>
      <c r="I85" s="41">
        <v>716.2</v>
      </c>
      <c r="J85" s="41">
        <v>5.06</v>
      </c>
    </row>
    <row r="86" s="2" customFormat="1" ht="14" customHeight="1" spans="1:10">
      <c r="A86" s="42"/>
      <c r="B86" s="43"/>
      <c r="C86" s="44" t="s">
        <v>367</v>
      </c>
      <c r="D86" s="56" t="s">
        <v>360</v>
      </c>
      <c r="E86" s="41">
        <v>16.65</v>
      </c>
      <c r="F86" s="41">
        <v>16.78</v>
      </c>
      <c r="G86" s="41">
        <v>16.94</v>
      </c>
      <c r="H86" s="41">
        <v>16.79</v>
      </c>
      <c r="I86" s="41">
        <v>839.5</v>
      </c>
      <c r="J86" s="41">
        <v>9.03</v>
      </c>
    </row>
    <row r="87" s="2" customFormat="1" ht="14" customHeight="1" spans="1:10">
      <c r="A87" s="42"/>
      <c r="B87" s="43"/>
      <c r="C87" s="44" t="s">
        <v>367</v>
      </c>
      <c r="D87" s="57" t="s">
        <v>339</v>
      </c>
      <c r="E87" s="46">
        <f>AVERAGE(E78:E86)</f>
        <v>14.5222222222222</v>
      </c>
      <c r="F87" s="46">
        <f>AVERAGE(F78:F86)</f>
        <v>14.6077777777778</v>
      </c>
      <c r="G87" s="46">
        <f>AVERAGE(G78:G86)</f>
        <v>14.5744444444444</v>
      </c>
      <c r="H87" s="46">
        <f>AVERAGE(H78:H86)</f>
        <v>14.5688888888889</v>
      </c>
      <c r="I87" s="46">
        <f>AVERAGE(I78:I86)</f>
        <v>718.164444444444</v>
      </c>
      <c r="J87" s="46">
        <v>8.59888771275434</v>
      </c>
    </row>
    <row r="88" s="2" customFormat="1" ht="14" customHeight="1" spans="1:10">
      <c r="A88" s="42"/>
      <c r="B88" s="43"/>
      <c r="C88" s="48" t="s">
        <v>368</v>
      </c>
      <c r="D88" s="49" t="s">
        <v>358</v>
      </c>
      <c r="E88" s="50">
        <v>154.82</v>
      </c>
      <c r="F88" s="50">
        <v>149.26</v>
      </c>
      <c r="G88" s="50"/>
      <c r="H88" s="50">
        <v>152.04</v>
      </c>
      <c r="I88" s="50">
        <v>675.7</v>
      </c>
      <c r="J88" s="50">
        <v>6.11</v>
      </c>
    </row>
    <row r="89" s="2" customFormat="1" ht="14" customHeight="1" spans="1:10">
      <c r="A89" s="42"/>
      <c r="B89" s="43"/>
      <c r="C89" s="51" t="s">
        <v>369</v>
      </c>
      <c r="D89" s="49" t="s">
        <v>351</v>
      </c>
      <c r="E89" s="50">
        <v>150.39</v>
      </c>
      <c r="F89" s="50">
        <v>159.56</v>
      </c>
      <c r="G89" s="50"/>
      <c r="H89" s="50">
        <v>154.98</v>
      </c>
      <c r="I89" s="50">
        <v>689.13</v>
      </c>
      <c r="J89" s="50">
        <v>9.45</v>
      </c>
    </row>
    <row r="90" s="2" customFormat="1" ht="14" customHeight="1" spans="1:10">
      <c r="A90" s="42"/>
      <c r="B90" s="43"/>
      <c r="C90" s="51" t="s">
        <v>369</v>
      </c>
      <c r="D90" s="49" t="s">
        <v>362</v>
      </c>
      <c r="E90" s="50">
        <v>306.75</v>
      </c>
      <c r="F90" s="50">
        <v>314</v>
      </c>
      <c r="G90" s="50"/>
      <c r="H90" s="50">
        <v>310.38</v>
      </c>
      <c r="I90" s="50">
        <v>620.8</v>
      </c>
      <c r="J90" s="50">
        <v>9.77</v>
      </c>
    </row>
    <row r="91" s="2" customFormat="1" ht="14" customHeight="1" spans="1:10">
      <c r="A91" s="42"/>
      <c r="B91" s="43"/>
      <c r="C91" s="51" t="s">
        <v>369</v>
      </c>
      <c r="D91" s="49" t="s">
        <v>353</v>
      </c>
      <c r="E91" s="50">
        <v>203.7</v>
      </c>
      <c r="F91" s="50">
        <v>195.4</v>
      </c>
      <c r="G91" s="50"/>
      <c r="H91" s="50">
        <v>199.6</v>
      </c>
      <c r="I91" s="50">
        <v>665.2</v>
      </c>
      <c r="J91" s="50">
        <v>6</v>
      </c>
    </row>
    <row r="92" s="2" customFormat="1" ht="14" customHeight="1" spans="1:10">
      <c r="A92" s="42"/>
      <c r="B92" s="43"/>
      <c r="C92" s="51" t="s">
        <v>369</v>
      </c>
      <c r="D92" s="49" t="s">
        <v>331</v>
      </c>
      <c r="E92" s="50">
        <v>154.32</v>
      </c>
      <c r="F92" s="50">
        <v>160.22</v>
      </c>
      <c r="G92" s="50"/>
      <c r="H92" s="50">
        <v>157.27</v>
      </c>
      <c r="I92" s="50">
        <v>698.98</v>
      </c>
      <c r="J92" s="50">
        <v>4.73</v>
      </c>
    </row>
    <row r="93" s="2" customFormat="1" ht="14" customHeight="1" spans="1:10">
      <c r="A93" s="42"/>
      <c r="B93" s="43"/>
      <c r="C93" s="51" t="s">
        <v>369</v>
      </c>
      <c r="D93" s="49" t="s">
        <v>354</v>
      </c>
      <c r="E93" s="50">
        <v>162.8</v>
      </c>
      <c r="F93" s="50">
        <v>162.5</v>
      </c>
      <c r="G93" s="50"/>
      <c r="H93" s="50">
        <v>162.65</v>
      </c>
      <c r="I93" s="50">
        <v>709.2</v>
      </c>
      <c r="J93" s="50">
        <v>7.35</v>
      </c>
    </row>
    <row r="94" s="2" customFormat="1" ht="14" customHeight="1" spans="1:10">
      <c r="A94" s="42"/>
      <c r="B94" s="43"/>
      <c r="C94" s="51" t="s">
        <v>369</v>
      </c>
      <c r="D94" s="49" t="s">
        <v>333</v>
      </c>
      <c r="E94" s="50">
        <v>362.7</v>
      </c>
      <c r="F94" s="50">
        <v>348.6</v>
      </c>
      <c r="G94" s="50"/>
      <c r="H94" s="50">
        <v>355.65</v>
      </c>
      <c r="I94" s="50">
        <v>711.3</v>
      </c>
      <c r="J94" s="50">
        <v>7.95</v>
      </c>
    </row>
    <row r="95" s="2" customFormat="1" ht="14" customHeight="1" spans="1:10">
      <c r="A95" s="53"/>
      <c r="B95" s="43"/>
      <c r="C95" s="51" t="s">
        <v>369</v>
      </c>
      <c r="D95" s="54" t="s">
        <v>339</v>
      </c>
      <c r="E95" s="55">
        <f>AVERAGE(E88:E94)</f>
        <v>213.64</v>
      </c>
      <c r="F95" s="55">
        <f>AVERAGE(F88:F94)</f>
        <v>212.791428571429</v>
      </c>
      <c r="G95" s="55"/>
      <c r="H95" s="55">
        <f>AVERAGE(H88:H94)</f>
        <v>213.224285714286</v>
      </c>
      <c r="I95" s="55">
        <f>AVERAGE(I88:I94)</f>
        <v>681.472857142857</v>
      </c>
      <c r="J95" s="55">
        <f>(I95-635.2)/635.2*100</f>
        <v>7.28476970133141</v>
      </c>
    </row>
    <row r="96" s="2" customFormat="1" ht="14" customHeight="1" spans="1:10">
      <c r="A96" s="37">
        <v>4</v>
      </c>
      <c r="B96" s="38" t="s">
        <v>370</v>
      </c>
      <c r="C96" s="39" t="s">
        <v>371</v>
      </c>
      <c r="D96" s="40" t="s">
        <v>372</v>
      </c>
      <c r="E96" s="41">
        <v>12.99</v>
      </c>
      <c r="F96" s="41">
        <v>13.16</v>
      </c>
      <c r="G96" s="41">
        <v>13.33</v>
      </c>
      <c r="H96" s="41">
        <v>13.16</v>
      </c>
      <c r="I96" s="41">
        <v>658</v>
      </c>
      <c r="J96" s="41">
        <v>9.52</v>
      </c>
    </row>
    <row r="97" s="2" customFormat="1" ht="14" customHeight="1" spans="1:10">
      <c r="A97" s="42"/>
      <c r="B97" s="43"/>
      <c r="C97" s="39" t="s">
        <v>373</v>
      </c>
      <c r="D97" s="40" t="s">
        <v>328</v>
      </c>
      <c r="E97" s="41">
        <v>14.54</v>
      </c>
      <c r="F97" s="41">
        <v>14.25</v>
      </c>
      <c r="G97" s="41">
        <v>14.78</v>
      </c>
      <c r="H97" s="41">
        <v>14.52</v>
      </c>
      <c r="I97" s="41">
        <v>726</v>
      </c>
      <c r="J97" s="41">
        <v>7.23</v>
      </c>
    </row>
    <row r="98" s="2" customFormat="1" ht="14" customHeight="1" spans="1:10">
      <c r="A98" s="42"/>
      <c r="B98" s="43"/>
      <c r="C98" s="39" t="s">
        <v>373</v>
      </c>
      <c r="D98" s="40" t="s">
        <v>374</v>
      </c>
      <c r="E98" s="41">
        <v>14.73</v>
      </c>
      <c r="F98" s="41">
        <v>14.46</v>
      </c>
      <c r="G98" s="41">
        <v>14.8</v>
      </c>
      <c r="H98" s="41">
        <v>14.66</v>
      </c>
      <c r="I98" s="41">
        <v>611.28</v>
      </c>
      <c r="J98" s="41">
        <v>7.58</v>
      </c>
    </row>
    <row r="99" s="2" customFormat="1" ht="14" customHeight="1" spans="1:10">
      <c r="A99" s="42"/>
      <c r="B99" s="43"/>
      <c r="C99" s="39" t="s">
        <v>373</v>
      </c>
      <c r="D99" s="40" t="s">
        <v>352</v>
      </c>
      <c r="E99" s="41">
        <v>12.87</v>
      </c>
      <c r="F99" s="41">
        <v>12.68</v>
      </c>
      <c r="G99" s="41">
        <v>12.67</v>
      </c>
      <c r="H99" s="41">
        <v>12.74</v>
      </c>
      <c r="I99" s="41">
        <v>674.1</v>
      </c>
      <c r="J99" s="41">
        <v>5.18</v>
      </c>
    </row>
    <row r="100" s="2" customFormat="1" ht="14" customHeight="1" spans="1:10">
      <c r="A100" s="42"/>
      <c r="B100" s="43"/>
      <c r="C100" s="39" t="s">
        <v>373</v>
      </c>
      <c r="D100" s="40" t="s">
        <v>354</v>
      </c>
      <c r="E100" s="41">
        <v>15.17</v>
      </c>
      <c r="F100" s="41">
        <v>14.71</v>
      </c>
      <c r="G100" s="41">
        <v>14.46</v>
      </c>
      <c r="H100" s="41">
        <v>14.78</v>
      </c>
      <c r="I100" s="41">
        <v>690.1</v>
      </c>
      <c r="J100" s="41">
        <v>2.78</v>
      </c>
    </row>
    <row r="101" s="2" customFormat="1" ht="14" customHeight="1" spans="1:10">
      <c r="A101" s="42"/>
      <c r="B101" s="43"/>
      <c r="C101" s="39" t="s">
        <v>373</v>
      </c>
      <c r="D101" s="40" t="s">
        <v>355</v>
      </c>
      <c r="E101" s="41">
        <v>12.41</v>
      </c>
      <c r="F101" s="41">
        <v>12.75</v>
      </c>
      <c r="G101" s="41">
        <v>12.85</v>
      </c>
      <c r="H101" s="41">
        <v>12.67</v>
      </c>
      <c r="I101" s="41">
        <v>633.5</v>
      </c>
      <c r="J101" s="41">
        <v>2.79</v>
      </c>
    </row>
    <row r="102" s="2" customFormat="1" ht="14" customHeight="1" spans="1:10">
      <c r="A102" s="42"/>
      <c r="B102" s="43"/>
      <c r="C102" s="39" t="s">
        <v>373</v>
      </c>
      <c r="D102" s="40" t="s">
        <v>334</v>
      </c>
      <c r="E102" s="41">
        <v>13.37</v>
      </c>
      <c r="F102" s="41">
        <v>12.84</v>
      </c>
      <c r="G102" s="41">
        <v>13.22</v>
      </c>
      <c r="H102" s="41">
        <v>13.14</v>
      </c>
      <c r="I102" s="41">
        <v>584.03</v>
      </c>
      <c r="J102" s="41">
        <v>6.31</v>
      </c>
    </row>
    <row r="103" s="2" customFormat="1" ht="14" customHeight="1" spans="1:10">
      <c r="A103" s="42"/>
      <c r="B103" s="43"/>
      <c r="C103" s="39" t="s">
        <v>373</v>
      </c>
      <c r="D103" s="40" t="s">
        <v>375</v>
      </c>
      <c r="E103" s="41">
        <v>13.34</v>
      </c>
      <c r="F103" s="41">
        <v>13.41</v>
      </c>
      <c r="G103" s="41">
        <v>13.66</v>
      </c>
      <c r="H103" s="41">
        <v>13.47</v>
      </c>
      <c r="I103" s="41">
        <v>673.5</v>
      </c>
      <c r="J103" s="41">
        <v>5.34</v>
      </c>
    </row>
    <row r="104" s="2" customFormat="1" ht="14" customHeight="1" spans="1:10">
      <c r="A104" s="42"/>
      <c r="B104" s="43"/>
      <c r="C104" s="39" t="s">
        <v>373</v>
      </c>
      <c r="D104" s="40" t="s">
        <v>336</v>
      </c>
      <c r="E104" s="41">
        <v>10.72</v>
      </c>
      <c r="F104" s="41">
        <v>11.43</v>
      </c>
      <c r="G104" s="41">
        <v>10.75</v>
      </c>
      <c r="H104" s="41">
        <v>10.97</v>
      </c>
      <c r="I104" s="41">
        <v>548.33</v>
      </c>
      <c r="J104" s="41">
        <v>7.27</v>
      </c>
    </row>
    <row r="105" s="2" customFormat="1" ht="14" customHeight="1" spans="1:10">
      <c r="A105" s="42"/>
      <c r="B105" s="43"/>
      <c r="C105" s="43" t="s">
        <v>373</v>
      </c>
      <c r="D105" s="45" t="s">
        <v>339</v>
      </c>
      <c r="E105" s="46">
        <f>AVERAGE(E96:E104)</f>
        <v>13.3488888888889</v>
      </c>
      <c r="F105" s="46">
        <f>AVERAGE(F96:F104)</f>
        <v>13.2988888888889</v>
      </c>
      <c r="G105" s="46">
        <f>AVERAGE(G96:G104)</f>
        <v>13.3911111111111</v>
      </c>
      <c r="H105" s="46">
        <f>AVERAGE(H96:H104)</f>
        <v>13.3455555555556</v>
      </c>
      <c r="I105" s="46">
        <f>AVERAGE(I96:I104)</f>
        <v>644.315555555556</v>
      </c>
      <c r="J105" s="46">
        <v>5.91813250041098</v>
      </c>
    </row>
    <row r="106" s="2" customFormat="1" ht="14" customHeight="1" spans="1:10">
      <c r="A106" s="42"/>
      <c r="B106" s="43"/>
      <c r="C106" s="39" t="s">
        <v>376</v>
      </c>
      <c r="D106" s="56" t="s">
        <v>372</v>
      </c>
      <c r="E106" s="41">
        <v>13.92</v>
      </c>
      <c r="F106" s="41">
        <v>14.01</v>
      </c>
      <c r="G106" s="41">
        <v>13.51</v>
      </c>
      <c r="H106" s="41">
        <v>13.81</v>
      </c>
      <c r="I106" s="41">
        <v>690.5</v>
      </c>
      <c r="J106" s="41">
        <v>9.69</v>
      </c>
    </row>
    <row r="107" s="2" customFormat="1" ht="14" customHeight="1" spans="1:10">
      <c r="A107" s="42"/>
      <c r="B107" s="43"/>
      <c r="C107" s="39"/>
      <c r="D107" s="56" t="s">
        <v>358</v>
      </c>
      <c r="E107" s="41">
        <v>13.42</v>
      </c>
      <c r="F107" s="41">
        <v>13.61</v>
      </c>
      <c r="G107" s="41">
        <v>13.28</v>
      </c>
      <c r="H107" s="41">
        <v>13.42</v>
      </c>
      <c r="I107" s="41">
        <v>671.8</v>
      </c>
      <c r="J107" s="41">
        <v>6.42</v>
      </c>
    </row>
    <row r="108" s="2" customFormat="1" ht="14" customHeight="1" spans="1:10">
      <c r="A108" s="42"/>
      <c r="B108" s="43"/>
      <c r="C108" s="39"/>
      <c r="D108" s="56" t="s">
        <v>374</v>
      </c>
      <c r="E108" s="41">
        <v>15.96</v>
      </c>
      <c r="F108" s="41">
        <v>15.85</v>
      </c>
      <c r="G108" s="41">
        <v>15.95</v>
      </c>
      <c r="H108" s="41">
        <v>15.92</v>
      </c>
      <c r="I108" s="41">
        <v>663.67</v>
      </c>
      <c r="J108" s="41">
        <v>7.45</v>
      </c>
    </row>
    <row r="109" s="2" customFormat="1" ht="14" customHeight="1" spans="1:10">
      <c r="A109" s="42"/>
      <c r="B109" s="43"/>
      <c r="C109" s="39"/>
      <c r="D109" s="56" t="s">
        <v>330</v>
      </c>
      <c r="E109" s="41">
        <v>12.77</v>
      </c>
      <c r="F109" s="41">
        <v>12.68</v>
      </c>
      <c r="G109" s="41">
        <v>12.62</v>
      </c>
      <c r="H109" s="41">
        <v>12.69</v>
      </c>
      <c r="I109" s="41">
        <v>671.3</v>
      </c>
      <c r="J109" s="41">
        <v>5.18</v>
      </c>
    </row>
    <row r="110" s="2" customFormat="1" ht="14" customHeight="1" spans="1:10">
      <c r="A110" s="42"/>
      <c r="B110" s="43"/>
      <c r="C110" s="39"/>
      <c r="D110" s="56" t="s">
        <v>331</v>
      </c>
      <c r="E110" s="41">
        <v>14.44</v>
      </c>
      <c r="F110" s="41">
        <v>14.13</v>
      </c>
      <c r="G110" s="41">
        <v>14.21</v>
      </c>
      <c r="H110" s="41">
        <v>14.26</v>
      </c>
      <c r="I110" s="41">
        <v>718.6</v>
      </c>
      <c r="J110" s="41">
        <v>7.24</v>
      </c>
    </row>
    <row r="111" s="2" customFormat="1" ht="14" customHeight="1" spans="1:10">
      <c r="A111" s="42"/>
      <c r="B111" s="43"/>
      <c r="C111" s="39"/>
      <c r="D111" s="56" t="s">
        <v>334</v>
      </c>
      <c r="E111" s="41">
        <v>14.26</v>
      </c>
      <c r="F111" s="41">
        <v>14.31</v>
      </c>
      <c r="G111" s="41">
        <v>14.12</v>
      </c>
      <c r="H111" s="41">
        <v>14.23</v>
      </c>
      <c r="I111" s="41">
        <v>632.5</v>
      </c>
      <c r="J111" s="41">
        <v>6.65</v>
      </c>
    </row>
    <row r="112" s="2" customFormat="1" ht="14" customHeight="1" spans="1:10">
      <c r="A112" s="42"/>
      <c r="B112" s="43"/>
      <c r="C112" s="39"/>
      <c r="D112" s="56" t="s">
        <v>359</v>
      </c>
      <c r="E112" s="41">
        <v>14.65</v>
      </c>
      <c r="F112" s="41">
        <v>15.02</v>
      </c>
      <c r="G112" s="41">
        <v>14.53</v>
      </c>
      <c r="H112" s="41">
        <v>14.73</v>
      </c>
      <c r="I112" s="41">
        <v>687.9</v>
      </c>
      <c r="J112" s="41">
        <v>3.1</v>
      </c>
    </row>
    <row r="113" s="2" customFormat="1" ht="14" customHeight="1" spans="1:10">
      <c r="A113" s="42"/>
      <c r="B113" s="43"/>
      <c r="C113" s="39"/>
      <c r="D113" s="56" t="s">
        <v>360</v>
      </c>
      <c r="E113" s="41">
        <v>16.06</v>
      </c>
      <c r="F113" s="41">
        <v>16.21</v>
      </c>
      <c r="G113" s="41">
        <v>16.34</v>
      </c>
      <c r="H113" s="41">
        <v>16.2</v>
      </c>
      <c r="I113" s="41">
        <v>810</v>
      </c>
      <c r="J113" s="41">
        <v>9.32</v>
      </c>
    </row>
    <row r="114" s="2" customFormat="1" ht="14" customHeight="1" spans="1:10">
      <c r="A114" s="42"/>
      <c r="B114" s="43"/>
      <c r="C114" s="39"/>
      <c r="D114" s="56" t="s">
        <v>375</v>
      </c>
      <c r="E114" s="41">
        <v>13.35</v>
      </c>
      <c r="F114" s="41">
        <v>12.97</v>
      </c>
      <c r="G114" s="41">
        <v>13.14</v>
      </c>
      <c r="H114" s="41">
        <v>13.15</v>
      </c>
      <c r="I114" s="41">
        <v>657.7</v>
      </c>
      <c r="J114" s="41">
        <v>5.13</v>
      </c>
    </row>
    <row r="115" s="2" customFormat="1" ht="14" customHeight="1" spans="1:10">
      <c r="A115" s="42"/>
      <c r="B115" s="43"/>
      <c r="C115" s="39"/>
      <c r="D115" s="57" t="s">
        <v>339</v>
      </c>
      <c r="E115" s="46">
        <f>AVERAGE(E106:E114)</f>
        <v>14.3144444444444</v>
      </c>
      <c r="F115" s="46">
        <f>AVERAGE(F106:F114)</f>
        <v>14.31</v>
      </c>
      <c r="G115" s="46">
        <f>AVERAGE(G106:G114)</f>
        <v>14.1888888888889</v>
      </c>
      <c r="H115" s="46">
        <f>AVERAGE(H106:H114)</f>
        <v>14.2677777777778</v>
      </c>
      <c r="I115" s="46">
        <f>AVERAGE(I106:I114)</f>
        <v>689.33</v>
      </c>
      <c r="J115" s="46">
        <v>6.71403802093007</v>
      </c>
    </row>
    <row r="116" s="2" customFormat="1" ht="14" customHeight="1" spans="1:10">
      <c r="A116" s="42"/>
      <c r="B116" s="43"/>
      <c r="C116" s="48" t="s">
        <v>377</v>
      </c>
      <c r="D116" s="49" t="s">
        <v>358</v>
      </c>
      <c r="E116" s="50">
        <v>151.46</v>
      </c>
      <c r="F116" s="50">
        <v>154.89</v>
      </c>
      <c r="G116" s="50"/>
      <c r="H116" s="50">
        <v>153.18</v>
      </c>
      <c r="I116" s="50">
        <v>680.8</v>
      </c>
      <c r="J116" s="50">
        <v>6.91</v>
      </c>
    </row>
    <row r="117" s="2" customFormat="1" ht="14" customHeight="1" spans="1:10">
      <c r="A117" s="42"/>
      <c r="B117" s="43"/>
      <c r="C117" s="48"/>
      <c r="D117" s="49" t="s">
        <v>351</v>
      </c>
      <c r="E117" s="50">
        <v>143.05</v>
      </c>
      <c r="F117" s="50">
        <v>144.37</v>
      </c>
      <c r="G117" s="50"/>
      <c r="H117" s="50">
        <v>143.71</v>
      </c>
      <c r="I117" s="50">
        <v>639.03</v>
      </c>
      <c r="J117" s="50">
        <v>1.49</v>
      </c>
    </row>
    <row r="118" s="2" customFormat="1" ht="14" customHeight="1" spans="1:10">
      <c r="A118" s="42"/>
      <c r="B118" s="43"/>
      <c r="C118" s="48"/>
      <c r="D118" s="49" t="s">
        <v>362</v>
      </c>
      <c r="E118" s="50">
        <v>310.74</v>
      </c>
      <c r="F118" s="50">
        <v>304.72</v>
      </c>
      <c r="G118" s="50"/>
      <c r="H118" s="50">
        <v>307.73</v>
      </c>
      <c r="I118" s="50">
        <v>615.5</v>
      </c>
      <c r="J118" s="50">
        <v>8.83</v>
      </c>
    </row>
    <row r="119" s="2" customFormat="1" ht="14" customHeight="1" spans="1:10">
      <c r="A119" s="42"/>
      <c r="B119" s="43"/>
      <c r="C119" s="48"/>
      <c r="D119" s="49" t="s">
        <v>353</v>
      </c>
      <c r="E119" s="50">
        <v>188.6</v>
      </c>
      <c r="F119" s="50">
        <v>199.2</v>
      </c>
      <c r="G119" s="50"/>
      <c r="H119" s="50">
        <v>193.9</v>
      </c>
      <c r="I119" s="50">
        <v>646.3</v>
      </c>
      <c r="J119" s="50">
        <v>3</v>
      </c>
    </row>
    <row r="120" s="2" customFormat="1" ht="14" customHeight="1" spans="1:10">
      <c r="A120" s="42"/>
      <c r="B120" s="43"/>
      <c r="C120" s="48"/>
      <c r="D120" s="49" t="s">
        <v>331</v>
      </c>
      <c r="E120" s="50">
        <v>155.38</v>
      </c>
      <c r="F120" s="50">
        <v>160.06</v>
      </c>
      <c r="G120" s="50"/>
      <c r="H120" s="50">
        <v>157.72</v>
      </c>
      <c r="I120" s="50">
        <v>700.98</v>
      </c>
      <c r="J120" s="50">
        <v>5.03</v>
      </c>
    </row>
    <row r="121" s="2" customFormat="1" ht="14" customHeight="1" spans="1:10">
      <c r="A121" s="42"/>
      <c r="B121" s="43"/>
      <c r="C121" s="48"/>
      <c r="D121" s="49" t="s">
        <v>354</v>
      </c>
      <c r="E121" s="50">
        <v>160.2</v>
      </c>
      <c r="F121" s="50">
        <v>155.7</v>
      </c>
      <c r="G121" s="50"/>
      <c r="H121" s="50">
        <v>157.95</v>
      </c>
      <c r="I121" s="50">
        <v>688.7</v>
      </c>
      <c r="J121" s="50">
        <v>4.25</v>
      </c>
    </row>
    <row r="122" s="2" customFormat="1" ht="14" customHeight="1" spans="1:10">
      <c r="A122" s="42"/>
      <c r="B122" s="43"/>
      <c r="C122" s="48"/>
      <c r="D122" s="49" t="s">
        <v>333</v>
      </c>
      <c r="E122" s="50">
        <v>349.3</v>
      </c>
      <c r="F122" s="50">
        <v>356.8</v>
      </c>
      <c r="G122" s="50"/>
      <c r="H122" s="50">
        <v>353.05</v>
      </c>
      <c r="I122" s="50">
        <v>706.1</v>
      </c>
      <c r="J122" s="50">
        <v>7.16</v>
      </c>
    </row>
    <row r="123" s="2" customFormat="1" ht="14" customHeight="1" spans="1:10">
      <c r="A123" s="53"/>
      <c r="B123" s="43"/>
      <c r="C123" s="48"/>
      <c r="D123" s="54" t="s">
        <v>339</v>
      </c>
      <c r="E123" s="55">
        <f>AVERAGE(E116:E122)</f>
        <v>208.39</v>
      </c>
      <c r="F123" s="55">
        <f>AVERAGE(F116:F122)</f>
        <v>210.82</v>
      </c>
      <c r="G123" s="55"/>
      <c r="H123" s="55">
        <f>AVERAGE(H116:H122)</f>
        <v>209.605714285714</v>
      </c>
      <c r="I123" s="55">
        <f>AVERAGE(I116:I122)</f>
        <v>668.201428571429</v>
      </c>
      <c r="J123" s="55">
        <f>(I123-635.2)/635.2*100</f>
        <v>5.195439006837</v>
      </c>
    </row>
    <row r="124" s="2" customFormat="1" ht="14" customHeight="1" spans="1:10">
      <c r="A124" s="37">
        <v>5</v>
      </c>
      <c r="B124" s="38" t="s">
        <v>378</v>
      </c>
      <c r="C124" s="39" t="s">
        <v>379</v>
      </c>
      <c r="D124" s="40" t="s">
        <v>372</v>
      </c>
      <c r="E124" s="41">
        <v>13.56</v>
      </c>
      <c r="F124" s="41">
        <v>13.38</v>
      </c>
      <c r="G124" s="41">
        <v>13.46</v>
      </c>
      <c r="H124" s="41">
        <v>13.47</v>
      </c>
      <c r="I124" s="41">
        <v>673.5</v>
      </c>
      <c r="J124" s="41">
        <v>12.1</v>
      </c>
    </row>
    <row r="125" s="2" customFormat="1" ht="14" customHeight="1" spans="1:10">
      <c r="A125" s="42"/>
      <c r="B125" s="43"/>
      <c r="C125" s="39"/>
      <c r="D125" s="40" t="s">
        <v>328</v>
      </c>
      <c r="E125" s="41">
        <v>15.05</v>
      </c>
      <c r="F125" s="41">
        <v>14.89</v>
      </c>
      <c r="G125" s="41">
        <v>15.22</v>
      </c>
      <c r="H125" s="41">
        <v>15.05</v>
      </c>
      <c r="I125" s="41">
        <v>752.5</v>
      </c>
      <c r="J125" s="41">
        <v>11.15</v>
      </c>
    </row>
    <row r="126" s="2" customFormat="1" ht="14" customHeight="1" spans="1:10">
      <c r="A126" s="42"/>
      <c r="B126" s="43"/>
      <c r="C126" s="39"/>
      <c r="D126" s="40" t="s">
        <v>374</v>
      </c>
      <c r="E126" s="41">
        <v>14.35</v>
      </c>
      <c r="F126" s="41">
        <v>14.45</v>
      </c>
      <c r="G126" s="41">
        <v>14.18</v>
      </c>
      <c r="H126" s="41">
        <v>14.33</v>
      </c>
      <c r="I126" s="41">
        <v>597.24</v>
      </c>
      <c r="J126" s="41">
        <v>5.11</v>
      </c>
    </row>
    <row r="127" s="2" customFormat="1" ht="14" customHeight="1" spans="1:10">
      <c r="A127" s="42"/>
      <c r="B127" s="43"/>
      <c r="C127" s="39"/>
      <c r="D127" s="40" t="s">
        <v>352</v>
      </c>
      <c r="E127" s="41">
        <v>12.96</v>
      </c>
      <c r="F127" s="41">
        <v>12.94</v>
      </c>
      <c r="G127" s="41">
        <v>12.98</v>
      </c>
      <c r="H127" s="41">
        <v>12.96</v>
      </c>
      <c r="I127" s="41">
        <v>685.8</v>
      </c>
      <c r="J127" s="41">
        <v>7.01</v>
      </c>
    </row>
    <row r="128" s="2" customFormat="1" ht="14" customHeight="1" spans="1:10">
      <c r="A128" s="42"/>
      <c r="B128" s="43"/>
      <c r="C128" s="39"/>
      <c r="D128" s="40" t="s">
        <v>354</v>
      </c>
      <c r="E128" s="41">
        <v>14.49</v>
      </c>
      <c r="F128" s="41">
        <v>14.51</v>
      </c>
      <c r="G128" s="41">
        <v>15.81</v>
      </c>
      <c r="H128" s="41">
        <v>14.94</v>
      </c>
      <c r="I128" s="41">
        <v>697.4</v>
      </c>
      <c r="J128" s="41">
        <v>3.87</v>
      </c>
    </row>
    <row r="129" s="2" customFormat="1" ht="14" customHeight="1" spans="1:10">
      <c r="A129" s="42"/>
      <c r="B129" s="43"/>
      <c r="C129" s="39"/>
      <c r="D129" s="40" t="s">
        <v>355</v>
      </c>
      <c r="E129" s="41">
        <v>12.78</v>
      </c>
      <c r="F129" s="41">
        <v>12.47</v>
      </c>
      <c r="G129" s="41">
        <v>12.98</v>
      </c>
      <c r="H129" s="41">
        <v>12.74</v>
      </c>
      <c r="I129" s="41">
        <v>637.2</v>
      </c>
      <c r="J129" s="41">
        <v>3.39</v>
      </c>
    </row>
    <row r="130" s="2" customFormat="1" ht="14" customHeight="1" spans="1:10">
      <c r="A130" s="42"/>
      <c r="B130" s="43"/>
      <c r="C130" s="39"/>
      <c r="D130" s="40" t="s">
        <v>334</v>
      </c>
      <c r="E130" s="41">
        <v>13.1</v>
      </c>
      <c r="F130" s="41">
        <v>13.53</v>
      </c>
      <c r="G130" s="41">
        <v>13.01</v>
      </c>
      <c r="H130" s="41">
        <v>13.21</v>
      </c>
      <c r="I130" s="41">
        <v>587.14</v>
      </c>
      <c r="J130" s="41">
        <v>6.88</v>
      </c>
    </row>
    <row r="131" s="2" customFormat="1" ht="14" customHeight="1" spans="1:10">
      <c r="A131" s="42"/>
      <c r="B131" s="43"/>
      <c r="C131" s="39"/>
      <c r="D131" s="40" t="s">
        <v>375</v>
      </c>
      <c r="E131" s="41">
        <v>13.41</v>
      </c>
      <c r="F131" s="41">
        <v>13.69</v>
      </c>
      <c r="G131" s="41">
        <v>13.7</v>
      </c>
      <c r="H131" s="41">
        <v>13.6</v>
      </c>
      <c r="I131" s="41">
        <v>680</v>
      </c>
      <c r="J131" s="41">
        <v>6.36</v>
      </c>
    </row>
    <row r="132" s="2" customFormat="1" ht="14" customHeight="1" spans="1:10">
      <c r="A132" s="42"/>
      <c r="B132" s="43"/>
      <c r="C132" s="39"/>
      <c r="D132" s="40" t="s">
        <v>336</v>
      </c>
      <c r="E132" s="41">
        <v>10.76</v>
      </c>
      <c r="F132" s="41">
        <v>10.19</v>
      </c>
      <c r="G132" s="41">
        <v>9.57</v>
      </c>
      <c r="H132" s="41">
        <v>10.17</v>
      </c>
      <c r="I132" s="41">
        <v>508.31</v>
      </c>
      <c r="J132" s="41">
        <v>-0.56</v>
      </c>
    </row>
    <row r="133" s="2" customFormat="1" ht="14" customHeight="1" spans="1:10">
      <c r="A133" s="42"/>
      <c r="B133" s="43"/>
      <c r="C133" s="39"/>
      <c r="D133" s="45" t="s">
        <v>339</v>
      </c>
      <c r="E133" s="46">
        <f>AVERAGE(E124:E132)</f>
        <v>13.3844444444444</v>
      </c>
      <c r="F133" s="46">
        <f>AVERAGE(F124:F132)</f>
        <v>13.3388888888889</v>
      </c>
      <c r="G133" s="46">
        <f>AVERAGE(G124:G132)</f>
        <v>13.4344444444444</v>
      </c>
      <c r="H133" s="46">
        <f>AVERAGE(H124:H132)</f>
        <v>13.3855555555556</v>
      </c>
      <c r="I133" s="46">
        <f>AVERAGE(I124:I132)</f>
        <v>646.565555555556</v>
      </c>
      <c r="J133" s="46">
        <v>6.29623541015947</v>
      </c>
    </row>
    <row r="134" s="2" customFormat="1" ht="14" customHeight="1" spans="1:10">
      <c r="A134" s="42"/>
      <c r="B134" s="43"/>
      <c r="C134" s="39" t="s">
        <v>380</v>
      </c>
      <c r="D134" s="56" t="s">
        <v>372</v>
      </c>
      <c r="E134" s="41">
        <v>13.54</v>
      </c>
      <c r="F134" s="41">
        <v>13.98</v>
      </c>
      <c r="G134" s="41">
        <v>13.16</v>
      </c>
      <c r="H134" s="41">
        <v>13.56</v>
      </c>
      <c r="I134" s="41">
        <v>678</v>
      </c>
      <c r="J134" s="41">
        <v>7.7</v>
      </c>
    </row>
    <row r="135" s="2" customFormat="1" ht="14" customHeight="1" spans="1:10">
      <c r="A135" s="42"/>
      <c r="B135" s="43"/>
      <c r="C135" s="44" t="s">
        <v>381</v>
      </c>
      <c r="D135" s="56" t="s">
        <v>358</v>
      </c>
      <c r="E135" s="41">
        <v>13.69</v>
      </c>
      <c r="F135" s="41">
        <v>13.27</v>
      </c>
      <c r="G135" s="41">
        <v>13.48</v>
      </c>
      <c r="H135" s="41">
        <v>13.69</v>
      </c>
      <c r="I135" s="41">
        <v>674</v>
      </c>
      <c r="J135" s="41">
        <v>6.76</v>
      </c>
    </row>
    <row r="136" s="2" customFormat="1" ht="14" customHeight="1" spans="1:10">
      <c r="A136" s="42"/>
      <c r="B136" s="43"/>
      <c r="C136" s="44" t="s">
        <v>381</v>
      </c>
      <c r="D136" s="56" t="s">
        <v>374</v>
      </c>
      <c r="E136" s="41">
        <v>16.1</v>
      </c>
      <c r="F136" s="41">
        <v>16.42</v>
      </c>
      <c r="G136" s="41">
        <v>16.25</v>
      </c>
      <c r="H136" s="41">
        <v>16.26</v>
      </c>
      <c r="I136" s="41">
        <v>677.7</v>
      </c>
      <c r="J136" s="41">
        <v>9.72</v>
      </c>
    </row>
    <row r="137" s="2" customFormat="1" ht="14" customHeight="1" spans="1:10">
      <c r="A137" s="42"/>
      <c r="B137" s="43"/>
      <c r="C137" s="44" t="s">
        <v>381</v>
      </c>
      <c r="D137" s="56" t="s">
        <v>330</v>
      </c>
      <c r="E137" s="41">
        <v>12.84</v>
      </c>
      <c r="F137" s="41">
        <v>12.73</v>
      </c>
      <c r="G137" s="41">
        <v>12.92</v>
      </c>
      <c r="H137" s="41">
        <v>12.83</v>
      </c>
      <c r="I137" s="41">
        <v>678.8</v>
      </c>
      <c r="J137" s="41">
        <v>6.35</v>
      </c>
    </row>
    <row r="138" s="2" customFormat="1" ht="14" customHeight="1" spans="1:10">
      <c r="A138" s="42"/>
      <c r="B138" s="43"/>
      <c r="C138" s="44" t="s">
        <v>381</v>
      </c>
      <c r="D138" s="56" t="s">
        <v>331</v>
      </c>
      <c r="E138" s="41">
        <v>14.86</v>
      </c>
      <c r="F138" s="41">
        <v>14.06</v>
      </c>
      <c r="G138" s="41">
        <v>14.24</v>
      </c>
      <c r="H138" s="41">
        <v>14.39</v>
      </c>
      <c r="I138" s="41">
        <v>725</v>
      </c>
      <c r="J138" s="41">
        <v>8.2</v>
      </c>
    </row>
    <row r="139" s="2" customFormat="1" ht="14" customHeight="1" spans="1:10">
      <c r="A139" s="42"/>
      <c r="B139" s="43"/>
      <c r="C139" s="44" t="s">
        <v>381</v>
      </c>
      <c r="D139" s="56" t="s">
        <v>334</v>
      </c>
      <c r="E139" s="41">
        <v>14.41</v>
      </c>
      <c r="F139" s="41">
        <v>13.75</v>
      </c>
      <c r="G139" s="41">
        <v>14.24</v>
      </c>
      <c r="H139" s="41">
        <v>14.13</v>
      </c>
      <c r="I139" s="41">
        <v>628.2</v>
      </c>
      <c r="J139" s="41">
        <v>5.92</v>
      </c>
    </row>
    <row r="140" s="2" customFormat="1" ht="14" customHeight="1" spans="1:10">
      <c r="A140" s="42"/>
      <c r="B140" s="43"/>
      <c r="C140" s="44" t="s">
        <v>381</v>
      </c>
      <c r="D140" s="56" t="s">
        <v>359</v>
      </c>
      <c r="E140" s="41">
        <v>14.25</v>
      </c>
      <c r="F140" s="41">
        <v>14.42</v>
      </c>
      <c r="G140" s="41">
        <v>14.34</v>
      </c>
      <c r="H140" s="41">
        <v>14.34</v>
      </c>
      <c r="I140" s="41">
        <v>669.4</v>
      </c>
      <c r="J140" s="41">
        <v>0.33</v>
      </c>
    </row>
    <row r="141" s="2" customFormat="1" ht="14" customHeight="1" spans="1:10">
      <c r="A141" s="42"/>
      <c r="B141" s="43"/>
      <c r="C141" s="44" t="s">
        <v>381</v>
      </c>
      <c r="D141" s="56" t="s">
        <v>360</v>
      </c>
      <c r="E141" s="41">
        <v>16.11</v>
      </c>
      <c r="F141" s="41">
        <v>16.23</v>
      </c>
      <c r="G141" s="41">
        <v>16.36</v>
      </c>
      <c r="H141" s="41">
        <v>16.23</v>
      </c>
      <c r="I141" s="41">
        <v>811.5</v>
      </c>
      <c r="J141" s="41">
        <v>9.51</v>
      </c>
    </row>
    <row r="142" s="2" customFormat="1" ht="14" customHeight="1" spans="1:10">
      <c r="A142" s="42"/>
      <c r="B142" s="43"/>
      <c r="C142" s="44" t="s">
        <v>381</v>
      </c>
      <c r="D142" s="56" t="s">
        <v>375</v>
      </c>
      <c r="E142" s="41">
        <v>12.85</v>
      </c>
      <c r="F142" s="41">
        <v>12.94</v>
      </c>
      <c r="G142" s="41">
        <v>13.15</v>
      </c>
      <c r="H142" s="41">
        <v>12.98</v>
      </c>
      <c r="I142" s="41">
        <v>649.2</v>
      </c>
      <c r="J142" s="41">
        <v>3.78</v>
      </c>
    </row>
    <row r="143" s="2" customFormat="1" ht="14" customHeight="1" spans="1:10">
      <c r="A143" s="42"/>
      <c r="B143" s="43"/>
      <c r="C143" s="44" t="s">
        <v>381</v>
      </c>
      <c r="D143" s="57" t="s">
        <v>339</v>
      </c>
      <c r="E143" s="46">
        <f>AVERAGE(E134:E142)</f>
        <v>14.2944444444444</v>
      </c>
      <c r="F143" s="46">
        <f>AVERAGE(F134:F142)</f>
        <v>14.2</v>
      </c>
      <c r="G143" s="46">
        <f>AVERAGE(G134:G142)</f>
        <v>14.2377777777778</v>
      </c>
      <c r="H143" s="46">
        <f>AVERAGE(H134:H142)</f>
        <v>14.2677777777778</v>
      </c>
      <c r="I143" s="46">
        <f>AVERAGE(I134:I142)</f>
        <v>687.977777777778</v>
      </c>
      <c r="J143" s="46">
        <v>6.50470273357137</v>
      </c>
    </row>
    <row r="144" s="2" customFormat="1" ht="14" customHeight="1" spans="1:10">
      <c r="A144" s="42"/>
      <c r="B144" s="43"/>
      <c r="C144" s="48" t="s">
        <v>382</v>
      </c>
      <c r="D144" s="49" t="s">
        <v>358</v>
      </c>
      <c r="E144" s="50">
        <v>148.73</v>
      </c>
      <c r="F144" s="50">
        <v>153.68</v>
      </c>
      <c r="G144" s="50"/>
      <c r="H144" s="50">
        <v>151.21</v>
      </c>
      <c r="I144" s="50">
        <v>672</v>
      </c>
      <c r="J144" s="50">
        <v>5.53</v>
      </c>
    </row>
    <row r="145" s="2" customFormat="1" ht="14" customHeight="1" spans="1:10">
      <c r="A145" s="42"/>
      <c r="B145" s="43"/>
      <c r="C145" s="51" t="s">
        <v>383</v>
      </c>
      <c r="D145" s="49" t="s">
        <v>351</v>
      </c>
      <c r="E145" s="50">
        <v>148.27</v>
      </c>
      <c r="F145" s="50">
        <v>151.56</v>
      </c>
      <c r="G145" s="50"/>
      <c r="H145" s="50">
        <v>149.91</v>
      </c>
      <c r="I145" s="50">
        <v>666.61</v>
      </c>
      <c r="J145" s="50">
        <v>5.87</v>
      </c>
    </row>
    <row r="146" s="2" customFormat="1" ht="14" customHeight="1" spans="1:10">
      <c r="A146" s="42"/>
      <c r="B146" s="43"/>
      <c r="C146" s="51" t="s">
        <v>383</v>
      </c>
      <c r="D146" s="49" t="s">
        <v>362</v>
      </c>
      <c r="E146" s="50">
        <v>302.48</v>
      </c>
      <c r="F146" s="50">
        <v>309.22</v>
      </c>
      <c r="G146" s="50"/>
      <c r="H146" s="50">
        <v>305.85</v>
      </c>
      <c r="I146" s="50">
        <v>611.7</v>
      </c>
      <c r="J146" s="50">
        <v>8.17</v>
      </c>
    </row>
    <row r="147" s="2" customFormat="1" ht="14" customHeight="1" spans="1:10">
      <c r="A147" s="42"/>
      <c r="B147" s="43"/>
      <c r="C147" s="51" t="s">
        <v>383</v>
      </c>
      <c r="D147" s="49" t="s">
        <v>353</v>
      </c>
      <c r="E147" s="50">
        <v>193.3</v>
      </c>
      <c r="F147" s="50">
        <v>201.8</v>
      </c>
      <c r="G147" s="50"/>
      <c r="H147" s="50">
        <v>197.6</v>
      </c>
      <c r="I147" s="50">
        <v>658.7</v>
      </c>
      <c r="J147" s="50">
        <v>5</v>
      </c>
    </row>
    <row r="148" s="2" customFormat="1" ht="14" customHeight="1" spans="1:10">
      <c r="A148" s="42"/>
      <c r="B148" s="43"/>
      <c r="C148" s="51" t="s">
        <v>383</v>
      </c>
      <c r="D148" s="49" t="s">
        <v>331</v>
      </c>
      <c r="E148" s="50">
        <v>158.38</v>
      </c>
      <c r="F148" s="50">
        <v>161.26</v>
      </c>
      <c r="G148" s="50"/>
      <c r="H148" s="50">
        <v>159.82</v>
      </c>
      <c r="I148" s="50">
        <v>710.31</v>
      </c>
      <c r="J148" s="50">
        <v>6.43</v>
      </c>
    </row>
    <row r="149" s="2" customFormat="1" ht="14" customHeight="1" spans="1:10">
      <c r="A149" s="42"/>
      <c r="B149" s="43"/>
      <c r="C149" s="51" t="s">
        <v>383</v>
      </c>
      <c r="D149" s="49" t="s">
        <v>354</v>
      </c>
      <c r="E149" s="50">
        <v>162.3</v>
      </c>
      <c r="F149" s="50">
        <v>160.2</v>
      </c>
      <c r="G149" s="50"/>
      <c r="H149" s="50">
        <v>161.25</v>
      </c>
      <c r="I149" s="50">
        <v>703.1</v>
      </c>
      <c r="J149" s="50">
        <v>6.43</v>
      </c>
    </row>
    <row r="150" s="2" customFormat="1" ht="14" customHeight="1" spans="1:10">
      <c r="A150" s="42"/>
      <c r="B150" s="43"/>
      <c r="C150" s="51" t="s">
        <v>383</v>
      </c>
      <c r="D150" s="49" t="s">
        <v>333</v>
      </c>
      <c r="E150" s="50">
        <v>346</v>
      </c>
      <c r="F150" s="50">
        <v>338.2</v>
      </c>
      <c r="G150" s="50"/>
      <c r="H150" s="50">
        <v>342.1</v>
      </c>
      <c r="I150" s="50">
        <v>684.2</v>
      </c>
      <c r="J150" s="50">
        <v>3.84</v>
      </c>
    </row>
    <row r="151" s="2" customFormat="1" ht="14" customHeight="1" spans="1:10">
      <c r="A151" s="53"/>
      <c r="B151" s="43"/>
      <c r="C151" s="51" t="s">
        <v>383</v>
      </c>
      <c r="D151" s="54" t="s">
        <v>339</v>
      </c>
      <c r="E151" s="55">
        <f>AVERAGE(E144:E150)</f>
        <v>208.494285714286</v>
      </c>
      <c r="F151" s="55">
        <f>AVERAGE(F144:F150)</f>
        <v>210.845714285714</v>
      </c>
      <c r="G151" s="55"/>
      <c r="H151" s="55">
        <f>AVERAGE(H144:H150)</f>
        <v>209.677142857143</v>
      </c>
      <c r="I151" s="55">
        <f>AVERAGE(I144:I150)</f>
        <v>672.374285714286</v>
      </c>
      <c r="J151" s="55">
        <f>(I151-635.2)/635.2*100</f>
        <v>5.85237495501979</v>
      </c>
    </row>
    <row r="152" s="2" customFormat="1" ht="14" customHeight="1" spans="1:10">
      <c r="A152" s="37">
        <v>6</v>
      </c>
      <c r="B152" s="38" t="s">
        <v>384</v>
      </c>
      <c r="C152" s="39" t="s">
        <v>385</v>
      </c>
      <c r="D152" s="40" t="s">
        <v>372</v>
      </c>
      <c r="E152" s="41">
        <v>13.09</v>
      </c>
      <c r="F152" s="41">
        <v>13.22</v>
      </c>
      <c r="G152" s="41">
        <v>13.46</v>
      </c>
      <c r="H152" s="41">
        <v>13.26</v>
      </c>
      <c r="I152" s="41">
        <v>662.8</v>
      </c>
      <c r="J152" s="41">
        <v>10.32</v>
      </c>
    </row>
    <row r="153" s="2" customFormat="1" ht="14" customHeight="1" spans="1:10">
      <c r="A153" s="42"/>
      <c r="B153" s="43"/>
      <c r="C153" s="39" t="s">
        <v>386</v>
      </c>
      <c r="D153" s="40" t="s">
        <v>328</v>
      </c>
      <c r="E153" s="41">
        <v>15.07</v>
      </c>
      <c r="F153" s="41">
        <v>14.92</v>
      </c>
      <c r="G153" s="41">
        <v>15.19</v>
      </c>
      <c r="H153" s="41">
        <v>15.06</v>
      </c>
      <c r="I153" s="41">
        <v>753</v>
      </c>
      <c r="J153" s="41">
        <v>11.23</v>
      </c>
    </row>
    <row r="154" s="2" customFormat="1" ht="14" customHeight="1" spans="1:10">
      <c r="A154" s="42"/>
      <c r="B154" s="43"/>
      <c r="C154" s="39" t="s">
        <v>386</v>
      </c>
      <c r="D154" s="40" t="s">
        <v>374</v>
      </c>
      <c r="E154" s="41">
        <v>14.52</v>
      </c>
      <c r="F154" s="41">
        <v>14.3</v>
      </c>
      <c r="G154" s="41">
        <v>14.65</v>
      </c>
      <c r="H154" s="41">
        <v>14.49</v>
      </c>
      <c r="I154" s="41">
        <v>604.05</v>
      </c>
      <c r="J154" s="41">
        <v>6.31</v>
      </c>
    </row>
    <row r="155" s="2" customFormat="1" ht="14" customHeight="1" spans="1:10">
      <c r="A155" s="42"/>
      <c r="B155" s="43"/>
      <c r="C155" s="39" t="s">
        <v>386</v>
      </c>
      <c r="D155" s="40" t="s">
        <v>352</v>
      </c>
      <c r="E155" s="41">
        <v>12.8</v>
      </c>
      <c r="F155" s="41">
        <v>12.69</v>
      </c>
      <c r="G155" s="41">
        <v>12.88</v>
      </c>
      <c r="H155" s="41">
        <v>12.79</v>
      </c>
      <c r="I155" s="41">
        <v>676.8</v>
      </c>
      <c r="J155" s="41">
        <v>5.6</v>
      </c>
    </row>
    <row r="156" s="2" customFormat="1" ht="14" customHeight="1" spans="1:10">
      <c r="A156" s="42"/>
      <c r="B156" s="43"/>
      <c r="C156" s="39" t="s">
        <v>386</v>
      </c>
      <c r="D156" s="40" t="s">
        <v>354</v>
      </c>
      <c r="E156" s="41">
        <v>15.42</v>
      </c>
      <c r="F156" s="41">
        <v>15.69</v>
      </c>
      <c r="G156" s="41">
        <v>15.91</v>
      </c>
      <c r="H156" s="41">
        <v>15.67</v>
      </c>
      <c r="I156" s="41">
        <v>731.8</v>
      </c>
      <c r="J156" s="41">
        <v>8.99</v>
      </c>
    </row>
    <row r="157" s="2" customFormat="1" ht="14" customHeight="1" spans="1:10">
      <c r="A157" s="42"/>
      <c r="B157" s="43"/>
      <c r="C157" s="39" t="s">
        <v>386</v>
      </c>
      <c r="D157" s="40" t="s">
        <v>355</v>
      </c>
      <c r="E157" s="41">
        <v>12.74</v>
      </c>
      <c r="F157" s="41">
        <v>12.87</v>
      </c>
      <c r="G157" s="41">
        <v>13.14</v>
      </c>
      <c r="H157" s="41">
        <v>12.92</v>
      </c>
      <c r="I157" s="41">
        <v>645.8</v>
      </c>
      <c r="J157" s="41">
        <v>4.79</v>
      </c>
    </row>
    <row r="158" s="2" customFormat="1" ht="14" customHeight="1" spans="1:10">
      <c r="A158" s="42"/>
      <c r="B158" s="43"/>
      <c r="C158" s="39" t="s">
        <v>386</v>
      </c>
      <c r="D158" s="40" t="s">
        <v>334</v>
      </c>
      <c r="E158" s="41">
        <v>13.22</v>
      </c>
      <c r="F158" s="41">
        <v>13.95</v>
      </c>
      <c r="G158" s="41">
        <v>13.36</v>
      </c>
      <c r="H158" s="41">
        <v>13.51</v>
      </c>
      <c r="I158" s="41">
        <v>600.47</v>
      </c>
      <c r="J158" s="41">
        <v>9.3</v>
      </c>
    </row>
    <row r="159" s="2" customFormat="1" ht="14" customHeight="1" spans="1:10">
      <c r="A159" s="42"/>
      <c r="B159" s="43"/>
      <c r="C159" s="39" t="s">
        <v>386</v>
      </c>
      <c r="D159" s="40" t="s">
        <v>375</v>
      </c>
      <c r="E159" s="41">
        <v>13.59</v>
      </c>
      <c r="F159" s="41">
        <v>13.77</v>
      </c>
      <c r="G159" s="41">
        <v>13.92</v>
      </c>
      <c r="H159" s="41">
        <v>13.76</v>
      </c>
      <c r="I159" s="41">
        <v>688</v>
      </c>
      <c r="J159" s="41">
        <v>7.61</v>
      </c>
    </row>
    <row r="160" s="2" customFormat="1" ht="14" customHeight="1" spans="1:10">
      <c r="A160" s="42"/>
      <c r="B160" s="43"/>
      <c r="C160" s="39" t="s">
        <v>386</v>
      </c>
      <c r="D160" s="40" t="s">
        <v>336</v>
      </c>
      <c r="E160" s="41">
        <v>10.71</v>
      </c>
      <c r="F160" s="41">
        <v>10.58</v>
      </c>
      <c r="G160" s="41">
        <v>10.97</v>
      </c>
      <c r="H160" s="41">
        <v>10.75</v>
      </c>
      <c r="I160" s="41">
        <v>537.55</v>
      </c>
      <c r="J160" s="41">
        <v>5.16</v>
      </c>
    </row>
    <row r="161" s="2" customFormat="1" ht="14" customHeight="1" spans="1:10">
      <c r="A161" s="42"/>
      <c r="B161" s="43"/>
      <c r="C161" s="43" t="s">
        <v>386</v>
      </c>
      <c r="D161" s="45" t="s">
        <v>339</v>
      </c>
      <c r="E161" s="46">
        <f>AVERAGE(E152:E160)</f>
        <v>13.4622222222222</v>
      </c>
      <c r="F161" s="46">
        <f>AVERAGE(F152:F160)</f>
        <v>13.5544444444444</v>
      </c>
      <c r="G161" s="46">
        <f>AVERAGE(G152:G160)</f>
        <v>13.72</v>
      </c>
      <c r="H161" s="46">
        <f>AVERAGE(H152:H160)</f>
        <v>13.5788888888889</v>
      </c>
      <c r="I161" s="46">
        <f>AVERAGE(I152:I160)</f>
        <v>655.585555555556</v>
      </c>
      <c r="J161" s="46">
        <v>7.77576853526222</v>
      </c>
    </row>
    <row r="162" s="2" customFormat="1" ht="14" customHeight="1" spans="1:10">
      <c r="A162" s="42"/>
      <c r="B162" s="43"/>
      <c r="C162" s="39" t="s">
        <v>387</v>
      </c>
      <c r="D162" s="56" t="s">
        <v>372</v>
      </c>
      <c r="E162" s="41">
        <v>13.69</v>
      </c>
      <c r="F162" s="41">
        <v>13.31</v>
      </c>
      <c r="G162" s="41">
        <v>13.61</v>
      </c>
      <c r="H162" s="41">
        <v>13.54</v>
      </c>
      <c r="I162" s="41">
        <v>677</v>
      </c>
      <c r="J162" s="41">
        <v>7.55</v>
      </c>
    </row>
    <row r="163" s="2" customFormat="1" ht="14" customHeight="1" spans="1:10">
      <c r="A163" s="42"/>
      <c r="B163" s="43"/>
      <c r="C163" s="44" t="s">
        <v>388</v>
      </c>
      <c r="D163" s="56" t="s">
        <v>358</v>
      </c>
      <c r="E163" s="41">
        <v>13.79</v>
      </c>
      <c r="F163" s="41">
        <v>13.34</v>
      </c>
      <c r="G163" s="41">
        <v>13.62</v>
      </c>
      <c r="H163" s="41">
        <v>13.79</v>
      </c>
      <c r="I163" s="41">
        <v>679.2</v>
      </c>
      <c r="J163" s="41">
        <v>7.58</v>
      </c>
    </row>
    <row r="164" s="2" customFormat="1" ht="14" customHeight="1" spans="1:10">
      <c r="A164" s="42"/>
      <c r="B164" s="43"/>
      <c r="C164" s="44" t="s">
        <v>388</v>
      </c>
      <c r="D164" s="56" t="s">
        <v>374</v>
      </c>
      <c r="E164" s="41">
        <v>15.47</v>
      </c>
      <c r="F164" s="41">
        <v>16.22</v>
      </c>
      <c r="G164" s="41">
        <v>15.98</v>
      </c>
      <c r="H164" s="41">
        <v>15.89</v>
      </c>
      <c r="I164" s="41">
        <v>662.41</v>
      </c>
      <c r="J164" s="41">
        <v>7.24</v>
      </c>
    </row>
    <row r="165" s="2" customFormat="1" ht="14" customHeight="1" spans="1:10">
      <c r="A165" s="42"/>
      <c r="B165" s="43"/>
      <c r="C165" s="44" t="s">
        <v>388</v>
      </c>
      <c r="D165" s="56" t="s">
        <v>330</v>
      </c>
      <c r="E165" s="41">
        <v>12.9</v>
      </c>
      <c r="F165" s="41">
        <v>12.98</v>
      </c>
      <c r="G165" s="41">
        <v>13.02</v>
      </c>
      <c r="H165" s="41">
        <v>12.97</v>
      </c>
      <c r="I165" s="41">
        <v>686.1</v>
      </c>
      <c r="J165" s="41">
        <v>7.49</v>
      </c>
    </row>
    <row r="166" s="2" customFormat="1" ht="14" customHeight="1" spans="1:10">
      <c r="A166" s="42"/>
      <c r="B166" s="43"/>
      <c r="C166" s="44" t="s">
        <v>388</v>
      </c>
      <c r="D166" s="56" t="s">
        <v>331</v>
      </c>
      <c r="E166" s="41">
        <v>14.38</v>
      </c>
      <c r="F166" s="41">
        <v>14.54</v>
      </c>
      <c r="G166" s="41">
        <v>14.18</v>
      </c>
      <c r="H166" s="41">
        <v>14.37</v>
      </c>
      <c r="I166" s="41">
        <v>723.9</v>
      </c>
      <c r="J166" s="41">
        <v>8.05</v>
      </c>
    </row>
    <row r="167" s="2" customFormat="1" ht="14" customHeight="1" spans="1:10">
      <c r="A167" s="42"/>
      <c r="B167" s="43"/>
      <c r="C167" s="44" t="s">
        <v>388</v>
      </c>
      <c r="D167" s="56" t="s">
        <v>334</v>
      </c>
      <c r="E167" s="41">
        <v>14.19</v>
      </c>
      <c r="F167" s="41">
        <v>14.04</v>
      </c>
      <c r="G167" s="41">
        <v>14.65</v>
      </c>
      <c r="H167" s="41">
        <v>14.29</v>
      </c>
      <c r="I167" s="41">
        <v>635.3</v>
      </c>
      <c r="J167" s="41">
        <v>7.12</v>
      </c>
    </row>
    <row r="168" s="2" customFormat="1" ht="14" customHeight="1" spans="1:10">
      <c r="A168" s="42"/>
      <c r="B168" s="43"/>
      <c r="C168" s="44" t="s">
        <v>388</v>
      </c>
      <c r="D168" s="56" t="s">
        <v>359</v>
      </c>
      <c r="E168" s="41">
        <v>15.05</v>
      </c>
      <c r="F168" s="41">
        <v>15.18</v>
      </c>
      <c r="G168" s="41">
        <v>14.67</v>
      </c>
      <c r="H168" s="41">
        <v>14.97</v>
      </c>
      <c r="I168" s="41">
        <v>698.8</v>
      </c>
      <c r="J168" s="41">
        <v>4.74</v>
      </c>
    </row>
    <row r="169" s="2" customFormat="1" ht="14" customHeight="1" spans="1:10">
      <c r="A169" s="42"/>
      <c r="B169" s="43"/>
      <c r="C169" s="44" t="s">
        <v>388</v>
      </c>
      <c r="D169" s="56" t="s">
        <v>360</v>
      </c>
      <c r="E169" s="41">
        <v>16.24</v>
      </c>
      <c r="F169" s="41">
        <v>16.12</v>
      </c>
      <c r="G169" s="41">
        <v>16.37</v>
      </c>
      <c r="H169" s="41">
        <v>16.24</v>
      </c>
      <c r="I169" s="41">
        <v>812</v>
      </c>
      <c r="J169" s="41">
        <v>9.58</v>
      </c>
    </row>
    <row r="170" s="2" customFormat="1" ht="14" customHeight="1" spans="1:10">
      <c r="A170" s="42"/>
      <c r="B170" s="43"/>
      <c r="C170" s="44" t="s">
        <v>388</v>
      </c>
      <c r="D170" s="56" t="s">
        <v>375</v>
      </c>
      <c r="E170" s="41">
        <v>13.56</v>
      </c>
      <c r="F170" s="41">
        <v>13.87</v>
      </c>
      <c r="G170" s="41">
        <v>13.68</v>
      </c>
      <c r="H170" s="41">
        <v>13.7</v>
      </c>
      <c r="I170" s="41">
        <v>685.1</v>
      </c>
      <c r="J170" s="41">
        <v>9.51</v>
      </c>
    </row>
    <row r="171" s="2" customFormat="1" ht="14" customHeight="1" spans="1:10">
      <c r="A171" s="42"/>
      <c r="B171" s="43"/>
      <c r="C171" s="44" t="s">
        <v>388</v>
      </c>
      <c r="D171" s="57" t="s">
        <v>339</v>
      </c>
      <c r="E171" s="46">
        <f>AVERAGE(E162:E170)</f>
        <v>14.3633333333333</v>
      </c>
      <c r="F171" s="46">
        <f>AVERAGE(F162:F170)</f>
        <v>14.4</v>
      </c>
      <c r="G171" s="46">
        <f>AVERAGE(G162:G170)</f>
        <v>14.42</v>
      </c>
      <c r="H171" s="46">
        <f>AVERAGE(H162:H170)</f>
        <v>14.4177777777778</v>
      </c>
      <c r="I171" s="46">
        <f>AVERAGE(I162:I170)</f>
        <v>695.534444444444</v>
      </c>
      <c r="J171" s="46">
        <v>7.67453781107877</v>
      </c>
    </row>
    <row r="172" s="2" customFormat="1" ht="14" customHeight="1" spans="1:10">
      <c r="A172" s="42"/>
      <c r="B172" s="43"/>
      <c r="C172" s="48" t="s">
        <v>389</v>
      </c>
      <c r="D172" s="49" t="s">
        <v>358</v>
      </c>
      <c r="E172" s="50">
        <v>154.82</v>
      </c>
      <c r="F172" s="50">
        <v>149.26</v>
      </c>
      <c r="G172" s="50"/>
      <c r="H172" s="50">
        <v>152.04</v>
      </c>
      <c r="I172" s="50">
        <v>675.7</v>
      </c>
      <c r="J172" s="50">
        <v>6.11</v>
      </c>
    </row>
    <row r="173" s="2" customFormat="1" ht="14" customHeight="1" spans="1:10">
      <c r="A173" s="42"/>
      <c r="B173" s="43"/>
      <c r="C173" s="51" t="s">
        <v>369</v>
      </c>
      <c r="D173" s="49" t="s">
        <v>351</v>
      </c>
      <c r="E173" s="50">
        <v>150.39</v>
      </c>
      <c r="F173" s="50">
        <v>159.56</v>
      </c>
      <c r="G173" s="50"/>
      <c r="H173" s="50">
        <v>154.98</v>
      </c>
      <c r="I173" s="50">
        <v>689.13</v>
      </c>
      <c r="J173" s="50">
        <v>9.45</v>
      </c>
    </row>
    <row r="174" s="2" customFormat="1" ht="14" customHeight="1" spans="1:10">
      <c r="A174" s="42"/>
      <c r="B174" s="43"/>
      <c r="C174" s="51" t="s">
        <v>369</v>
      </c>
      <c r="D174" s="49" t="s">
        <v>362</v>
      </c>
      <c r="E174" s="50">
        <v>306.75</v>
      </c>
      <c r="F174" s="50">
        <v>314</v>
      </c>
      <c r="G174" s="50"/>
      <c r="H174" s="50">
        <v>310.38</v>
      </c>
      <c r="I174" s="50">
        <v>620.8</v>
      </c>
      <c r="J174" s="50">
        <v>9.77</v>
      </c>
    </row>
    <row r="175" s="2" customFormat="1" ht="14" customHeight="1" spans="1:10">
      <c r="A175" s="42"/>
      <c r="B175" s="43"/>
      <c r="C175" s="51" t="s">
        <v>369</v>
      </c>
      <c r="D175" s="49" t="s">
        <v>353</v>
      </c>
      <c r="E175" s="50">
        <v>203.7</v>
      </c>
      <c r="F175" s="50">
        <v>195.4</v>
      </c>
      <c r="G175" s="50"/>
      <c r="H175" s="50">
        <v>199.6</v>
      </c>
      <c r="I175" s="50">
        <v>665.2</v>
      </c>
      <c r="J175" s="50">
        <v>6</v>
      </c>
    </row>
    <row r="176" s="2" customFormat="1" ht="14" customHeight="1" spans="1:10">
      <c r="A176" s="42"/>
      <c r="B176" s="43"/>
      <c r="C176" s="51" t="s">
        <v>369</v>
      </c>
      <c r="D176" s="49" t="s">
        <v>331</v>
      </c>
      <c r="E176" s="50">
        <v>154.32</v>
      </c>
      <c r="F176" s="50">
        <v>160.22</v>
      </c>
      <c r="G176" s="50"/>
      <c r="H176" s="50">
        <v>157.27</v>
      </c>
      <c r="I176" s="50">
        <v>698.98</v>
      </c>
      <c r="J176" s="50">
        <v>4.73</v>
      </c>
    </row>
    <row r="177" s="2" customFormat="1" ht="14" customHeight="1" spans="1:10">
      <c r="A177" s="42"/>
      <c r="B177" s="43"/>
      <c r="C177" s="51" t="s">
        <v>369</v>
      </c>
      <c r="D177" s="49" t="s">
        <v>354</v>
      </c>
      <c r="E177" s="50">
        <v>162.8</v>
      </c>
      <c r="F177" s="50">
        <v>162.5</v>
      </c>
      <c r="G177" s="50"/>
      <c r="H177" s="50">
        <v>162.65</v>
      </c>
      <c r="I177" s="50">
        <v>709.2</v>
      </c>
      <c r="J177" s="50">
        <v>7.35</v>
      </c>
    </row>
    <row r="178" s="2" customFormat="1" ht="14" customHeight="1" spans="1:10">
      <c r="A178" s="42"/>
      <c r="B178" s="43"/>
      <c r="C178" s="51" t="s">
        <v>369</v>
      </c>
      <c r="D178" s="49" t="s">
        <v>333</v>
      </c>
      <c r="E178" s="50">
        <v>362.7</v>
      </c>
      <c r="F178" s="50">
        <v>348.6</v>
      </c>
      <c r="G178" s="50"/>
      <c r="H178" s="50">
        <v>355.65</v>
      </c>
      <c r="I178" s="50">
        <v>711.3</v>
      </c>
      <c r="J178" s="50">
        <v>7.95</v>
      </c>
    </row>
    <row r="179" s="2" customFormat="1" ht="14" customHeight="1" spans="1:10">
      <c r="A179" s="53"/>
      <c r="B179" s="43"/>
      <c r="C179" s="51" t="s">
        <v>369</v>
      </c>
      <c r="D179" s="54" t="s">
        <v>339</v>
      </c>
      <c r="E179" s="55">
        <f>AVERAGE(E172:E178)</f>
        <v>213.64</v>
      </c>
      <c r="F179" s="55">
        <f>AVERAGE(F172:F178)</f>
        <v>212.791428571429</v>
      </c>
      <c r="G179" s="55"/>
      <c r="H179" s="55">
        <f>AVERAGE(H172:H178)</f>
        <v>213.224285714286</v>
      </c>
      <c r="I179" s="55">
        <f>AVERAGE(I172:I178)</f>
        <v>681.472857142857</v>
      </c>
      <c r="J179" s="55">
        <f>(I179-635.2)/635.2*100</f>
        <v>7.28476970133141</v>
      </c>
    </row>
    <row r="180" s="2" customFormat="1" ht="14" customHeight="1" spans="1:10">
      <c r="A180" s="37">
        <v>7</v>
      </c>
      <c r="B180" s="38" t="s">
        <v>390</v>
      </c>
      <c r="C180" s="63" t="s">
        <v>391</v>
      </c>
      <c r="D180" s="64" t="s">
        <v>392</v>
      </c>
      <c r="E180" s="65">
        <v>17.6</v>
      </c>
      <c r="F180" s="65">
        <v>17.9</v>
      </c>
      <c r="G180" s="65">
        <v>17.2</v>
      </c>
      <c r="H180" s="65">
        <v>17.57</v>
      </c>
      <c r="I180" s="65">
        <v>731.94</v>
      </c>
      <c r="J180" s="65">
        <v>6.35593220338983</v>
      </c>
    </row>
    <row r="181" s="2" customFormat="1" ht="14" customHeight="1" spans="1:10">
      <c r="A181" s="42"/>
      <c r="B181" s="43"/>
      <c r="C181" s="63"/>
      <c r="D181" s="64" t="s">
        <v>393</v>
      </c>
      <c r="E181" s="65">
        <v>14.62</v>
      </c>
      <c r="F181" s="65">
        <v>14.11</v>
      </c>
      <c r="G181" s="65">
        <v>14.38</v>
      </c>
      <c r="H181" s="65">
        <v>14.37</v>
      </c>
      <c r="I181" s="65">
        <v>660.72</v>
      </c>
      <c r="J181" s="65">
        <v>6.84014869888476</v>
      </c>
    </row>
    <row r="182" s="2" customFormat="1" ht="14" customHeight="1" spans="1:10">
      <c r="A182" s="42"/>
      <c r="B182" s="43"/>
      <c r="C182" s="63"/>
      <c r="D182" s="64" t="s">
        <v>394</v>
      </c>
      <c r="E182" s="65">
        <v>13.8</v>
      </c>
      <c r="F182" s="65">
        <v>14.2</v>
      </c>
      <c r="G182" s="65">
        <v>14.4</v>
      </c>
      <c r="H182" s="65">
        <v>14.1333333333333</v>
      </c>
      <c r="I182" s="65">
        <v>706.666666666667</v>
      </c>
      <c r="J182" s="70">
        <v>5.47263681592039</v>
      </c>
    </row>
    <row r="183" s="2" customFormat="1" ht="14" customHeight="1" spans="1:10">
      <c r="A183" s="42"/>
      <c r="B183" s="43"/>
      <c r="C183" s="63"/>
      <c r="D183" s="64" t="s">
        <v>395</v>
      </c>
      <c r="E183" s="65">
        <v>14.32</v>
      </c>
      <c r="F183" s="65">
        <v>15.84</v>
      </c>
      <c r="G183" s="65">
        <v>15.36</v>
      </c>
      <c r="H183" s="65">
        <v>15.17</v>
      </c>
      <c r="I183" s="65">
        <v>648.290598290598</v>
      </c>
      <c r="J183" s="65">
        <v>4.47658402203857</v>
      </c>
    </row>
    <row r="184" s="2" customFormat="1" ht="14" customHeight="1" spans="1:10">
      <c r="A184" s="42"/>
      <c r="B184" s="43"/>
      <c r="C184" s="63"/>
      <c r="D184" s="64" t="s">
        <v>396</v>
      </c>
      <c r="E184" s="65">
        <v>14.05</v>
      </c>
      <c r="F184" s="65">
        <v>14.35</v>
      </c>
      <c r="G184" s="65">
        <v>13.97</v>
      </c>
      <c r="H184" s="65">
        <v>14.1233333333333</v>
      </c>
      <c r="I184" s="65">
        <v>707.936507936508</v>
      </c>
      <c r="J184" s="65">
        <v>9.22918277906677</v>
      </c>
    </row>
    <row r="185" s="2" customFormat="1" ht="14" customHeight="1" spans="1:10">
      <c r="A185" s="42"/>
      <c r="B185" s="43"/>
      <c r="C185" s="63"/>
      <c r="D185" s="64" t="s">
        <v>397</v>
      </c>
      <c r="E185" s="65">
        <v>14.3</v>
      </c>
      <c r="F185" s="65">
        <v>14.35</v>
      </c>
      <c r="G185" s="65">
        <v>13.75</v>
      </c>
      <c r="H185" s="65">
        <v>14.1333333333333</v>
      </c>
      <c r="I185" s="65">
        <v>706.666666666667</v>
      </c>
      <c r="J185" s="65">
        <v>7.34177215189874</v>
      </c>
    </row>
    <row r="186" s="2" customFormat="1" ht="14" customHeight="1" spans="1:10">
      <c r="A186" s="42"/>
      <c r="B186" s="43"/>
      <c r="C186" s="63"/>
      <c r="D186" s="64" t="s">
        <v>398</v>
      </c>
      <c r="E186" s="65">
        <v>14.73</v>
      </c>
      <c r="F186" s="65">
        <v>14.76</v>
      </c>
      <c r="G186" s="65">
        <v>14.64</v>
      </c>
      <c r="H186" s="65">
        <v>14.71</v>
      </c>
      <c r="I186" s="65">
        <v>648.91</v>
      </c>
      <c r="J186" s="65">
        <v>6.43994211287989</v>
      </c>
    </row>
    <row r="187" s="2" customFormat="1" ht="14" customHeight="1" spans="1:10">
      <c r="A187" s="42"/>
      <c r="B187" s="43"/>
      <c r="C187" s="63"/>
      <c r="D187" s="64" t="s">
        <v>399</v>
      </c>
      <c r="E187" s="65">
        <v>15.58</v>
      </c>
      <c r="F187" s="65">
        <v>15.26</v>
      </c>
      <c r="G187" s="65">
        <v>14.63</v>
      </c>
      <c r="H187" s="65">
        <v>15.1566666666667</v>
      </c>
      <c r="I187" s="65">
        <v>674.01</v>
      </c>
      <c r="J187" s="65">
        <v>2.75706214689265</v>
      </c>
    </row>
    <row r="188" s="2" customFormat="1" ht="14" customHeight="1" spans="1:10">
      <c r="A188" s="42"/>
      <c r="B188" s="43"/>
      <c r="C188" s="63"/>
      <c r="D188" s="64" t="s">
        <v>400</v>
      </c>
      <c r="E188" s="65">
        <v>16.16</v>
      </c>
      <c r="F188" s="65">
        <v>16.19</v>
      </c>
      <c r="G188" s="65">
        <v>16.15</v>
      </c>
      <c r="H188" s="65">
        <v>16.1666666666667</v>
      </c>
      <c r="I188" s="65">
        <v>674.665275604243</v>
      </c>
      <c r="J188" s="65">
        <v>7.34838424081452</v>
      </c>
    </row>
    <row r="189" s="2" customFormat="1" ht="14" customHeight="1" spans="1:10">
      <c r="A189" s="42"/>
      <c r="B189" s="43"/>
      <c r="C189" s="63"/>
      <c r="D189" s="66" t="s">
        <v>401</v>
      </c>
      <c r="E189" s="67">
        <v>15.0177777777778</v>
      </c>
      <c r="F189" s="67">
        <v>15.2177777777778</v>
      </c>
      <c r="G189" s="67">
        <v>14.9422222222222</v>
      </c>
      <c r="H189" s="67">
        <v>15.0592592592593</v>
      </c>
      <c r="I189" s="67">
        <v>684.42285724052</v>
      </c>
      <c r="J189" s="67">
        <v>6.24698978345183</v>
      </c>
    </row>
    <row r="190" s="2" customFormat="1" ht="14" customHeight="1" spans="1:10">
      <c r="A190" s="42"/>
      <c r="B190" s="43"/>
      <c r="C190" s="39" t="s">
        <v>402</v>
      </c>
      <c r="D190" s="40" t="s">
        <v>336</v>
      </c>
      <c r="E190" s="68">
        <v>14.05</v>
      </c>
      <c r="F190" s="68">
        <v>13.3</v>
      </c>
      <c r="G190" s="68">
        <v>13.88</v>
      </c>
      <c r="H190" s="68">
        <v>13.7433333333333</v>
      </c>
      <c r="I190" s="71">
        <v>687.0684</v>
      </c>
      <c r="J190" s="70">
        <v>7.02</v>
      </c>
    </row>
    <row r="191" s="2" customFormat="1" ht="14" customHeight="1" spans="1:10">
      <c r="A191" s="42"/>
      <c r="B191" s="43"/>
      <c r="C191" s="39"/>
      <c r="D191" s="40" t="s">
        <v>403</v>
      </c>
      <c r="E191" s="69">
        <v>16.6</v>
      </c>
      <c r="F191" s="69">
        <v>16.21</v>
      </c>
      <c r="G191" s="69">
        <v>16.54</v>
      </c>
      <c r="H191" s="69">
        <v>16.45</v>
      </c>
      <c r="I191" s="69">
        <v>694.24</v>
      </c>
      <c r="J191" s="72">
        <v>8.01</v>
      </c>
    </row>
    <row r="192" s="2" customFormat="1" ht="14" customHeight="1" spans="1:10">
      <c r="A192" s="42"/>
      <c r="B192" s="43"/>
      <c r="C192" s="39"/>
      <c r="D192" s="40" t="s">
        <v>404</v>
      </c>
      <c r="E192" s="47">
        <v>14.71</v>
      </c>
      <c r="F192" s="47">
        <v>14.45</v>
      </c>
      <c r="G192" s="47">
        <v>14.26</v>
      </c>
      <c r="H192" s="47">
        <v>14.47</v>
      </c>
      <c r="I192" s="47">
        <v>723.7</v>
      </c>
      <c r="J192" s="73">
        <v>8.82</v>
      </c>
    </row>
    <row r="193" s="2" customFormat="1" ht="14" customHeight="1" spans="1:10">
      <c r="A193" s="42"/>
      <c r="B193" s="43"/>
      <c r="C193" s="39"/>
      <c r="D193" s="40" t="s">
        <v>405</v>
      </c>
      <c r="E193" s="69">
        <v>16.8</v>
      </c>
      <c r="F193" s="69">
        <v>17.9</v>
      </c>
      <c r="G193" s="69">
        <v>17.42</v>
      </c>
      <c r="H193" s="69">
        <v>17.37</v>
      </c>
      <c r="I193" s="69">
        <v>720.29</v>
      </c>
      <c r="J193" s="72">
        <v>5.72</v>
      </c>
    </row>
    <row r="194" s="2" customFormat="1" ht="14" customHeight="1" spans="1:10">
      <c r="A194" s="42"/>
      <c r="B194" s="43"/>
      <c r="C194" s="39"/>
      <c r="D194" s="40" t="s">
        <v>406</v>
      </c>
      <c r="E194" s="69">
        <v>13.43</v>
      </c>
      <c r="F194" s="69">
        <v>13.74</v>
      </c>
      <c r="G194" s="69">
        <v>13.09</v>
      </c>
      <c r="H194" s="69">
        <v>13.42</v>
      </c>
      <c r="I194" s="69">
        <v>677.78</v>
      </c>
      <c r="J194" s="72">
        <v>4.7</v>
      </c>
    </row>
    <row r="195" s="2" customFormat="1" ht="14" customHeight="1" spans="1:10">
      <c r="A195" s="42"/>
      <c r="B195" s="43"/>
      <c r="C195" s="39"/>
      <c r="D195" s="40" t="s">
        <v>407</v>
      </c>
      <c r="E195" s="47">
        <v>15.4</v>
      </c>
      <c r="F195" s="47">
        <v>15.4</v>
      </c>
      <c r="G195" s="47">
        <v>16.4</v>
      </c>
      <c r="H195" s="47">
        <v>15.73</v>
      </c>
      <c r="I195" s="47">
        <v>699.29</v>
      </c>
      <c r="J195" s="73">
        <v>9.78</v>
      </c>
    </row>
    <row r="196" s="2" customFormat="1" ht="14" customHeight="1" spans="1:10">
      <c r="A196" s="42"/>
      <c r="B196" s="43"/>
      <c r="C196" s="39"/>
      <c r="D196" s="40" t="s">
        <v>408</v>
      </c>
      <c r="E196" s="69">
        <v>15.5</v>
      </c>
      <c r="F196" s="69">
        <v>15.8</v>
      </c>
      <c r="G196" s="69">
        <v>14.5</v>
      </c>
      <c r="H196" s="69">
        <v>15.27</v>
      </c>
      <c r="I196" s="69">
        <v>706.83</v>
      </c>
      <c r="J196" s="72">
        <v>6.26</v>
      </c>
    </row>
    <row r="197" s="2" customFormat="1" ht="14" customHeight="1" spans="1:10">
      <c r="A197" s="42"/>
      <c r="B197" s="43"/>
      <c r="C197" s="39"/>
      <c r="D197" s="40" t="s">
        <v>409</v>
      </c>
      <c r="E197" s="47">
        <v>15.5</v>
      </c>
      <c r="F197" s="47">
        <v>15.23</v>
      </c>
      <c r="G197" s="47">
        <v>15.11</v>
      </c>
      <c r="H197" s="47">
        <v>15.28</v>
      </c>
      <c r="I197" s="47">
        <v>717.41</v>
      </c>
      <c r="J197" s="73">
        <v>8.29320573007079</v>
      </c>
    </row>
    <row r="198" s="2" customFormat="1" ht="14" customHeight="1" spans="1:10">
      <c r="A198" s="42"/>
      <c r="B198" s="43"/>
      <c r="C198" s="39"/>
      <c r="D198" s="40" t="s">
        <v>410</v>
      </c>
      <c r="E198" s="47">
        <v>14.25</v>
      </c>
      <c r="F198" s="47">
        <v>15.1</v>
      </c>
      <c r="G198" s="47">
        <v>15.15</v>
      </c>
      <c r="H198" s="47">
        <v>14.83</v>
      </c>
      <c r="I198" s="47">
        <v>741.67</v>
      </c>
      <c r="J198" s="73">
        <v>6.59</v>
      </c>
    </row>
    <row r="199" s="2" customFormat="1" ht="14" customHeight="1" spans="1:10">
      <c r="A199" s="42"/>
      <c r="B199" s="43"/>
      <c r="C199" s="39"/>
      <c r="D199" s="40" t="s">
        <v>411</v>
      </c>
      <c r="E199" s="69">
        <v>15.42</v>
      </c>
      <c r="F199" s="69">
        <v>14.64</v>
      </c>
      <c r="G199" s="69">
        <v>15.68</v>
      </c>
      <c r="H199" s="69">
        <v>15.25</v>
      </c>
      <c r="I199" s="69">
        <v>651.6</v>
      </c>
      <c r="J199" s="72">
        <v>4.81</v>
      </c>
    </row>
    <row r="200" s="2" customFormat="1" ht="14" customHeight="1" spans="1:10">
      <c r="A200" s="42"/>
      <c r="B200" s="43"/>
      <c r="C200" s="39"/>
      <c r="D200" s="40" t="s">
        <v>331</v>
      </c>
      <c r="E200" s="47">
        <v>15.26</v>
      </c>
      <c r="F200" s="47">
        <v>15.12</v>
      </c>
      <c r="G200" s="47">
        <v>15.36</v>
      </c>
      <c r="H200" s="47">
        <v>15.25</v>
      </c>
      <c r="I200" s="47">
        <v>762.56</v>
      </c>
      <c r="J200" s="73">
        <v>6.37</v>
      </c>
    </row>
    <row r="201" s="2" customFormat="1" ht="14" customHeight="1" spans="1:10">
      <c r="A201" s="42"/>
      <c r="B201" s="43"/>
      <c r="C201" s="39"/>
      <c r="D201" s="45" t="s">
        <v>339</v>
      </c>
      <c r="E201" s="62">
        <f>AVERAGE(E190:E200)</f>
        <v>15.1745454545455</v>
      </c>
      <c r="F201" s="62">
        <f>AVERAGE(F190:F200)</f>
        <v>15.1718181818182</v>
      </c>
      <c r="G201" s="62">
        <f>AVERAGE(G190:G200)</f>
        <v>15.2172727272727</v>
      </c>
      <c r="H201" s="62">
        <f>AVERAGE(H190:H200)</f>
        <v>15.1875757575758</v>
      </c>
      <c r="I201" s="62">
        <f>AVERAGE(I190:I200)</f>
        <v>707.4944</v>
      </c>
      <c r="J201" s="77">
        <v>6.93335385224186</v>
      </c>
    </row>
    <row r="202" s="2" customFormat="1" ht="14" customHeight="1" spans="1:10">
      <c r="A202" s="42"/>
      <c r="B202" s="43"/>
      <c r="C202" s="48" t="s">
        <v>412</v>
      </c>
      <c r="D202" s="52" t="s">
        <v>326</v>
      </c>
      <c r="E202" s="74">
        <v>335.8</v>
      </c>
      <c r="F202" s="74">
        <v>325.7</v>
      </c>
      <c r="G202" s="74"/>
      <c r="H202" s="74">
        <v>330.75</v>
      </c>
      <c r="I202" s="74">
        <v>661.5</v>
      </c>
      <c r="J202" s="74">
        <v>5.35</v>
      </c>
    </row>
    <row r="203" s="2" customFormat="1" ht="14" customHeight="1" spans="1:10">
      <c r="A203" s="42"/>
      <c r="B203" s="43"/>
      <c r="C203" s="48"/>
      <c r="D203" s="52" t="s">
        <v>410</v>
      </c>
      <c r="E203" s="74">
        <v>293.5</v>
      </c>
      <c r="F203" s="74">
        <v>288.5</v>
      </c>
      <c r="G203" s="74"/>
      <c r="H203" s="74">
        <v>291</v>
      </c>
      <c r="I203" s="74">
        <v>646.67</v>
      </c>
      <c r="J203" s="74">
        <v>4.02</v>
      </c>
    </row>
    <row r="204" s="2" customFormat="1" ht="14" customHeight="1" spans="1:10">
      <c r="A204" s="42"/>
      <c r="B204" s="43"/>
      <c r="C204" s="48"/>
      <c r="D204" s="52" t="s">
        <v>411</v>
      </c>
      <c r="E204" s="74">
        <v>137.21</v>
      </c>
      <c r="F204" s="74">
        <v>152.06</v>
      </c>
      <c r="G204" s="74"/>
      <c r="H204" s="74">
        <v>144.64</v>
      </c>
      <c r="I204" s="74">
        <v>622.1</v>
      </c>
      <c r="J204" s="74">
        <v>5.09</v>
      </c>
    </row>
    <row r="205" s="2" customFormat="1" ht="14" customHeight="1" spans="1:10">
      <c r="A205" s="42"/>
      <c r="B205" s="43"/>
      <c r="C205" s="48"/>
      <c r="D205" s="52" t="s">
        <v>413</v>
      </c>
      <c r="E205" s="74">
        <v>149.51</v>
      </c>
      <c r="F205" s="74">
        <v>141.15</v>
      </c>
      <c r="G205" s="74"/>
      <c r="H205" s="74">
        <v>145.33</v>
      </c>
      <c r="I205" s="74">
        <v>598.1</v>
      </c>
      <c r="J205" s="74">
        <v>8.84</v>
      </c>
    </row>
    <row r="206" s="2" customFormat="1" ht="14" customHeight="1" spans="1:10">
      <c r="A206" s="42"/>
      <c r="B206" s="43"/>
      <c r="C206" s="48"/>
      <c r="D206" s="52" t="s">
        <v>404</v>
      </c>
      <c r="E206" s="74">
        <v>161.9</v>
      </c>
      <c r="F206" s="74">
        <v>164.9</v>
      </c>
      <c r="G206" s="74"/>
      <c r="H206" s="74">
        <v>163.4</v>
      </c>
      <c r="I206" s="74">
        <v>653.6</v>
      </c>
      <c r="J206" s="74">
        <v>6.61</v>
      </c>
    </row>
    <row r="207" s="2" customFormat="1" ht="14" customHeight="1" spans="1:10">
      <c r="A207" s="42"/>
      <c r="B207" s="43"/>
      <c r="C207" s="48"/>
      <c r="D207" s="52" t="s">
        <v>414</v>
      </c>
      <c r="E207" s="74">
        <v>135.45</v>
      </c>
      <c r="F207" s="74">
        <v>120.44</v>
      </c>
      <c r="G207" s="74"/>
      <c r="H207" s="74">
        <v>127.95</v>
      </c>
      <c r="I207" s="74">
        <v>568.67</v>
      </c>
      <c r="J207" s="74">
        <v>3.08</v>
      </c>
    </row>
    <row r="208" s="2" customFormat="1" ht="14" customHeight="1" spans="1:10">
      <c r="A208" s="42"/>
      <c r="B208" s="43"/>
      <c r="C208" s="48"/>
      <c r="D208" s="52" t="s">
        <v>356</v>
      </c>
      <c r="E208" s="74">
        <v>345.35</v>
      </c>
      <c r="F208" s="74">
        <v>346.04</v>
      </c>
      <c r="G208" s="74"/>
      <c r="H208" s="74">
        <v>345.7</v>
      </c>
      <c r="I208" s="74">
        <v>691.8</v>
      </c>
      <c r="J208" s="74">
        <v>7.9</v>
      </c>
    </row>
    <row r="209" s="2" customFormat="1" ht="14" customHeight="1" spans="1:10">
      <c r="A209" s="42"/>
      <c r="B209" s="43"/>
      <c r="C209" s="48"/>
      <c r="D209" s="52" t="s">
        <v>406</v>
      </c>
      <c r="E209" s="74">
        <v>146.13</v>
      </c>
      <c r="F209" s="74">
        <v>138.52</v>
      </c>
      <c r="G209" s="74"/>
      <c r="H209" s="74">
        <v>142.33</v>
      </c>
      <c r="I209" s="74">
        <v>632.58</v>
      </c>
      <c r="J209" s="74">
        <v>3.51</v>
      </c>
    </row>
    <row r="210" s="2" customFormat="1" ht="14" customHeight="1" spans="1:10">
      <c r="A210" s="53"/>
      <c r="B210" s="43"/>
      <c r="C210" s="48"/>
      <c r="D210" s="75" t="s">
        <v>339</v>
      </c>
      <c r="E210" s="76">
        <f>AVERAGE(E202:E209)</f>
        <v>213.10625</v>
      </c>
      <c r="F210" s="76">
        <f>AVERAGE(F202:F209)</f>
        <v>209.66375</v>
      </c>
      <c r="G210" s="76"/>
      <c r="H210" s="76">
        <f>AVERAGE(H202:H209)</f>
        <v>211.3875</v>
      </c>
      <c r="I210" s="76">
        <f>AVERAGE(I202:I209)</f>
        <v>634.3775</v>
      </c>
      <c r="J210" s="76">
        <f>(I210-601)/601*100</f>
        <v>5.55366056572378</v>
      </c>
    </row>
    <row r="211" s="2" customFormat="1" ht="14" customHeight="1" spans="1:10">
      <c r="A211" s="37">
        <v>8</v>
      </c>
      <c r="B211" s="38" t="s">
        <v>415</v>
      </c>
      <c r="C211" s="63" t="s">
        <v>416</v>
      </c>
      <c r="D211" s="64" t="s">
        <v>392</v>
      </c>
      <c r="E211" s="65">
        <v>17.15</v>
      </c>
      <c r="F211" s="65">
        <v>17.35</v>
      </c>
      <c r="G211" s="65">
        <v>17.3</v>
      </c>
      <c r="H211" s="65">
        <v>17.27</v>
      </c>
      <c r="I211" s="65">
        <v>719.44</v>
      </c>
      <c r="J211" s="65">
        <v>4.53995157384988</v>
      </c>
    </row>
    <row r="212" s="2" customFormat="1" ht="14" customHeight="1" spans="1:10">
      <c r="A212" s="42"/>
      <c r="B212" s="43"/>
      <c r="C212" s="63"/>
      <c r="D212" s="64" t="s">
        <v>393</v>
      </c>
      <c r="E212" s="65">
        <v>14.57</v>
      </c>
      <c r="F212" s="65">
        <v>14.11</v>
      </c>
      <c r="G212" s="65">
        <v>14.27</v>
      </c>
      <c r="H212" s="65">
        <v>14.32</v>
      </c>
      <c r="I212" s="65">
        <v>658.42</v>
      </c>
      <c r="J212" s="65">
        <v>6.46840148698885</v>
      </c>
    </row>
    <row r="213" s="2" customFormat="1" ht="14" customHeight="1" spans="1:10">
      <c r="A213" s="42"/>
      <c r="B213" s="43"/>
      <c r="C213" s="63"/>
      <c r="D213" s="64" t="s">
        <v>394</v>
      </c>
      <c r="E213" s="65">
        <v>13.8</v>
      </c>
      <c r="F213" s="65">
        <v>14.5</v>
      </c>
      <c r="G213" s="65">
        <v>14.4</v>
      </c>
      <c r="H213" s="65">
        <v>14.2333333333333</v>
      </c>
      <c r="I213" s="65">
        <v>711.666666666667</v>
      </c>
      <c r="J213" s="70">
        <v>6.21890547263682</v>
      </c>
    </row>
    <row r="214" s="2" customFormat="1" ht="14" customHeight="1" spans="1:10">
      <c r="A214" s="42"/>
      <c r="B214" s="43"/>
      <c r="C214" s="63"/>
      <c r="D214" s="64" t="s">
        <v>395</v>
      </c>
      <c r="E214" s="65">
        <v>16.24</v>
      </c>
      <c r="F214" s="65">
        <v>14.72</v>
      </c>
      <c r="G214" s="65">
        <v>14.96</v>
      </c>
      <c r="H214" s="65">
        <v>15.31</v>
      </c>
      <c r="I214" s="65">
        <v>654.273504273504</v>
      </c>
      <c r="J214" s="65">
        <v>5.44077134986227</v>
      </c>
    </row>
    <row r="215" s="2" customFormat="1" ht="14" customHeight="1" spans="1:10">
      <c r="A215" s="42"/>
      <c r="B215" s="43"/>
      <c r="C215" s="63"/>
      <c r="D215" s="64" t="s">
        <v>396</v>
      </c>
      <c r="E215" s="65">
        <v>13.11</v>
      </c>
      <c r="F215" s="65">
        <v>13.52</v>
      </c>
      <c r="G215" s="65">
        <v>12.87</v>
      </c>
      <c r="H215" s="65">
        <v>13.1666666666667</v>
      </c>
      <c r="I215" s="65">
        <v>659.983291562239</v>
      </c>
      <c r="J215" s="65">
        <v>1.83036865171436</v>
      </c>
    </row>
    <row r="216" s="2" customFormat="1" ht="14" customHeight="1" spans="1:10">
      <c r="A216" s="42"/>
      <c r="B216" s="43"/>
      <c r="C216" s="63"/>
      <c r="D216" s="64" t="s">
        <v>397</v>
      </c>
      <c r="E216" s="65">
        <v>14.25</v>
      </c>
      <c r="F216" s="65">
        <v>13.86</v>
      </c>
      <c r="G216" s="65">
        <v>14.55</v>
      </c>
      <c r="H216" s="65">
        <v>14.22</v>
      </c>
      <c r="I216" s="65">
        <v>711</v>
      </c>
      <c r="J216" s="65">
        <v>8</v>
      </c>
    </row>
    <row r="217" s="2" customFormat="1" ht="14" customHeight="1" spans="1:10">
      <c r="A217" s="42"/>
      <c r="B217" s="43"/>
      <c r="C217" s="63"/>
      <c r="D217" s="64" t="s">
        <v>398</v>
      </c>
      <c r="E217" s="65">
        <v>13.4</v>
      </c>
      <c r="F217" s="65">
        <v>13.56</v>
      </c>
      <c r="G217" s="65">
        <v>13.54</v>
      </c>
      <c r="H217" s="65">
        <v>13.5</v>
      </c>
      <c r="I217" s="65">
        <v>595.54</v>
      </c>
      <c r="J217" s="65">
        <v>-2.31548480463097</v>
      </c>
    </row>
    <row r="218" s="2" customFormat="1" ht="14" customHeight="1" spans="1:10">
      <c r="A218" s="42"/>
      <c r="B218" s="43"/>
      <c r="C218" s="63"/>
      <c r="D218" s="64" t="s">
        <v>399</v>
      </c>
      <c r="E218" s="65">
        <v>15.5</v>
      </c>
      <c r="F218" s="65">
        <v>17.03</v>
      </c>
      <c r="G218" s="65">
        <v>15.9</v>
      </c>
      <c r="H218" s="65">
        <v>16.1433333333333</v>
      </c>
      <c r="I218" s="65">
        <v>717.99</v>
      </c>
      <c r="J218" s="65">
        <v>9.44632768361583</v>
      </c>
    </row>
    <row r="219" s="2" customFormat="1" ht="14" customHeight="1" spans="1:10">
      <c r="A219" s="42"/>
      <c r="B219" s="43"/>
      <c r="C219" s="63"/>
      <c r="D219" s="64" t="s">
        <v>400</v>
      </c>
      <c r="E219" s="65">
        <v>15.57</v>
      </c>
      <c r="F219" s="65">
        <v>15.59</v>
      </c>
      <c r="G219" s="65">
        <v>16.01</v>
      </c>
      <c r="H219" s="65">
        <v>15.7233333333333</v>
      </c>
      <c r="I219" s="65">
        <v>656.164145366023</v>
      </c>
      <c r="J219" s="65">
        <v>4.40460380699425</v>
      </c>
    </row>
    <row r="220" s="2" customFormat="1" ht="14" customHeight="1" spans="1:10">
      <c r="A220" s="42"/>
      <c r="B220" s="43"/>
      <c r="C220" s="63"/>
      <c r="D220" s="66" t="s">
        <v>401</v>
      </c>
      <c r="E220" s="67">
        <v>14.8433333333333</v>
      </c>
      <c r="F220" s="67">
        <v>14.9155555555556</v>
      </c>
      <c r="G220" s="67">
        <v>14.8666666666667</v>
      </c>
      <c r="H220" s="67">
        <v>14.8762962962963</v>
      </c>
      <c r="I220" s="67">
        <v>676.053067540937</v>
      </c>
      <c r="J220" s="67">
        <v>4.94769804984923</v>
      </c>
    </row>
    <row r="221" s="2" customFormat="1" ht="14" customHeight="1" spans="1:10">
      <c r="A221" s="42"/>
      <c r="B221" s="43"/>
      <c r="C221" s="39" t="s">
        <v>417</v>
      </c>
      <c r="D221" s="40" t="s">
        <v>336</v>
      </c>
      <c r="E221" s="68">
        <v>13.45</v>
      </c>
      <c r="F221" s="68">
        <v>12.82</v>
      </c>
      <c r="G221" s="68">
        <v>13.98</v>
      </c>
      <c r="H221" s="68">
        <v>13.4166666666667</v>
      </c>
      <c r="I221" s="71">
        <v>671.211</v>
      </c>
      <c r="J221" s="70">
        <v>4.55</v>
      </c>
    </row>
    <row r="222" s="2" customFormat="1" ht="14" customHeight="1" spans="1:10">
      <c r="A222" s="42"/>
      <c r="B222" s="43"/>
      <c r="C222" s="39"/>
      <c r="D222" s="40" t="s">
        <v>403</v>
      </c>
      <c r="E222" s="69">
        <v>16.95</v>
      </c>
      <c r="F222" s="69">
        <v>16.75</v>
      </c>
      <c r="G222" s="69">
        <v>17</v>
      </c>
      <c r="H222" s="69">
        <v>16.9</v>
      </c>
      <c r="I222" s="69">
        <v>713.23</v>
      </c>
      <c r="J222" s="72">
        <v>10.96</v>
      </c>
    </row>
    <row r="223" s="2" customFormat="1" ht="14" customHeight="1" spans="1:10">
      <c r="A223" s="42"/>
      <c r="B223" s="43"/>
      <c r="C223" s="39"/>
      <c r="D223" s="40" t="s">
        <v>404</v>
      </c>
      <c r="E223" s="47">
        <v>14.5</v>
      </c>
      <c r="F223" s="47">
        <v>14.26</v>
      </c>
      <c r="G223" s="47">
        <v>13.9</v>
      </c>
      <c r="H223" s="47">
        <v>14.22</v>
      </c>
      <c r="I223" s="47">
        <v>711</v>
      </c>
      <c r="J223" s="73">
        <v>6.92</v>
      </c>
    </row>
    <row r="224" s="2" customFormat="1" ht="14" customHeight="1" spans="1:10">
      <c r="A224" s="42"/>
      <c r="B224" s="43"/>
      <c r="C224" s="39"/>
      <c r="D224" s="40" t="s">
        <v>405</v>
      </c>
      <c r="E224" s="69">
        <v>17.85</v>
      </c>
      <c r="F224" s="69">
        <v>17.35</v>
      </c>
      <c r="G224" s="69">
        <v>17.55</v>
      </c>
      <c r="H224" s="69">
        <v>17.58</v>
      </c>
      <c r="I224" s="69">
        <v>729</v>
      </c>
      <c r="J224" s="72">
        <v>7</v>
      </c>
    </row>
    <row r="225" s="2" customFormat="1" ht="14" customHeight="1" spans="1:10">
      <c r="A225" s="42"/>
      <c r="B225" s="43"/>
      <c r="C225" s="39"/>
      <c r="D225" s="40" t="s">
        <v>406</v>
      </c>
      <c r="E225" s="69">
        <v>13.49</v>
      </c>
      <c r="F225" s="69">
        <v>13.34</v>
      </c>
      <c r="G225" s="69">
        <v>13.91</v>
      </c>
      <c r="H225" s="69">
        <v>13.58</v>
      </c>
      <c r="I225" s="69">
        <v>685.86</v>
      </c>
      <c r="J225" s="72">
        <v>5.9</v>
      </c>
    </row>
    <row r="226" s="2" customFormat="1" ht="14" customHeight="1" spans="1:10">
      <c r="A226" s="42"/>
      <c r="B226" s="43"/>
      <c r="C226" s="39"/>
      <c r="D226" s="40" t="s">
        <v>407</v>
      </c>
      <c r="E226" s="47">
        <v>16.3</v>
      </c>
      <c r="F226" s="47">
        <v>14.9</v>
      </c>
      <c r="G226" s="47">
        <v>15.7</v>
      </c>
      <c r="H226" s="47">
        <v>15.63</v>
      </c>
      <c r="I226" s="47">
        <v>694.85</v>
      </c>
      <c r="J226" s="73">
        <v>9.08</v>
      </c>
    </row>
    <row r="227" s="2" customFormat="1" ht="14" customHeight="1" spans="1:10">
      <c r="A227" s="42"/>
      <c r="B227" s="43"/>
      <c r="C227" s="39"/>
      <c r="D227" s="40" t="s">
        <v>408</v>
      </c>
      <c r="E227" s="69">
        <v>14.8</v>
      </c>
      <c r="F227" s="69">
        <v>15.5</v>
      </c>
      <c r="G227" s="69">
        <v>15.9</v>
      </c>
      <c r="H227" s="69">
        <v>15.38</v>
      </c>
      <c r="I227" s="69">
        <v>712.23</v>
      </c>
      <c r="J227" s="72">
        <v>7.08</v>
      </c>
    </row>
    <row r="228" s="2" customFormat="1" ht="14" customHeight="1" spans="1:10">
      <c r="A228" s="42"/>
      <c r="B228" s="43"/>
      <c r="C228" s="39"/>
      <c r="D228" s="40" t="s">
        <v>409</v>
      </c>
      <c r="E228" s="47">
        <v>15.13</v>
      </c>
      <c r="F228" s="47">
        <v>14.62</v>
      </c>
      <c r="G228" s="47">
        <v>14.89</v>
      </c>
      <c r="H228" s="47">
        <v>14.88</v>
      </c>
      <c r="I228" s="47">
        <v>698.63</v>
      </c>
      <c r="J228" s="73">
        <v>5.45836037858318</v>
      </c>
    </row>
    <row r="229" s="2" customFormat="1" ht="14" customHeight="1" spans="1:10">
      <c r="A229" s="42"/>
      <c r="B229" s="43"/>
      <c r="C229" s="39"/>
      <c r="D229" s="40" t="s">
        <v>410</v>
      </c>
      <c r="E229" s="47">
        <v>14.35</v>
      </c>
      <c r="F229" s="47">
        <v>14.65</v>
      </c>
      <c r="G229" s="47">
        <v>15.1</v>
      </c>
      <c r="H229" s="47">
        <v>14.7</v>
      </c>
      <c r="I229" s="47">
        <v>735</v>
      </c>
      <c r="J229" s="73">
        <v>5.63</v>
      </c>
    </row>
    <row r="230" s="2" customFormat="1" ht="14" customHeight="1" spans="1:10">
      <c r="A230" s="42"/>
      <c r="B230" s="43"/>
      <c r="C230" s="39"/>
      <c r="D230" s="40" t="s">
        <v>411</v>
      </c>
      <c r="E230" s="69">
        <v>14.92</v>
      </c>
      <c r="F230" s="69">
        <v>15.78</v>
      </c>
      <c r="G230" s="69">
        <v>15.26</v>
      </c>
      <c r="H230" s="69">
        <v>15.32</v>
      </c>
      <c r="I230" s="69">
        <v>654.7</v>
      </c>
      <c r="J230" s="72">
        <v>5.31</v>
      </c>
    </row>
    <row r="231" s="2" customFormat="1" ht="14" customHeight="1" spans="1:10">
      <c r="A231" s="42"/>
      <c r="B231" s="43"/>
      <c r="C231" s="39"/>
      <c r="D231" s="40" t="s">
        <v>331</v>
      </c>
      <c r="E231" s="47">
        <v>15.12</v>
      </c>
      <c r="F231" s="47">
        <v>14.89</v>
      </c>
      <c r="G231" s="47">
        <v>15.34</v>
      </c>
      <c r="H231" s="47">
        <v>15.12</v>
      </c>
      <c r="I231" s="47">
        <v>756.06</v>
      </c>
      <c r="J231" s="73">
        <v>5.47</v>
      </c>
    </row>
    <row r="232" s="2" customFormat="1" ht="14" customHeight="1" spans="1:10">
      <c r="A232" s="42"/>
      <c r="B232" s="43"/>
      <c r="C232" s="39"/>
      <c r="D232" s="45" t="s">
        <v>339</v>
      </c>
      <c r="E232" s="62">
        <f>AVERAGE(E221:E231)</f>
        <v>15.1690909090909</v>
      </c>
      <c r="F232" s="62">
        <f>AVERAGE(F221:F231)</f>
        <v>14.9872727272727</v>
      </c>
      <c r="G232" s="62">
        <f>AVERAGE(G221:G231)</f>
        <v>15.3209090909091</v>
      </c>
      <c r="H232" s="62">
        <f>AVERAGE(H221:H231)</f>
        <v>15.1569696969697</v>
      </c>
      <c r="I232" s="62">
        <f>AVERAGE(I221:I231)</f>
        <v>705.615545454545</v>
      </c>
      <c r="J232" s="77">
        <v>6.64937673815306</v>
      </c>
    </row>
    <row r="233" s="2" customFormat="1" ht="14" customHeight="1" spans="1:10">
      <c r="A233" s="42"/>
      <c r="B233" s="43"/>
      <c r="C233" s="48" t="s">
        <v>418</v>
      </c>
      <c r="D233" s="52" t="s">
        <v>326</v>
      </c>
      <c r="E233" s="74">
        <v>337.8</v>
      </c>
      <c r="F233" s="74">
        <v>319.7</v>
      </c>
      <c r="G233" s="74"/>
      <c r="H233" s="74">
        <v>328.75</v>
      </c>
      <c r="I233" s="74">
        <v>657.5</v>
      </c>
      <c r="J233" s="74">
        <v>4.71</v>
      </c>
    </row>
    <row r="234" s="2" customFormat="1" ht="14" customHeight="1" spans="1:10">
      <c r="A234" s="42"/>
      <c r="B234" s="43"/>
      <c r="C234" s="51" t="s">
        <v>419</v>
      </c>
      <c r="D234" s="52" t="s">
        <v>410</v>
      </c>
      <c r="E234" s="74">
        <v>295.5</v>
      </c>
      <c r="F234" s="74">
        <v>289</v>
      </c>
      <c r="G234" s="74"/>
      <c r="H234" s="74">
        <v>292.25</v>
      </c>
      <c r="I234" s="74">
        <v>649.44</v>
      </c>
      <c r="J234" s="74">
        <v>4.47</v>
      </c>
    </row>
    <row r="235" s="2" customFormat="1" ht="14" customHeight="1" spans="1:10">
      <c r="A235" s="42"/>
      <c r="B235" s="43"/>
      <c r="C235" s="51" t="s">
        <v>419</v>
      </c>
      <c r="D235" s="52" t="s">
        <v>411</v>
      </c>
      <c r="E235" s="74">
        <v>139.42</v>
      </c>
      <c r="F235" s="74">
        <v>149.94</v>
      </c>
      <c r="G235" s="74"/>
      <c r="H235" s="74">
        <v>144.68</v>
      </c>
      <c r="I235" s="74">
        <v>622.3</v>
      </c>
      <c r="J235" s="74">
        <v>5.12</v>
      </c>
    </row>
    <row r="236" s="2" customFormat="1" ht="14" customHeight="1" spans="1:10">
      <c r="A236" s="42"/>
      <c r="B236" s="43"/>
      <c r="C236" s="51" t="s">
        <v>419</v>
      </c>
      <c r="D236" s="52" t="s">
        <v>413</v>
      </c>
      <c r="E236" s="74">
        <v>144.34</v>
      </c>
      <c r="F236" s="74">
        <v>142.96</v>
      </c>
      <c r="G236" s="74"/>
      <c r="H236" s="74">
        <v>143.65</v>
      </c>
      <c r="I236" s="74">
        <v>591.2</v>
      </c>
      <c r="J236" s="74">
        <v>7.59</v>
      </c>
    </row>
    <row r="237" s="2" customFormat="1" ht="14" customHeight="1" spans="1:10">
      <c r="A237" s="42"/>
      <c r="B237" s="43"/>
      <c r="C237" s="51" t="s">
        <v>419</v>
      </c>
      <c r="D237" s="52" t="s">
        <v>404</v>
      </c>
      <c r="E237" s="74">
        <v>161.5</v>
      </c>
      <c r="F237" s="74">
        <v>160.8</v>
      </c>
      <c r="G237" s="74"/>
      <c r="H237" s="74">
        <v>161.1</v>
      </c>
      <c r="I237" s="74">
        <v>644.5</v>
      </c>
      <c r="J237" s="74">
        <v>5.13</v>
      </c>
    </row>
    <row r="238" s="2" customFormat="1" ht="14" customHeight="1" spans="1:10">
      <c r="A238" s="42"/>
      <c r="B238" s="43"/>
      <c r="C238" s="51" t="s">
        <v>419</v>
      </c>
      <c r="D238" s="52" t="s">
        <v>414</v>
      </c>
      <c r="E238" s="74">
        <v>136.61</v>
      </c>
      <c r="F238" s="74">
        <v>126.73</v>
      </c>
      <c r="G238" s="74"/>
      <c r="H238" s="74">
        <v>131.67</v>
      </c>
      <c r="I238" s="74">
        <v>585.23</v>
      </c>
      <c r="J238" s="74">
        <v>6.08</v>
      </c>
    </row>
    <row r="239" s="2" customFormat="1" ht="14" customHeight="1" spans="1:10">
      <c r="A239" s="42"/>
      <c r="B239" s="43"/>
      <c r="C239" s="51" t="s">
        <v>419</v>
      </c>
      <c r="D239" s="52" t="s">
        <v>356</v>
      </c>
      <c r="E239" s="74">
        <v>349.74</v>
      </c>
      <c r="F239" s="74">
        <v>349.42</v>
      </c>
      <c r="G239" s="74"/>
      <c r="H239" s="74">
        <v>349.58</v>
      </c>
      <c r="I239" s="74">
        <v>699.58</v>
      </c>
      <c r="J239" s="74">
        <v>9.11</v>
      </c>
    </row>
    <row r="240" s="2" customFormat="1" ht="14" customHeight="1" spans="1:10">
      <c r="A240" s="42"/>
      <c r="B240" s="43"/>
      <c r="C240" s="51" t="s">
        <v>419</v>
      </c>
      <c r="D240" s="52" t="s">
        <v>406</v>
      </c>
      <c r="E240" s="74">
        <v>143.68</v>
      </c>
      <c r="F240" s="74">
        <v>144.53</v>
      </c>
      <c r="G240" s="74"/>
      <c r="H240" s="74">
        <v>144.11</v>
      </c>
      <c r="I240" s="74">
        <v>640.49</v>
      </c>
      <c r="J240" s="74">
        <v>4.81</v>
      </c>
    </row>
    <row r="241" s="2" customFormat="1" ht="14" customHeight="1" spans="1:10">
      <c r="A241" s="53"/>
      <c r="B241" s="43"/>
      <c r="C241" s="51" t="s">
        <v>419</v>
      </c>
      <c r="D241" s="75" t="s">
        <v>339</v>
      </c>
      <c r="E241" s="76">
        <f>AVERAGE(E233:E240)</f>
        <v>213.57375</v>
      </c>
      <c r="F241" s="76">
        <f>AVERAGE(F233:F240)</f>
        <v>210.385</v>
      </c>
      <c r="G241" s="76"/>
      <c r="H241" s="76">
        <f>AVERAGE(H233:H240)</f>
        <v>211.97375</v>
      </c>
      <c r="I241" s="76">
        <f>AVERAGE(I233:I240)</f>
        <v>636.28</v>
      </c>
      <c r="J241" s="76">
        <f>(I241-601)/601*100</f>
        <v>5.8702163061564</v>
      </c>
    </row>
    <row r="242" s="2" customFormat="1" ht="14" customHeight="1" spans="1:10">
      <c r="A242" s="37">
        <v>9</v>
      </c>
      <c r="B242" s="38" t="s">
        <v>420</v>
      </c>
      <c r="C242" s="63" t="s">
        <v>421</v>
      </c>
      <c r="D242" s="64" t="s">
        <v>392</v>
      </c>
      <c r="E242" s="65">
        <v>17.2</v>
      </c>
      <c r="F242" s="65">
        <v>17.3</v>
      </c>
      <c r="G242" s="65">
        <v>16.95</v>
      </c>
      <c r="H242" s="65">
        <v>17.15</v>
      </c>
      <c r="I242" s="65">
        <v>714.58</v>
      </c>
      <c r="J242" s="65">
        <v>3.81355932203389</v>
      </c>
    </row>
    <row r="243" s="2" customFormat="1" ht="14" customHeight="1" spans="1:10">
      <c r="A243" s="42"/>
      <c r="B243" s="43"/>
      <c r="C243" s="63"/>
      <c r="D243" s="64" t="s">
        <v>393</v>
      </c>
      <c r="E243" s="65">
        <v>13.97</v>
      </c>
      <c r="F243" s="65">
        <v>14.06</v>
      </c>
      <c r="G243" s="65">
        <v>14.44</v>
      </c>
      <c r="H243" s="65">
        <v>14.16</v>
      </c>
      <c r="I243" s="65">
        <v>651.07</v>
      </c>
      <c r="J243" s="65">
        <v>5.27881040892194</v>
      </c>
    </row>
    <row r="244" s="2" customFormat="1" ht="14" customHeight="1" spans="1:10">
      <c r="A244" s="42"/>
      <c r="B244" s="43"/>
      <c r="C244" s="63"/>
      <c r="D244" s="64" t="s">
        <v>394</v>
      </c>
      <c r="E244" s="65">
        <v>14</v>
      </c>
      <c r="F244" s="65">
        <v>14.7</v>
      </c>
      <c r="G244" s="65">
        <v>14.5</v>
      </c>
      <c r="H244" s="65">
        <v>14.4</v>
      </c>
      <c r="I244" s="65">
        <v>720</v>
      </c>
      <c r="J244" s="70">
        <v>7.46268656716418</v>
      </c>
    </row>
    <row r="245" s="2" customFormat="1" ht="14" customHeight="1" spans="1:10">
      <c r="A245" s="42"/>
      <c r="B245" s="43"/>
      <c r="C245" s="63"/>
      <c r="D245" s="64" t="s">
        <v>395</v>
      </c>
      <c r="E245" s="65">
        <v>16.16</v>
      </c>
      <c r="F245" s="65">
        <v>15.24</v>
      </c>
      <c r="G245" s="65">
        <v>15.92</v>
      </c>
      <c r="H245" s="65">
        <v>15.77</v>
      </c>
      <c r="I245" s="65">
        <v>673.931623931624</v>
      </c>
      <c r="J245" s="65">
        <v>8.60881542699725</v>
      </c>
    </row>
    <row r="246" s="2" customFormat="1" ht="14" customHeight="1" spans="1:10">
      <c r="A246" s="42"/>
      <c r="B246" s="43"/>
      <c r="C246" s="63"/>
      <c r="D246" s="64" t="s">
        <v>396</v>
      </c>
      <c r="E246" s="65">
        <v>13.97</v>
      </c>
      <c r="F246" s="65">
        <v>14.48</v>
      </c>
      <c r="G246" s="65">
        <v>14.27</v>
      </c>
      <c r="H246" s="65">
        <v>14.24</v>
      </c>
      <c r="I246" s="65">
        <v>713.784461152882</v>
      </c>
      <c r="J246" s="65">
        <v>10.1314771848415</v>
      </c>
    </row>
    <row r="247" s="2" customFormat="1" ht="14" customHeight="1" spans="1:10">
      <c r="A247" s="42"/>
      <c r="B247" s="43"/>
      <c r="C247" s="63"/>
      <c r="D247" s="64" t="s">
        <v>397</v>
      </c>
      <c r="E247" s="65">
        <v>13.65</v>
      </c>
      <c r="F247" s="65">
        <v>14.1</v>
      </c>
      <c r="G247" s="65">
        <v>13.95</v>
      </c>
      <c r="H247" s="65">
        <v>13.9</v>
      </c>
      <c r="I247" s="65">
        <v>695</v>
      </c>
      <c r="J247" s="65">
        <v>5.56962025316456</v>
      </c>
    </row>
    <row r="248" s="2" customFormat="1" ht="14" customHeight="1" spans="1:10">
      <c r="A248" s="42"/>
      <c r="B248" s="43"/>
      <c r="C248" s="63"/>
      <c r="D248" s="64" t="s">
        <v>398</v>
      </c>
      <c r="E248" s="65">
        <v>14.62</v>
      </c>
      <c r="F248" s="65">
        <v>14.48</v>
      </c>
      <c r="G248" s="65">
        <v>14.43</v>
      </c>
      <c r="H248" s="65">
        <v>14.51</v>
      </c>
      <c r="I248" s="65">
        <v>640.09</v>
      </c>
      <c r="J248" s="65">
        <v>4.99276410998552</v>
      </c>
    </row>
    <row r="249" s="2" customFormat="1" ht="14" customHeight="1" spans="1:10">
      <c r="A249" s="42"/>
      <c r="B249" s="43"/>
      <c r="C249" s="63"/>
      <c r="D249" s="64" t="s">
        <v>399</v>
      </c>
      <c r="E249" s="65">
        <v>14.59</v>
      </c>
      <c r="F249" s="65">
        <v>14.59</v>
      </c>
      <c r="G249" s="65">
        <v>13.6</v>
      </c>
      <c r="H249" s="65">
        <v>14.26</v>
      </c>
      <c r="I249" s="65">
        <v>634.07</v>
      </c>
      <c r="J249" s="65">
        <v>-3.32203389830509</v>
      </c>
    </row>
    <row r="250" s="2" customFormat="1" ht="14" customHeight="1" spans="1:10">
      <c r="A250" s="42"/>
      <c r="B250" s="43"/>
      <c r="C250" s="63"/>
      <c r="D250" s="64" t="s">
        <v>400</v>
      </c>
      <c r="E250" s="65">
        <v>16.06</v>
      </c>
      <c r="F250" s="65">
        <v>16.04</v>
      </c>
      <c r="G250" s="65">
        <v>16.08</v>
      </c>
      <c r="H250" s="65">
        <v>16.06</v>
      </c>
      <c r="I250" s="65">
        <v>670.213875847679</v>
      </c>
      <c r="J250" s="65">
        <v>6.64010624169986</v>
      </c>
    </row>
    <row r="251" s="2" customFormat="1" ht="14" customHeight="1" spans="1:10">
      <c r="A251" s="42"/>
      <c r="B251" s="43"/>
      <c r="C251" s="63"/>
      <c r="D251" s="66" t="s">
        <v>401</v>
      </c>
      <c r="E251" s="67">
        <v>14.9133333333333</v>
      </c>
      <c r="F251" s="67">
        <v>14.9988888888889</v>
      </c>
      <c r="G251" s="67">
        <v>14.9044444444444</v>
      </c>
      <c r="H251" s="67">
        <v>14.9388888888889</v>
      </c>
      <c r="I251" s="67">
        <v>679.193328992465</v>
      </c>
      <c r="J251" s="67">
        <v>5.43517932378428</v>
      </c>
    </row>
    <row r="252" s="2" customFormat="1" ht="14" customHeight="1" spans="1:10">
      <c r="A252" s="42"/>
      <c r="B252" s="43"/>
      <c r="C252" s="39" t="s">
        <v>422</v>
      </c>
      <c r="D252" s="40" t="s">
        <v>336</v>
      </c>
      <c r="E252" s="68">
        <v>14.08</v>
      </c>
      <c r="F252" s="68">
        <v>14.09</v>
      </c>
      <c r="G252" s="68">
        <v>13.78</v>
      </c>
      <c r="H252" s="68">
        <v>13.9833333333333</v>
      </c>
      <c r="I252" s="71">
        <v>699.0738</v>
      </c>
      <c r="J252" s="70">
        <v>8.89</v>
      </c>
    </row>
    <row r="253" s="2" customFormat="1" ht="14" customHeight="1" spans="1:10">
      <c r="A253" s="42"/>
      <c r="B253" s="43"/>
      <c r="C253" s="39"/>
      <c r="D253" s="40" t="s">
        <v>403</v>
      </c>
      <c r="E253" s="69">
        <v>16.25</v>
      </c>
      <c r="F253" s="69">
        <v>16.45</v>
      </c>
      <c r="G253" s="69">
        <v>16.5</v>
      </c>
      <c r="H253" s="69">
        <v>16.4</v>
      </c>
      <c r="I253" s="69">
        <v>692.13</v>
      </c>
      <c r="J253" s="72">
        <v>7.68</v>
      </c>
    </row>
    <row r="254" s="2" customFormat="1" ht="14" customHeight="1" spans="1:10">
      <c r="A254" s="42"/>
      <c r="B254" s="43"/>
      <c r="C254" s="39"/>
      <c r="D254" s="40" t="s">
        <v>404</v>
      </c>
      <c r="E254" s="47">
        <v>14.38</v>
      </c>
      <c r="F254" s="47">
        <v>14.67</v>
      </c>
      <c r="G254" s="47">
        <v>14.18</v>
      </c>
      <c r="H254" s="47">
        <v>14.41</v>
      </c>
      <c r="I254" s="47">
        <v>720.5</v>
      </c>
      <c r="J254" s="73">
        <v>8.35</v>
      </c>
    </row>
    <row r="255" s="2" customFormat="1" ht="14" customHeight="1" spans="1:10">
      <c r="A255" s="42"/>
      <c r="B255" s="43"/>
      <c r="C255" s="39"/>
      <c r="D255" s="40" t="s">
        <v>405</v>
      </c>
      <c r="E255" s="69">
        <v>17.6</v>
      </c>
      <c r="F255" s="69">
        <v>17.2</v>
      </c>
      <c r="G255" s="69">
        <v>17.2</v>
      </c>
      <c r="H255" s="69">
        <v>17.33</v>
      </c>
      <c r="I255" s="69">
        <v>718.63</v>
      </c>
      <c r="J255" s="72">
        <v>5.48</v>
      </c>
    </row>
    <row r="256" s="2" customFormat="1" ht="14" customHeight="1" spans="1:10">
      <c r="A256" s="42"/>
      <c r="B256" s="43"/>
      <c r="C256" s="39"/>
      <c r="D256" s="40" t="s">
        <v>406</v>
      </c>
      <c r="E256" s="69">
        <v>13.78</v>
      </c>
      <c r="F256" s="69">
        <v>14.27</v>
      </c>
      <c r="G256" s="69">
        <v>13.38</v>
      </c>
      <c r="H256" s="69">
        <v>13.81</v>
      </c>
      <c r="I256" s="69">
        <v>697.48</v>
      </c>
      <c r="J256" s="72">
        <v>7.7</v>
      </c>
    </row>
    <row r="257" s="2" customFormat="1" ht="14" customHeight="1" spans="1:10">
      <c r="A257" s="42"/>
      <c r="B257" s="43"/>
      <c r="C257" s="39"/>
      <c r="D257" s="40" t="s">
        <v>407</v>
      </c>
      <c r="E257" s="47">
        <v>16.4</v>
      </c>
      <c r="F257" s="47">
        <v>15.8</v>
      </c>
      <c r="G257" s="47">
        <v>15.2</v>
      </c>
      <c r="H257" s="47">
        <v>15.8</v>
      </c>
      <c r="I257" s="47">
        <v>702.26</v>
      </c>
      <c r="J257" s="73">
        <v>10.24</v>
      </c>
    </row>
    <row r="258" s="2" customFormat="1" ht="14" customHeight="1" spans="1:10">
      <c r="A258" s="42"/>
      <c r="B258" s="43"/>
      <c r="C258" s="39"/>
      <c r="D258" s="40" t="s">
        <v>408</v>
      </c>
      <c r="E258" s="69">
        <v>15.6</v>
      </c>
      <c r="F258" s="69">
        <v>15.3</v>
      </c>
      <c r="G258" s="69">
        <v>15.5</v>
      </c>
      <c r="H258" s="69">
        <v>15.45</v>
      </c>
      <c r="I258" s="69">
        <v>715.31</v>
      </c>
      <c r="J258" s="72">
        <v>7.54</v>
      </c>
    </row>
    <row r="259" s="2" customFormat="1" ht="14" customHeight="1" spans="1:10">
      <c r="A259" s="42"/>
      <c r="B259" s="43"/>
      <c r="C259" s="39"/>
      <c r="D259" s="40" t="s">
        <v>409</v>
      </c>
      <c r="E259" s="47">
        <v>14.98</v>
      </c>
      <c r="F259" s="47">
        <v>15.59</v>
      </c>
      <c r="G259" s="47">
        <v>15.5</v>
      </c>
      <c r="H259" s="47">
        <v>15.36</v>
      </c>
      <c r="I259" s="47">
        <v>721.16</v>
      </c>
      <c r="J259" s="73">
        <v>8.85926909897806</v>
      </c>
    </row>
    <row r="260" s="2" customFormat="1" ht="14" customHeight="1" spans="1:10">
      <c r="A260" s="42"/>
      <c r="B260" s="43"/>
      <c r="C260" s="39"/>
      <c r="D260" s="40" t="s">
        <v>410</v>
      </c>
      <c r="E260" s="47">
        <v>14.75</v>
      </c>
      <c r="F260" s="47">
        <v>15.6</v>
      </c>
      <c r="G260" s="47">
        <v>15.8</v>
      </c>
      <c r="H260" s="47">
        <v>15.38</v>
      </c>
      <c r="I260" s="47">
        <v>769.17</v>
      </c>
      <c r="J260" s="73">
        <v>10.54</v>
      </c>
    </row>
    <row r="261" s="2" customFormat="1" ht="14" customHeight="1" spans="1:10">
      <c r="A261" s="42"/>
      <c r="B261" s="43"/>
      <c r="C261" s="39"/>
      <c r="D261" s="40" t="s">
        <v>411</v>
      </c>
      <c r="E261" s="69">
        <v>15.48</v>
      </c>
      <c r="F261" s="69">
        <v>15.14</v>
      </c>
      <c r="G261" s="69">
        <v>15.9</v>
      </c>
      <c r="H261" s="69">
        <v>15.51</v>
      </c>
      <c r="I261" s="69">
        <v>662.7</v>
      </c>
      <c r="J261" s="72">
        <v>6.6</v>
      </c>
    </row>
    <row r="262" s="2" customFormat="1" ht="14" customHeight="1" spans="1:10">
      <c r="A262" s="42"/>
      <c r="B262" s="43"/>
      <c r="C262" s="39"/>
      <c r="D262" s="40" t="s">
        <v>331</v>
      </c>
      <c r="E262" s="47">
        <v>15.49</v>
      </c>
      <c r="F262" s="47">
        <v>15.56</v>
      </c>
      <c r="G262" s="47">
        <v>15.37</v>
      </c>
      <c r="H262" s="47">
        <v>15.47</v>
      </c>
      <c r="I262" s="47">
        <v>773.9</v>
      </c>
      <c r="J262" s="73">
        <v>7.95</v>
      </c>
    </row>
    <row r="263" s="2" customFormat="1" ht="14" customHeight="1" spans="1:10">
      <c r="A263" s="42"/>
      <c r="B263" s="43"/>
      <c r="C263" s="39"/>
      <c r="D263" s="45" t="s">
        <v>339</v>
      </c>
      <c r="E263" s="62">
        <f>AVERAGE(E252:E262)</f>
        <v>15.3445454545455</v>
      </c>
      <c r="F263" s="62">
        <f>AVERAGE(F252:F262)</f>
        <v>15.4245454545455</v>
      </c>
      <c r="G263" s="62">
        <f>AVERAGE(G252:G262)</f>
        <v>15.3009090909091</v>
      </c>
      <c r="H263" s="62">
        <f>AVERAGE(H252:H262)</f>
        <v>15.3548484848485</v>
      </c>
      <c r="I263" s="62">
        <f>AVERAGE(I252:I262)</f>
        <v>715.664890909091</v>
      </c>
      <c r="J263" s="77">
        <v>8.16827245446449</v>
      </c>
    </row>
    <row r="264" s="2" customFormat="1" ht="14" customHeight="1" spans="1:10">
      <c r="A264" s="42"/>
      <c r="B264" s="43"/>
      <c r="C264" s="48" t="s">
        <v>423</v>
      </c>
      <c r="D264" s="52" t="s">
        <v>326</v>
      </c>
      <c r="E264" s="74">
        <v>328.1</v>
      </c>
      <c r="F264" s="74">
        <v>326.3</v>
      </c>
      <c r="G264" s="74"/>
      <c r="H264" s="74">
        <v>327.2</v>
      </c>
      <c r="I264" s="74">
        <v>654.4</v>
      </c>
      <c r="J264" s="74">
        <v>4.22</v>
      </c>
    </row>
    <row r="265" s="2" customFormat="1" ht="14" customHeight="1" spans="1:10">
      <c r="A265" s="42"/>
      <c r="B265" s="43"/>
      <c r="C265" s="51" t="s">
        <v>424</v>
      </c>
      <c r="D265" s="52" t="s">
        <v>410</v>
      </c>
      <c r="E265" s="74">
        <v>304.5</v>
      </c>
      <c r="F265" s="74">
        <v>286</v>
      </c>
      <c r="G265" s="74"/>
      <c r="H265" s="74">
        <v>295.25</v>
      </c>
      <c r="I265" s="74">
        <v>656.11</v>
      </c>
      <c r="J265" s="74">
        <v>5.54</v>
      </c>
    </row>
    <row r="266" s="2" customFormat="1" ht="14" customHeight="1" spans="1:10">
      <c r="A266" s="42"/>
      <c r="B266" s="43"/>
      <c r="C266" s="51" t="s">
        <v>424</v>
      </c>
      <c r="D266" s="52" t="s">
        <v>411</v>
      </c>
      <c r="E266" s="74">
        <v>148.68</v>
      </c>
      <c r="F266" s="74">
        <v>147.89</v>
      </c>
      <c r="G266" s="74"/>
      <c r="H266" s="74">
        <v>148.29</v>
      </c>
      <c r="I266" s="74">
        <v>637.8</v>
      </c>
      <c r="J266" s="74">
        <v>7.74</v>
      </c>
    </row>
    <row r="267" s="2" customFormat="1" ht="14" customHeight="1" spans="1:10">
      <c r="A267" s="42"/>
      <c r="B267" s="43"/>
      <c r="C267" s="51" t="s">
        <v>424</v>
      </c>
      <c r="D267" s="52" t="s">
        <v>413</v>
      </c>
      <c r="E267" s="74">
        <v>143.7</v>
      </c>
      <c r="F267" s="74">
        <v>140.9</v>
      </c>
      <c r="G267" s="74"/>
      <c r="H267" s="74">
        <v>142.3</v>
      </c>
      <c r="I267" s="74">
        <v>585.6</v>
      </c>
      <c r="J267" s="74">
        <v>6.58</v>
      </c>
    </row>
    <row r="268" s="2" customFormat="1" ht="14" customHeight="1" spans="1:10">
      <c r="A268" s="42"/>
      <c r="B268" s="43"/>
      <c r="C268" s="51" t="s">
        <v>424</v>
      </c>
      <c r="D268" s="52" t="s">
        <v>404</v>
      </c>
      <c r="E268" s="74">
        <v>163</v>
      </c>
      <c r="F268" s="74">
        <v>160.1</v>
      </c>
      <c r="G268" s="74"/>
      <c r="H268" s="74">
        <v>161.5</v>
      </c>
      <c r="I268" s="74">
        <v>646.1</v>
      </c>
      <c r="J268" s="74">
        <v>5.39</v>
      </c>
    </row>
    <row r="269" s="2" customFormat="1" ht="14" customHeight="1" spans="1:10">
      <c r="A269" s="42"/>
      <c r="B269" s="43"/>
      <c r="C269" s="51" t="s">
        <v>424</v>
      </c>
      <c r="D269" s="52" t="s">
        <v>414</v>
      </c>
      <c r="E269" s="74">
        <v>124.71</v>
      </c>
      <c r="F269" s="74">
        <v>139.63</v>
      </c>
      <c r="G269" s="74"/>
      <c r="H269" s="74">
        <v>134.17</v>
      </c>
      <c r="I269" s="74">
        <v>596.34</v>
      </c>
      <c r="J269" s="74">
        <v>8.1</v>
      </c>
    </row>
    <row r="270" s="2" customFormat="1" ht="14" customHeight="1" spans="1:10">
      <c r="A270" s="42"/>
      <c r="B270" s="43"/>
      <c r="C270" s="51" t="s">
        <v>424</v>
      </c>
      <c r="D270" s="52" t="s">
        <v>356</v>
      </c>
      <c r="E270" s="74">
        <v>357.32</v>
      </c>
      <c r="F270" s="74">
        <v>359.24</v>
      </c>
      <c r="G270" s="74"/>
      <c r="H270" s="74">
        <v>358.28</v>
      </c>
      <c r="I270" s="74">
        <v>716.99</v>
      </c>
      <c r="J270" s="74">
        <v>11.82</v>
      </c>
    </row>
    <row r="271" s="2" customFormat="1" ht="14" customHeight="1" spans="1:10">
      <c r="A271" s="42"/>
      <c r="B271" s="43"/>
      <c r="C271" s="51" t="s">
        <v>424</v>
      </c>
      <c r="D271" s="52" t="s">
        <v>406</v>
      </c>
      <c r="E271" s="74">
        <v>147.24</v>
      </c>
      <c r="F271" s="74">
        <v>140.58</v>
      </c>
      <c r="G271" s="74"/>
      <c r="H271" s="74">
        <v>143.91</v>
      </c>
      <c r="I271" s="74">
        <v>639.6</v>
      </c>
      <c r="J271" s="74">
        <v>4.66</v>
      </c>
    </row>
    <row r="272" s="2" customFormat="1" ht="14" customHeight="1" spans="1:10">
      <c r="A272" s="53"/>
      <c r="B272" s="43"/>
      <c r="C272" s="51" t="s">
        <v>424</v>
      </c>
      <c r="D272" s="75" t="s">
        <v>339</v>
      </c>
      <c r="E272" s="76">
        <f>AVERAGE(E264:E271)</f>
        <v>214.65625</v>
      </c>
      <c r="F272" s="76">
        <f>AVERAGE(F264:F271)</f>
        <v>212.58</v>
      </c>
      <c r="G272" s="76"/>
      <c r="H272" s="76">
        <f>AVERAGE(H264:H271)</f>
        <v>213.8625</v>
      </c>
      <c r="I272" s="76">
        <f>AVERAGE(I264:I271)</f>
        <v>641.6175</v>
      </c>
      <c r="J272" s="76">
        <f>(I272-601)/601*100</f>
        <v>6.75831946755409</v>
      </c>
    </row>
    <row r="273" s="2" customFormat="1" ht="14" customHeight="1" spans="1:10">
      <c r="A273" s="37">
        <v>10</v>
      </c>
      <c r="B273" s="38" t="s">
        <v>425</v>
      </c>
      <c r="C273" s="78" t="s">
        <v>426</v>
      </c>
      <c r="D273" s="40" t="s">
        <v>351</v>
      </c>
      <c r="E273" s="47">
        <v>13.33</v>
      </c>
      <c r="F273" s="47">
        <v>13.5</v>
      </c>
      <c r="G273" s="47">
        <v>13.86</v>
      </c>
      <c r="H273" s="47">
        <v>13.5633333333333</v>
      </c>
      <c r="I273" s="47">
        <v>678.339642410603</v>
      </c>
      <c r="J273" s="47">
        <v>3.24804298487101</v>
      </c>
    </row>
    <row r="274" s="2" customFormat="1" ht="14" customHeight="1" spans="1:10">
      <c r="A274" s="42"/>
      <c r="B274" s="43"/>
      <c r="C274" s="78"/>
      <c r="D274" s="40" t="s">
        <v>411</v>
      </c>
      <c r="E274" s="47">
        <v>15.36</v>
      </c>
      <c r="F274" s="47">
        <v>15.96</v>
      </c>
      <c r="G274" s="47">
        <v>16.32</v>
      </c>
      <c r="H274" s="47">
        <v>15.88</v>
      </c>
      <c r="I274" s="47">
        <v>678.7</v>
      </c>
      <c r="J274" s="47">
        <v>5.77</v>
      </c>
    </row>
    <row r="275" s="2" customFormat="1" ht="14" customHeight="1" spans="1:10">
      <c r="A275" s="42"/>
      <c r="B275" s="43"/>
      <c r="C275" s="78"/>
      <c r="D275" s="40" t="s">
        <v>427</v>
      </c>
      <c r="E275" s="47">
        <v>14.32</v>
      </c>
      <c r="F275" s="47">
        <v>13.95</v>
      </c>
      <c r="G275" s="47">
        <v>14.65</v>
      </c>
      <c r="H275" s="47">
        <v>14.31</v>
      </c>
      <c r="I275" s="47">
        <v>715.3</v>
      </c>
      <c r="J275" s="47">
        <v>8.24</v>
      </c>
    </row>
    <row r="276" s="2" customFormat="1" ht="14" customHeight="1" spans="1:10">
      <c r="A276" s="42"/>
      <c r="B276" s="43"/>
      <c r="C276" s="78"/>
      <c r="D276" s="40" t="s">
        <v>406</v>
      </c>
      <c r="E276" s="47">
        <v>13.33</v>
      </c>
      <c r="F276" s="47">
        <v>13.68</v>
      </c>
      <c r="G276" s="47">
        <v>13.13</v>
      </c>
      <c r="H276" s="47">
        <v>13.38</v>
      </c>
      <c r="I276" s="47">
        <v>675.76</v>
      </c>
      <c r="J276" s="47">
        <v>3.8</v>
      </c>
    </row>
    <row r="277" s="2" customFormat="1" ht="14" customHeight="1" spans="1:10">
      <c r="A277" s="42"/>
      <c r="B277" s="43"/>
      <c r="C277" s="78"/>
      <c r="D277" s="40" t="s">
        <v>329</v>
      </c>
      <c r="E277" s="47">
        <v>16.31</v>
      </c>
      <c r="F277" s="47">
        <v>16.29</v>
      </c>
      <c r="G277" s="47">
        <v>16.5</v>
      </c>
      <c r="H277" s="47">
        <v>16.37</v>
      </c>
      <c r="I277" s="47">
        <v>647.74</v>
      </c>
      <c r="J277" s="47">
        <v>8.76</v>
      </c>
    </row>
    <row r="278" s="2" customFormat="1" ht="14" customHeight="1" spans="1:10">
      <c r="A278" s="42"/>
      <c r="B278" s="43"/>
      <c r="C278" s="78"/>
      <c r="D278" s="40" t="s">
        <v>428</v>
      </c>
      <c r="E278" s="47">
        <v>13.86</v>
      </c>
      <c r="F278" s="47">
        <v>13.69</v>
      </c>
      <c r="G278" s="47">
        <v>13.37</v>
      </c>
      <c r="H278" s="47">
        <v>13.64</v>
      </c>
      <c r="I278" s="47">
        <v>681.72</v>
      </c>
      <c r="J278" s="47">
        <v>7.33</v>
      </c>
    </row>
    <row r="279" s="2" customFormat="1" ht="14" customHeight="1" spans="1:10">
      <c r="A279" s="42"/>
      <c r="B279" s="43"/>
      <c r="C279" s="78"/>
      <c r="D279" s="40" t="s">
        <v>429</v>
      </c>
      <c r="E279" s="47">
        <v>12.5</v>
      </c>
      <c r="F279" s="47">
        <v>13.4</v>
      </c>
      <c r="G279" s="47">
        <v>12.8</v>
      </c>
      <c r="H279" s="47">
        <v>12.88</v>
      </c>
      <c r="I279" s="47">
        <v>596.48</v>
      </c>
      <c r="J279" s="47">
        <v>8.57</v>
      </c>
    </row>
    <row r="280" s="2" customFormat="1" ht="14" customHeight="1" spans="1:10">
      <c r="A280" s="42"/>
      <c r="B280" s="43"/>
      <c r="C280" s="78"/>
      <c r="D280" s="40" t="s">
        <v>326</v>
      </c>
      <c r="E280" s="47">
        <v>17.45</v>
      </c>
      <c r="F280" s="47">
        <v>17.4</v>
      </c>
      <c r="G280" s="47">
        <v>17.65</v>
      </c>
      <c r="H280" s="47">
        <v>17.5</v>
      </c>
      <c r="I280" s="47">
        <v>729.17</v>
      </c>
      <c r="J280" s="47">
        <v>5.63</v>
      </c>
    </row>
    <row r="281" s="2" customFormat="1" ht="14" customHeight="1" spans="1:10">
      <c r="A281" s="42"/>
      <c r="B281" s="43"/>
      <c r="C281" s="78"/>
      <c r="D281" s="40" t="s">
        <v>342</v>
      </c>
      <c r="E281" s="47">
        <v>14.24</v>
      </c>
      <c r="F281" s="47">
        <v>14.25</v>
      </c>
      <c r="G281" s="47">
        <v>14.5</v>
      </c>
      <c r="H281" s="47">
        <v>14.33</v>
      </c>
      <c r="I281" s="47">
        <v>716.5</v>
      </c>
      <c r="J281" s="47">
        <v>7.06814106395696</v>
      </c>
    </row>
    <row r="282" s="2" customFormat="1" ht="14" customHeight="1" spans="1:10">
      <c r="A282" s="42"/>
      <c r="B282" s="43"/>
      <c r="C282" s="78"/>
      <c r="D282" s="40" t="s">
        <v>430</v>
      </c>
      <c r="E282" s="47">
        <v>13.74</v>
      </c>
      <c r="F282" s="47">
        <v>13.19</v>
      </c>
      <c r="G282" s="47">
        <v>13.4</v>
      </c>
      <c r="H282" s="47">
        <v>13.44</v>
      </c>
      <c r="I282" s="47">
        <v>672.1</v>
      </c>
      <c r="J282" s="47">
        <v>6.4</v>
      </c>
    </row>
    <row r="283" s="2" customFormat="1" ht="14" customHeight="1" spans="1:10">
      <c r="A283" s="42"/>
      <c r="B283" s="43"/>
      <c r="C283" s="78"/>
      <c r="D283" s="40" t="s">
        <v>431</v>
      </c>
      <c r="E283" s="47">
        <v>13.3859649122807</v>
      </c>
      <c r="F283" s="47">
        <v>13.8149707602339</v>
      </c>
      <c r="G283" s="47">
        <v>13.5105263157895</v>
      </c>
      <c r="H283" s="47">
        <v>13.5704873294347</v>
      </c>
      <c r="I283" s="47">
        <v>678.524366471735</v>
      </c>
      <c r="J283" s="47">
        <v>3.74038566366005</v>
      </c>
    </row>
    <row r="284" s="2" customFormat="1" ht="14" customHeight="1" spans="1:10">
      <c r="A284" s="42"/>
      <c r="B284" s="43"/>
      <c r="C284" s="78"/>
      <c r="D284" s="45" t="s">
        <v>339</v>
      </c>
      <c r="E284" s="79">
        <v>14.3478149920255</v>
      </c>
      <c r="F284" s="79">
        <v>14.4659064327485</v>
      </c>
      <c r="G284" s="79">
        <v>14.5173205741627</v>
      </c>
      <c r="H284" s="79">
        <v>14.4421655147971</v>
      </c>
      <c r="I284" s="79">
        <v>679.121273534758</v>
      </c>
      <c r="J284" s="79">
        <v>6.17488378466246</v>
      </c>
    </row>
    <row r="285" s="2" customFormat="1" ht="14" customHeight="1" spans="1:10">
      <c r="A285" s="42"/>
      <c r="B285" s="43"/>
      <c r="C285" s="78" t="s">
        <v>432</v>
      </c>
      <c r="D285" s="40" t="s">
        <v>411</v>
      </c>
      <c r="E285" s="69">
        <v>15.84</v>
      </c>
      <c r="F285" s="69">
        <v>14.84</v>
      </c>
      <c r="G285" s="69">
        <v>15.48</v>
      </c>
      <c r="H285" s="69">
        <v>15.3866666666667</v>
      </c>
      <c r="I285" s="69">
        <v>657.549857549858</v>
      </c>
      <c r="J285" s="69">
        <v>6.0661764705882</v>
      </c>
    </row>
    <row r="286" s="2" customFormat="1" ht="14" customHeight="1" spans="1:10">
      <c r="A286" s="42"/>
      <c r="B286" s="43"/>
      <c r="C286" s="78"/>
      <c r="D286" s="40" t="s">
        <v>433</v>
      </c>
      <c r="E286" s="69">
        <v>14.59</v>
      </c>
      <c r="F286" s="69">
        <v>14.81</v>
      </c>
      <c r="G286" s="69">
        <v>14.74</v>
      </c>
      <c r="H286" s="69">
        <v>14.7133333333333</v>
      </c>
      <c r="I286" s="69">
        <v>735.299017158088</v>
      </c>
      <c r="J286" s="69">
        <v>4.03016733443322</v>
      </c>
    </row>
    <row r="287" s="2" customFormat="1" ht="14" customHeight="1" spans="1:10">
      <c r="A287" s="42"/>
      <c r="B287" s="43"/>
      <c r="C287" s="78"/>
      <c r="D287" s="40" t="s">
        <v>326</v>
      </c>
      <c r="E287" s="69">
        <v>17.2</v>
      </c>
      <c r="F287" s="47">
        <v>17.85</v>
      </c>
      <c r="G287" s="47">
        <v>17.8</v>
      </c>
      <c r="H287" s="69">
        <v>17.6166666666667</v>
      </c>
      <c r="I287" s="47">
        <v>730.375898286346</v>
      </c>
      <c r="J287" s="69">
        <v>6.76767676767674</v>
      </c>
    </row>
    <row r="288" s="2" customFormat="1" ht="14" customHeight="1" spans="1:10">
      <c r="A288" s="42"/>
      <c r="B288" s="43"/>
      <c r="C288" s="78"/>
      <c r="D288" s="40" t="s">
        <v>434</v>
      </c>
      <c r="E288" s="47">
        <v>14.55</v>
      </c>
      <c r="F288" s="80">
        <v>14.28</v>
      </c>
      <c r="G288" s="80">
        <v>14.89</v>
      </c>
      <c r="H288" s="69">
        <v>14.5733333333333</v>
      </c>
      <c r="I288" s="80">
        <v>728.848878886388</v>
      </c>
      <c r="J288" s="69">
        <v>5.34939759036143</v>
      </c>
    </row>
    <row r="289" s="2" customFormat="1" ht="14" customHeight="1" spans="1:10">
      <c r="A289" s="42"/>
      <c r="B289" s="43"/>
      <c r="C289" s="78"/>
      <c r="D289" s="40" t="s">
        <v>342</v>
      </c>
      <c r="E289" s="47">
        <v>14.84</v>
      </c>
      <c r="F289" s="47">
        <v>14.53</v>
      </c>
      <c r="G289" s="47">
        <v>14.57</v>
      </c>
      <c r="H289" s="69">
        <v>14.6466666666667</v>
      </c>
      <c r="I289" s="47">
        <v>734.168755221387</v>
      </c>
      <c r="J289" s="69">
        <v>8.12007874015749</v>
      </c>
    </row>
    <row r="290" s="2" customFormat="1" ht="14" customHeight="1" spans="1:10">
      <c r="A290" s="42"/>
      <c r="B290" s="43"/>
      <c r="C290" s="78"/>
      <c r="D290" s="40" t="s">
        <v>435</v>
      </c>
      <c r="E290" s="69">
        <v>16.87</v>
      </c>
      <c r="F290" s="69">
        <v>14.62</v>
      </c>
      <c r="G290" s="69">
        <v>15.81</v>
      </c>
      <c r="H290" s="69">
        <v>15.7666666666667</v>
      </c>
      <c r="I290" s="69">
        <v>635.496439607685</v>
      </c>
      <c r="J290" s="69">
        <v>8.98617511520739</v>
      </c>
    </row>
    <row r="291" s="2" customFormat="1" ht="14" customHeight="1" spans="1:10">
      <c r="A291" s="42"/>
      <c r="B291" s="43"/>
      <c r="C291" s="78"/>
      <c r="D291" s="40" t="s">
        <v>410</v>
      </c>
      <c r="E291" s="47">
        <v>13.96</v>
      </c>
      <c r="F291" s="47">
        <v>13.65</v>
      </c>
      <c r="G291" s="47">
        <v>13.91</v>
      </c>
      <c r="H291" s="69">
        <v>13.84</v>
      </c>
      <c r="I291" s="47">
        <v>692.173043260815</v>
      </c>
      <c r="J291" s="69">
        <v>10.9863672814755</v>
      </c>
    </row>
    <row r="292" s="2" customFormat="1" ht="14" customHeight="1" spans="1:10">
      <c r="A292" s="42"/>
      <c r="B292" s="43"/>
      <c r="C292" s="78"/>
      <c r="D292" s="40" t="s">
        <v>436</v>
      </c>
      <c r="E292" s="69">
        <v>12.6</v>
      </c>
      <c r="F292" s="69">
        <v>11.91</v>
      </c>
      <c r="G292" s="69">
        <v>13.76</v>
      </c>
      <c r="H292" s="69">
        <v>12.7566666666667</v>
      </c>
      <c r="I292" s="69">
        <v>637.992831541219</v>
      </c>
      <c r="J292" s="69">
        <v>2.32620320855615</v>
      </c>
    </row>
    <row r="293" s="2" customFormat="1" ht="14" customHeight="1" spans="1:10">
      <c r="A293" s="42"/>
      <c r="B293" s="43"/>
      <c r="C293" s="78"/>
      <c r="D293" s="40" t="s">
        <v>356</v>
      </c>
      <c r="E293" s="69">
        <v>15.5</v>
      </c>
      <c r="F293" s="69">
        <v>15.8</v>
      </c>
      <c r="G293" s="69">
        <v>16.1</v>
      </c>
      <c r="H293" s="69">
        <v>15.8</v>
      </c>
      <c r="I293" s="69">
        <v>731.481481481482</v>
      </c>
      <c r="J293" s="69">
        <v>8.21917808219181</v>
      </c>
    </row>
    <row r="294" s="2" customFormat="1" ht="14" customHeight="1" spans="1:10">
      <c r="A294" s="42"/>
      <c r="B294" s="43"/>
      <c r="C294" s="78"/>
      <c r="D294" s="40" t="s">
        <v>408</v>
      </c>
      <c r="E294" s="81">
        <v>15.11</v>
      </c>
      <c r="F294" s="81">
        <v>14.52</v>
      </c>
      <c r="G294" s="81">
        <v>15.01</v>
      </c>
      <c r="H294" s="69">
        <v>14.88</v>
      </c>
      <c r="I294" s="81">
        <v>744.186046511628</v>
      </c>
      <c r="J294" s="69">
        <v>5.90747330960854</v>
      </c>
    </row>
    <row r="295" s="2" customFormat="1" ht="14" customHeight="1" spans="1:10">
      <c r="A295" s="42"/>
      <c r="B295" s="43"/>
      <c r="C295" s="78"/>
      <c r="D295" s="45" t="s">
        <v>339</v>
      </c>
      <c r="E295" s="82">
        <f>AVERAGE(E285:E294)</f>
        <v>15.106</v>
      </c>
      <c r="F295" s="82">
        <f>AVERAGE(F285:F294)</f>
        <v>14.681</v>
      </c>
      <c r="G295" s="82">
        <f>AVERAGE(G285:G294)</f>
        <v>15.207</v>
      </c>
      <c r="H295" s="82">
        <f>AVERAGE(H285:H294)</f>
        <v>14.998</v>
      </c>
      <c r="I295" s="82">
        <f>AVERAGE(I285:I294)</f>
        <v>702.757224950489</v>
      </c>
      <c r="J295" s="82">
        <v>6.63102189513513</v>
      </c>
    </row>
    <row r="296" s="2" customFormat="1" ht="14" customHeight="1" spans="1:10">
      <c r="A296" s="42"/>
      <c r="B296" s="43"/>
      <c r="C296" s="48" t="s">
        <v>437</v>
      </c>
      <c r="D296" s="52" t="s">
        <v>438</v>
      </c>
      <c r="E296" s="74">
        <v>169.15</v>
      </c>
      <c r="F296" s="74">
        <v>163.78</v>
      </c>
      <c r="G296" s="74"/>
      <c r="H296" s="74">
        <v>166.46</v>
      </c>
      <c r="I296" s="74">
        <v>601.86</v>
      </c>
      <c r="J296" s="74">
        <v>2.11</v>
      </c>
    </row>
    <row r="297" s="2" customFormat="1" ht="14" customHeight="1" spans="1:10">
      <c r="A297" s="42"/>
      <c r="B297" s="43"/>
      <c r="C297" s="51" t="s">
        <v>439</v>
      </c>
      <c r="D297" s="52" t="s">
        <v>440</v>
      </c>
      <c r="E297" s="74">
        <v>310</v>
      </c>
      <c r="F297" s="74">
        <v>305.8</v>
      </c>
      <c r="G297" s="74"/>
      <c r="H297" s="74">
        <v>307.9</v>
      </c>
      <c r="I297" s="74">
        <v>615.8</v>
      </c>
      <c r="J297" s="74">
        <v>13.2</v>
      </c>
    </row>
    <row r="298" s="2" customFormat="1" ht="14" customHeight="1" spans="1:10">
      <c r="A298" s="42"/>
      <c r="B298" s="43"/>
      <c r="C298" s="51" t="s">
        <v>439</v>
      </c>
      <c r="D298" s="52" t="s">
        <v>329</v>
      </c>
      <c r="E298" s="74">
        <v>148.86</v>
      </c>
      <c r="F298" s="74">
        <v>154.34</v>
      </c>
      <c r="G298" s="74"/>
      <c r="H298" s="74">
        <v>151.6</v>
      </c>
      <c r="I298" s="74">
        <v>629.62</v>
      </c>
      <c r="J298" s="74">
        <v>5.52</v>
      </c>
    </row>
    <row r="299" s="2" customFormat="1" ht="14" customHeight="1" spans="1:10">
      <c r="A299" s="42"/>
      <c r="B299" s="43"/>
      <c r="C299" s="51" t="s">
        <v>439</v>
      </c>
      <c r="D299" s="52" t="s">
        <v>331</v>
      </c>
      <c r="E299" s="74">
        <v>189.9</v>
      </c>
      <c r="F299" s="74">
        <v>187.4</v>
      </c>
      <c r="G299" s="74"/>
      <c r="H299" s="74">
        <v>188.7</v>
      </c>
      <c r="I299" s="74">
        <v>754.6</v>
      </c>
      <c r="J299" s="74">
        <v>9.3</v>
      </c>
    </row>
    <row r="300" s="2" customFormat="1" ht="14" customHeight="1" spans="1:10">
      <c r="A300" s="42"/>
      <c r="B300" s="43"/>
      <c r="C300" s="51" t="s">
        <v>439</v>
      </c>
      <c r="D300" s="52" t="s">
        <v>407</v>
      </c>
      <c r="E300" s="74">
        <v>220.69</v>
      </c>
      <c r="F300" s="74">
        <v>226.36</v>
      </c>
      <c r="G300" s="74"/>
      <c r="H300" s="74">
        <v>223.52</v>
      </c>
      <c r="I300" s="74">
        <v>558.81</v>
      </c>
      <c r="J300" s="74">
        <v>3.49</v>
      </c>
    </row>
    <row r="301" s="2" customFormat="1" ht="14" customHeight="1" spans="1:10">
      <c r="A301" s="42"/>
      <c r="B301" s="43"/>
      <c r="C301" s="51" t="s">
        <v>439</v>
      </c>
      <c r="D301" s="83" t="s">
        <v>429</v>
      </c>
      <c r="E301" s="74">
        <v>139.5</v>
      </c>
      <c r="F301" s="74">
        <v>144.2</v>
      </c>
      <c r="G301" s="74"/>
      <c r="H301" s="74">
        <v>141.9</v>
      </c>
      <c r="I301" s="74">
        <v>583.77</v>
      </c>
      <c r="J301" s="74">
        <v>4.38</v>
      </c>
    </row>
    <row r="302" s="2" customFormat="1" ht="14" customHeight="1" spans="1:10">
      <c r="A302" s="42"/>
      <c r="B302" s="43"/>
      <c r="C302" s="51" t="s">
        <v>439</v>
      </c>
      <c r="D302" s="52" t="s">
        <v>441</v>
      </c>
      <c r="E302" s="74">
        <v>167.1</v>
      </c>
      <c r="F302" s="74">
        <v>164.9</v>
      </c>
      <c r="G302" s="74"/>
      <c r="H302" s="74">
        <v>166</v>
      </c>
      <c r="I302" s="74">
        <v>715.1</v>
      </c>
      <c r="J302" s="74">
        <v>5.33</v>
      </c>
    </row>
    <row r="303" s="2" customFormat="1" ht="14" customHeight="1" spans="1:10">
      <c r="A303" s="42"/>
      <c r="B303" s="43"/>
      <c r="C303" s="51" t="s">
        <v>439</v>
      </c>
      <c r="D303" s="52" t="s">
        <v>428</v>
      </c>
      <c r="E303" s="74">
        <v>149.15</v>
      </c>
      <c r="F303" s="74">
        <v>146.5</v>
      </c>
      <c r="G303" s="74"/>
      <c r="H303" s="74">
        <v>147.83</v>
      </c>
      <c r="I303" s="74">
        <v>657</v>
      </c>
      <c r="J303" s="74">
        <v>6.3</v>
      </c>
    </row>
    <row r="304" s="2" customFormat="1" ht="14" customHeight="1" spans="1:10">
      <c r="A304" s="53"/>
      <c r="B304" s="43"/>
      <c r="C304" s="51" t="s">
        <v>439</v>
      </c>
      <c r="D304" s="75" t="s">
        <v>339</v>
      </c>
      <c r="E304" s="76">
        <f>AVERAGE(E296:E303)</f>
        <v>186.79375</v>
      </c>
      <c r="F304" s="76">
        <f>AVERAGE(F296:F303)</f>
        <v>186.66</v>
      </c>
      <c r="G304" s="76"/>
      <c r="H304" s="76">
        <f>AVERAGE(H296:H303)</f>
        <v>186.73875</v>
      </c>
      <c r="I304" s="76">
        <f>AVERAGE(I296:I303)</f>
        <v>639.57</v>
      </c>
      <c r="J304" s="76">
        <f>(I304-602.1)/602.1*100</f>
        <v>6.22321873442948</v>
      </c>
    </row>
    <row r="305" s="2" customFormat="1" ht="14" customHeight="1" spans="1:10">
      <c r="A305" s="42">
        <v>11</v>
      </c>
      <c r="B305" s="84" t="s">
        <v>442</v>
      </c>
      <c r="C305" s="40" t="s">
        <v>443</v>
      </c>
      <c r="D305" s="40" t="s">
        <v>372</v>
      </c>
      <c r="E305" s="41">
        <v>18.75</v>
      </c>
      <c r="F305" s="41">
        <v>18.61</v>
      </c>
      <c r="G305" s="41">
        <v>18.63</v>
      </c>
      <c r="H305" s="41">
        <v>18.66</v>
      </c>
      <c r="I305" s="41">
        <v>839.59</v>
      </c>
      <c r="J305" s="41">
        <v>13.23</v>
      </c>
    </row>
    <row r="306" s="2" customFormat="1" ht="14" customHeight="1" spans="1:10">
      <c r="A306" s="42"/>
      <c r="B306" s="85"/>
      <c r="C306" s="86" t="s">
        <v>444</v>
      </c>
      <c r="D306" s="40" t="s">
        <v>409</v>
      </c>
      <c r="E306" s="41">
        <v>14.21</v>
      </c>
      <c r="F306" s="41">
        <v>14.3</v>
      </c>
      <c r="G306" s="41">
        <v>14.12</v>
      </c>
      <c r="H306" s="41">
        <v>14.21</v>
      </c>
      <c r="I306" s="41">
        <v>653.37</v>
      </c>
      <c r="J306" s="41">
        <v>3.42</v>
      </c>
    </row>
    <row r="307" s="2" customFormat="1" ht="14" customHeight="1" spans="1:10">
      <c r="A307" s="42"/>
      <c r="B307" s="85"/>
      <c r="C307" s="86" t="s">
        <v>444</v>
      </c>
      <c r="D307" s="40" t="s">
        <v>445</v>
      </c>
      <c r="E307" s="41">
        <v>13.29</v>
      </c>
      <c r="F307" s="41">
        <v>13.44</v>
      </c>
      <c r="G307" s="41">
        <v>13.58</v>
      </c>
      <c r="H307" s="41">
        <v>13.44</v>
      </c>
      <c r="I307" s="41">
        <v>621.43</v>
      </c>
      <c r="J307" s="41">
        <v>7.01</v>
      </c>
    </row>
    <row r="308" s="2" customFormat="1" ht="14" customHeight="1" spans="1:10">
      <c r="A308" s="42"/>
      <c r="B308" s="85"/>
      <c r="C308" s="86" t="s">
        <v>444</v>
      </c>
      <c r="D308" s="40" t="s">
        <v>446</v>
      </c>
      <c r="E308" s="41">
        <v>17.84</v>
      </c>
      <c r="F308" s="41">
        <v>17.96</v>
      </c>
      <c r="G308" s="41">
        <v>17.34</v>
      </c>
      <c r="H308" s="41">
        <v>17.71</v>
      </c>
      <c r="I308" s="41">
        <v>772.1</v>
      </c>
      <c r="J308" s="41">
        <v>3.38</v>
      </c>
    </row>
    <row r="309" s="2" customFormat="1" ht="14" customHeight="1" spans="1:10">
      <c r="A309" s="42"/>
      <c r="B309" s="85"/>
      <c r="C309" s="86" t="s">
        <v>444</v>
      </c>
      <c r="D309" s="40" t="s">
        <v>404</v>
      </c>
      <c r="E309" s="41">
        <v>16.85</v>
      </c>
      <c r="F309" s="41">
        <v>16.7</v>
      </c>
      <c r="G309" s="41">
        <v>16.95</v>
      </c>
      <c r="H309" s="41">
        <v>16.83</v>
      </c>
      <c r="I309" s="41">
        <v>841.7</v>
      </c>
      <c r="J309" s="41">
        <v>8.71</v>
      </c>
    </row>
    <row r="310" s="2" customFormat="1" ht="14" customHeight="1" spans="1:10">
      <c r="A310" s="42"/>
      <c r="B310" s="85"/>
      <c r="C310" s="86" t="s">
        <v>444</v>
      </c>
      <c r="D310" s="40" t="s">
        <v>355</v>
      </c>
      <c r="E310" s="41">
        <v>14.29</v>
      </c>
      <c r="F310" s="41">
        <v>14.41</v>
      </c>
      <c r="G310" s="41">
        <v>14.57</v>
      </c>
      <c r="H310" s="41">
        <v>14.42</v>
      </c>
      <c r="I310" s="41">
        <v>721.2</v>
      </c>
      <c r="J310" s="41">
        <v>6.1</v>
      </c>
    </row>
    <row r="311" s="2" customFormat="1" ht="14" customHeight="1" spans="1:10">
      <c r="A311" s="42"/>
      <c r="B311" s="85"/>
      <c r="C311" s="86" t="s">
        <v>444</v>
      </c>
      <c r="D311" s="40" t="s">
        <v>447</v>
      </c>
      <c r="E311" s="41">
        <v>13.75</v>
      </c>
      <c r="F311" s="41">
        <v>13.76</v>
      </c>
      <c r="G311" s="41">
        <v>13.48</v>
      </c>
      <c r="H311" s="41">
        <v>13.66</v>
      </c>
      <c r="I311" s="41">
        <v>683.17</v>
      </c>
      <c r="J311" s="41">
        <v>4.78</v>
      </c>
    </row>
    <row r="312" s="2" customFormat="1" ht="14" customHeight="1" spans="1:10">
      <c r="A312" s="42"/>
      <c r="B312" s="85"/>
      <c r="C312" s="86" t="s">
        <v>444</v>
      </c>
      <c r="D312" s="40" t="s">
        <v>427</v>
      </c>
      <c r="E312" s="41">
        <v>14.22</v>
      </c>
      <c r="F312" s="41">
        <v>15.32</v>
      </c>
      <c r="G312" s="41">
        <v>14.96</v>
      </c>
      <c r="H312" s="41">
        <v>14.84</v>
      </c>
      <c r="I312" s="41">
        <v>741.76</v>
      </c>
      <c r="J312" s="41">
        <v>5.42</v>
      </c>
    </row>
    <row r="313" s="2" customFormat="1" ht="14" customHeight="1" spans="1:10">
      <c r="A313" s="42"/>
      <c r="B313" s="85"/>
      <c r="C313" s="86" t="s">
        <v>444</v>
      </c>
      <c r="D313" s="40" t="s">
        <v>428</v>
      </c>
      <c r="E313" s="41">
        <v>32.83</v>
      </c>
      <c r="F313" s="41">
        <v>31.65</v>
      </c>
      <c r="G313" s="41">
        <v>30.92</v>
      </c>
      <c r="H313" s="41">
        <v>31.8</v>
      </c>
      <c r="I313" s="41">
        <v>691.55</v>
      </c>
      <c r="J313" s="41">
        <v>6.83</v>
      </c>
    </row>
    <row r="314" s="2" customFormat="1" ht="14" customHeight="1" spans="1:10">
      <c r="A314" s="42"/>
      <c r="B314" s="85"/>
      <c r="C314" s="86" t="s">
        <v>444</v>
      </c>
      <c r="D314" s="45" t="s">
        <v>339</v>
      </c>
      <c r="E314" s="46">
        <f t="shared" ref="E314:I314" si="0">AVERAGE(E305:E313)</f>
        <v>17.3366666666667</v>
      </c>
      <c r="F314" s="46">
        <f t="shared" si="0"/>
        <v>17.35</v>
      </c>
      <c r="G314" s="46">
        <f t="shared" si="0"/>
        <v>17.1722222222222</v>
      </c>
      <c r="H314" s="46">
        <f t="shared" si="0"/>
        <v>17.2855555555556</v>
      </c>
      <c r="I314" s="46">
        <f t="shared" si="0"/>
        <v>729.541111111111</v>
      </c>
      <c r="J314" s="46">
        <v>6.62</v>
      </c>
    </row>
    <row r="315" s="2" customFormat="1" ht="14" customHeight="1" spans="1:10">
      <c r="A315" s="42"/>
      <c r="B315" s="85"/>
      <c r="C315" s="37" t="s">
        <v>448</v>
      </c>
      <c r="D315" s="40" t="s">
        <v>372</v>
      </c>
      <c r="E315" s="41">
        <v>15.76</v>
      </c>
      <c r="F315" s="41">
        <v>15.56</v>
      </c>
      <c r="G315" s="41">
        <v>16.08</v>
      </c>
      <c r="H315" s="41">
        <v>15.8</v>
      </c>
      <c r="I315" s="41">
        <v>710.84</v>
      </c>
      <c r="J315" s="41">
        <v>6.09</v>
      </c>
    </row>
    <row r="316" s="2" customFormat="1" ht="14" customHeight="1" spans="1:10">
      <c r="A316" s="42"/>
      <c r="B316" s="85"/>
      <c r="C316" s="42"/>
      <c r="D316" s="40" t="s">
        <v>358</v>
      </c>
      <c r="E316" s="41">
        <v>15.14</v>
      </c>
      <c r="F316" s="41">
        <v>15.48</v>
      </c>
      <c r="G316" s="41">
        <v>14.89</v>
      </c>
      <c r="H316" s="41">
        <v>15.17</v>
      </c>
      <c r="I316" s="41">
        <v>758.5</v>
      </c>
      <c r="J316" s="41">
        <v>5.03</v>
      </c>
    </row>
    <row r="317" s="2" customFormat="1" ht="14" customHeight="1" spans="1:10">
      <c r="A317" s="42"/>
      <c r="B317" s="85"/>
      <c r="C317" s="42"/>
      <c r="D317" s="40" t="s">
        <v>409</v>
      </c>
      <c r="E317" s="41">
        <v>17.25</v>
      </c>
      <c r="F317" s="41">
        <v>17.02</v>
      </c>
      <c r="G317" s="41">
        <v>17.12</v>
      </c>
      <c r="H317" s="41">
        <v>17.13</v>
      </c>
      <c r="I317" s="41">
        <v>804.27</v>
      </c>
      <c r="J317" s="41">
        <v>7.46669517230321</v>
      </c>
    </row>
    <row r="318" s="2" customFormat="1" ht="14" customHeight="1" spans="1:10">
      <c r="A318" s="42"/>
      <c r="B318" s="85"/>
      <c r="C318" s="42"/>
      <c r="D318" s="40" t="s">
        <v>445</v>
      </c>
      <c r="E318" s="41">
        <v>18.96</v>
      </c>
      <c r="F318" s="41">
        <v>19.78</v>
      </c>
      <c r="G318" s="41">
        <v>19.45</v>
      </c>
      <c r="H318" s="41">
        <v>19.4</v>
      </c>
      <c r="I318" s="41">
        <v>868.16</v>
      </c>
      <c r="J318" s="41">
        <v>4.96</v>
      </c>
    </row>
    <row r="319" s="2" customFormat="1" ht="14" customHeight="1" spans="1:10">
      <c r="A319" s="42"/>
      <c r="B319" s="85"/>
      <c r="C319" s="42"/>
      <c r="D319" s="40" t="s">
        <v>446</v>
      </c>
      <c r="E319" s="41">
        <v>16.36</v>
      </c>
      <c r="F319" s="41">
        <v>16.14</v>
      </c>
      <c r="G319" s="41">
        <v>16.58</v>
      </c>
      <c r="H319" s="41">
        <v>16.36</v>
      </c>
      <c r="I319" s="41">
        <v>712.8</v>
      </c>
      <c r="J319" s="41">
        <v>3.1</v>
      </c>
    </row>
    <row r="320" s="2" customFormat="1" ht="14" customHeight="1" spans="1:10">
      <c r="A320" s="42"/>
      <c r="B320" s="85"/>
      <c r="C320" s="42"/>
      <c r="D320" s="40" t="s">
        <v>404</v>
      </c>
      <c r="E320" s="41">
        <v>16.69</v>
      </c>
      <c r="F320" s="41">
        <v>17.51</v>
      </c>
      <c r="G320" s="41">
        <v>16.98</v>
      </c>
      <c r="H320" s="41">
        <v>17.06</v>
      </c>
      <c r="I320" s="41">
        <v>853</v>
      </c>
      <c r="J320" s="41">
        <v>8.18</v>
      </c>
    </row>
    <row r="321" s="2" customFormat="1" ht="14" customHeight="1" spans="1:10">
      <c r="A321" s="42"/>
      <c r="B321" s="85"/>
      <c r="C321" s="42"/>
      <c r="D321" s="40" t="s">
        <v>449</v>
      </c>
      <c r="E321" s="41">
        <v>16.8</v>
      </c>
      <c r="F321" s="41">
        <v>17.2</v>
      </c>
      <c r="G321" s="41">
        <v>16.9</v>
      </c>
      <c r="H321" s="41">
        <v>16.97</v>
      </c>
      <c r="I321" s="41">
        <v>785.53</v>
      </c>
      <c r="J321" s="41">
        <v>4.73</v>
      </c>
    </row>
    <row r="322" s="2" customFormat="1" ht="14" customHeight="1" spans="1:10">
      <c r="A322" s="42"/>
      <c r="B322" s="85"/>
      <c r="C322" s="42"/>
      <c r="D322" s="40" t="s">
        <v>447</v>
      </c>
      <c r="E322" s="41">
        <v>15.85</v>
      </c>
      <c r="F322" s="41">
        <v>15.6</v>
      </c>
      <c r="G322" s="41">
        <v>15.75</v>
      </c>
      <c r="H322" s="41">
        <v>15.73</v>
      </c>
      <c r="I322" s="41">
        <v>786.67</v>
      </c>
      <c r="J322" s="41">
        <v>6.79</v>
      </c>
    </row>
    <row r="323" s="2" customFormat="1" ht="14" customHeight="1" spans="1:10">
      <c r="A323" s="42"/>
      <c r="B323" s="85"/>
      <c r="C323" s="42"/>
      <c r="D323" s="40" t="s">
        <v>427</v>
      </c>
      <c r="E323" s="41">
        <v>17.83</v>
      </c>
      <c r="F323" s="41">
        <v>17.11</v>
      </c>
      <c r="G323" s="41">
        <v>17.82</v>
      </c>
      <c r="H323" s="41">
        <v>17.59</v>
      </c>
      <c r="I323" s="41">
        <v>879.46</v>
      </c>
      <c r="J323" s="41">
        <v>4.42</v>
      </c>
    </row>
    <row r="324" s="2" customFormat="1" ht="14" customHeight="1" spans="1:10">
      <c r="A324" s="42"/>
      <c r="B324" s="85"/>
      <c r="C324" s="42"/>
      <c r="D324" s="40" t="s">
        <v>428</v>
      </c>
      <c r="E324" s="41">
        <v>15.23</v>
      </c>
      <c r="F324" s="41">
        <v>15.31</v>
      </c>
      <c r="G324" s="41">
        <v>15.24</v>
      </c>
      <c r="H324" s="41">
        <v>15.26</v>
      </c>
      <c r="I324" s="41">
        <v>763.15</v>
      </c>
      <c r="J324" s="41">
        <v>7.1</v>
      </c>
    </row>
    <row r="325" s="2" customFormat="1" ht="14" customHeight="1" spans="1:10">
      <c r="A325" s="42"/>
      <c r="B325" s="85"/>
      <c r="C325" s="53"/>
      <c r="D325" s="45" t="s">
        <v>339</v>
      </c>
      <c r="E325" s="46">
        <f t="shared" ref="E325:I325" si="1">AVERAGE(E315:E324)</f>
        <v>16.587</v>
      </c>
      <c r="F325" s="46">
        <f t="shared" si="1"/>
        <v>16.671</v>
      </c>
      <c r="G325" s="46">
        <f t="shared" si="1"/>
        <v>16.681</v>
      </c>
      <c r="H325" s="46">
        <f t="shared" si="1"/>
        <v>16.647</v>
      </c>
      <c r="I325" s="46">
        <f t="shared" si="1"/>
        <v>792.238</v>
      </c>
      <c r="J325" s="46">
        <v>5.78547489017372</v>
      </c>
    </row>
    <row r="326" s="2" customFormat="1" ht="14" customHeight="1" spans="1:10">
      <c r="A326" s="42"/>
      <c r="B326" s="85"/>
      <c r="C326" s="63" t="s">
        <v>450</v>
      </c>
      <c r="D326" s="63" t="s">
        <v>451</v>
      </c>
      <c r="E326" s="71">
        <v>220.7</v>
      </c>
      <c r="F326" s="71">
        <v>219.03</v>
      </c>
      <c r="G326" s="71" t="s">
        <v>452</v>
      </c>
      <c r="H326" s="68">
        <v>439.73</v>
      </c>
      <c r="I326" s="68">
        <v>879.46</v>
      </c>
      <c r="J326" s="68">
        <v>4.42</v>
      </c>
    </row>
    <row r="327" s="2" customFormat="1" ht="14" customHeight="1" spans="1:10">
      <c r="A327" s="42"/>
      <c r="B327" s="85"/>
      <c r="C327" s="63" t="s">
        <v>453</v>
      </c>
      <c r="D327" s="63" t="s">
        <v>393</v>
      </c>
      <c r="E327" s="68">
        <v>200.89</v>
      </c>
      <c r="F327" s="68">
        <v>195.23</v>
      </c>
      <c r="G327" s="68"/>
      <c r="H327" s="68">
        <v>198.06</v>
      </c>
      <c r="I327" s="68">
        <v>791.65</v>
      </c>
      <c r="J327" s="68">
        <v>5.71</v>
      </c>
    </row>
    <row r="328" s="2" customFormat="1" ht="14" customHeight="1" spans="1:10">
      <c r="A328" s="42"/>
      <c r="B328" s="85"/>
      <c r="C328" s="63" t="s">
        <v>453</v>
      </c>
      <c r="D328" s="63" t="s">
        <v>454</v>
      </c>
      <c r="E328" s="68">
        <v>168.29</v>
      </c>
      <c r="F328" s="68">
        <v>172.59</v>
      </c>
      <c r="G328" s="68"/>
      <c r="H328" s="68">
        <v>170.44</v>
      </c>
      <c r="I328" s="68">
        <v>756.76</v>
      </c>
      <c r="J328" s="68">
        <v>2.33</v>
      </c>
    </row>
    <row r="329" s="2" customFormat="1" ht="14" customHeight="1" spans="1:10">
      <c r="A329" s="42"/>
      <c r="B329" s="85"/>
      <c r="C329" s="63" t="s">
        <v>453</v>
      </c>
      <c r="D329" s="63" t="s">
        <v>455</v>
      </c>
      <c r="E329" s="68">
        <v>164.72</v>
      </c>
      <c r="F329" s="68">
        <v>176.63</v>
      </c>
      <c r="G329" s="68"/>
      <c r="H329" s="68">
        <v>170.68</v>
      </c>
      <c r="I329" s="68">
        <v>758.6</v>
      </c>
      <c r="J329" s="68">
        <v>6.05</v>
      </c>
    </row>
    <row r="330" s="2" customFormat="1" ht="14" customHeight="1" spans="1:10">
      <c r="A330" s="42"/>
      <c r="B330" s="85"/>
      <c r="C330" s="63" t="s">
        <v>453</v>
      </c>
      <c r="D330" s="63" t="s">
        <v>456</v>
      </c>
      <c r="E330" s="68">
        <v>178.4</v>
      </c>
      <c r="F330" s="68">
        <v>176.5</v>
      </c>
      <c r="G330" s="68"/>
      <c r="H330" s="68">
        <v>177.4</v>
      </c>
      <c r="I330" s="68">
        <v>709.8</v>
      </c>
      <c r="J330" s="68">
        <v>6.16</v>
      </c>
    </row>
    <row r="331" s="2" customFormat="1" ht="14" customHeight="1" spans="1:10">
      <c r="A331" s="42"/>
      <c r="B331" s="85"/>
      <c r="C331" s="63" t="s">
        <v>453</v>
      </c>
      <c r="D331" s="63" t="s">
        <v>457</v>
      </c>
      <c r="E331" s="68">
        <v>378.2</v>
      </c>
      <c r="F331" s="68">
        <v>393.7</v>
      </c>
      <c r="G331" s="68"/>
      <c r="H331" s="68">
        <v>386</v>
      </c>
      <c r="I331" s="68">
        <v>735.18</v>
      </c>
      <c r="J331" s="68">
        <v>8.8</v>
      </c>
    </row>
    <row r="332" s="2" customFormat="1" ht="14" customHeight="1" spans="1:10">
      <c r="A332" s="42"/>
      <c r="B332" s="85"/>
      <c r="C332" s="63" t="s">
        <v>458</v>
      </c>
      <c r="D332" s="63" t="s">
        <v>459</v>
      </c>
      <c r="E332" s="68">
        <v>176.7</v>
      </c>
      <c r="F332" s="68">
        <v>175.6</v>
      </c>
      <c r="G332" s="68"/>
      <c r="H332" s="68">
        <v>176.1</v>
      </c>
      <c r="I332" s="68">
        <v>767.9</v>
      </c>
      <c r="J332" s="68">
        <v>7.82</v>
      </c>
    </row>
    <row r="333" s="2" customFormat="1" ht="14" customHeight="1" spans="1:10">
      <c r="A333" s="42"/>
      <c r="B333" s="85"/>
      <c r="C333" s="63" t="s">
        <v>453</v>
      </c>
      <c r="D333" s="87" t="s">
        <v>460</v>
      </c>
      <c r="E333" s="88">
        <v>196.32</v>
      </c>
      <c r="F333" s="88">
        <v>200.26</v>
      </c>
      <c r="G333" s="88"/>
      <c r="H333" s="88">
        <v>198.29</v>
      </c>
      <c r="I333" s="88">
        <v>881.3</v>
      </c>
      <c r="J333" s="88">
        <v>6.4</v>
      </c>
    </row>
    <row r="334" s="2" customFormat="1" ht="14" customHeight="1" spans="1:10">
      <c r="A334" s="42"/>
      <c r="B334" s="85"/>
      <c r="C334" s="63"/>
      <c r="D334" s="89" t="s">
        <v>401</v>
      </c>
      <c r="E334" s="90">
        <f t="shared" ref="E334:I334" si="2">(E326+E327+E328+E329+E330+E331+E332+E333)/8</f>
        <v>210.5275</v>
      </c>
      <c r="F334" s="90">
        <f t="shared" si="2"/>
        <v>213.6925</v>
      </c>
      <c r="G334" s="90"/>
      <c r="H334" s="90">
        <f t="shared" si="2"/>
        <v>239.5875</v>
      </c>
      <c r="I334" s="90">
        <f t="shared" si="2"/>
        <v>785.08125</v>
      </c>
      <c r="J334" s="90">
        <f>(I334-741.35)/741.35*100</f>
        <v>5.89886693194846</v>
      </c>
    </row>
    <row r="335" s="2" customFormat="1" ht="14" customHeight="1" spans="1:10">
      <c r="A335" s="37">
        <v>12</v>
      </c>
      <c r="B335" s="84" t="s">
        <v>461</v>
      </c>
      <c r="C335" s="39" t="s">
        <v>462</v>
      </c>
      <c r="D335" s="40" t="s">
        <v>463</v>
      </c>
      <c r="E335" s="41">
        <v>16.3727810650888</v>
      </c>
      <c r="F335" s="41">
        <v>16.6360946745562</v>
      </c>
      <c r="G335" s="41">
        <v>16.2544378698225</v>
      </c>
      <c r="H335" s="41">
        <v>16.4211045364892</v>
      </c>
      <c r="I335" s="41">
        <v>821.055226824458</v>
      </c>
      <c r="J335" s="41">
        <v>5.66991336222115</v>
      </c>
    </row>
    <row r="336" s="2" customFormat="1" ht="14" customHeight="1" spans="1:10">
      <c r="A336" s="42"/>
      <c r="B336" s="85"/>
      <c r="C336" s="39"/>
      <c r="D336" s="40" t="s">
        <v>464</v>
      </c>
      <c r="E336" s="41">
        <v>15.68</v>
      </c>
      <c r="F336" s="41">
        <v>15.69</v>
      </c>
      <c r="G336" s="41">
        <v>15.61</v>
      </c>
      <c r="H336" s="41">
        <v>15.66</v>
      </c>
      <c r="I336" s="41">
        <v>690.82</v>
      </c>
      <c r="J336" s="41">
        <v>6.75</v>
      </c>
    </row>
    <row r="337" s="2" customFormat="1" ht="14" customHeight="1" spans="1:10">
      <c r="A337" s="42"/>
      <c r="B337" s="85"/>
      <c r="C337" s="39"/>
      <c r="D337" s="40" t="s">
        <v>465</v>
      </c>
      <c r="E337" s="41">
        <v>12.9669473684211</v>
      </c>
      <c r="F337" s="41">
        <v>13.6403333333333</v>
      </c>
      <c r="G337" s="41">
        <v>13.8053099415205</v>
      </c>
      <c r="H337" s="41">
        <v>13.4708635477583</v>
      </c>
      <c r="I337" s="41">
        <v>673.543177387914</v>
      </c>
      <c r="J337" s="41">
        <v>12.8064588690936</v>
      </c>
    </row>
    <row r="338" s="2" customFormat="1" ht="14" customHeight="1" spans="1:10">
      <c r="A338" s="42"/>
      <c r="B338" s="85"/>
      <c r="C338" s="39"/>
      <c r="D338" s="40" t="s">
        <v>337</v>
      </c>
      <c r="E338" s="41">
        <v>16.04</v>
      </c>
      <c r="F338" s="41">
        <v>16.29</v>
      </c>
      <c r="G338" s="41">
        <v>16.17</v>
      </c>
      <c r="H338" s="41">
        <v>16.17</v>
      </c>
      <c r="I338" s="41">
        <v>712.85</v>
      </c>
      <c r="J338" s="100">
        <v>9.63</v>
      </c>
    </row>
    <row r="339" s="2" customFormat="1" ht="14" customHeight="1" spans="1:10">
      <c r="A339" s="42"/>
      <c r="B339" s="85"/>
      <c r="C339" s="39"/>
      <c r="D339" s="40" t="s">
        <v>466</v>
      </c>
      <c r="E339" s="41">
        <v>14.45</v>
      </c>
      <c r="F339" s="41">
        <v>14.09</v>
      </c>
      <c r="G339" s="41">
        <v>14.95</v>
      </c>
      <c r="H339" s="41">
        <v>14.5</v>
      </c>
      <c r="I339" s="41">
        <v>729.5</v>
      </c>
      <c r="J339" s="41">
        <v>10.81</v>
      </c>
    </row>
    <row r="340" s="2" customFormat="1" ht="14" customHeight="1" spans="1:10">
      <c r="A340" s="42"/>
      <c r="B340" s="85"/>
      <c r="C340" s="39"/>
      <c r="D340" s="40" t="s">
        <v>467</v>
      </c>
      <c r="E340" s="41">
        <v>14.45</v>
      </c>
      <c r="F340" s="41">
        <v>14.75</v>
      </c>
      <c r="G340" s="41">
        <v>14.38</v>
      </c>
      <c r="H340" s="41">
        <v>14.53</v>
      </c>
      <c r="I340" s="41">
        <v>726.4</v>
      </c>
      <c r="J340" s="41">
        <v>12.1</v>
      </c>
    </row>
    <row r="341" s="2" customFormat="1" ht="14" customHeight="1" spans="1:10">
      <c r="A341" s="42"/>
      <c r="B341" s="85"/>
      <c r="C341" s="39"/>
      <c r="D341" s="40" t="s">
        <v>411</v>
      </c>
      <c r="E341" s="41">
        <v>15.52</v>
      </c>
      <c r="F341" s="41">
        <v>16.84</v>
      </c>
      <c r="G341" s="41">
        <v>17.24</v>
      </c>
      <c r="H341" s="41">
        <v>16.53</v>
      </c>
      <c r="I341" s="41">
        <v>706.59</v>
      </c>
      <c r="J341" s="41">
        <v>9.25</v>
      </c>
    </row>
    <row r="342" s="2" customFormat="1" ht="14" customHeight="1" spans="1:10">
      <c r="A342" s="42"/>
      <c r="B342" s="85"/>
      <c r="C342" s="39"/>
      <c r="D342" s="40" t="s">
        <v>468</v>
      </c>
      <c r="E342" s="41">
        <v>12.1</v>
      </c>
      <c r="F342" s="41">
        <v>13.2</v>
      </c>
      <c r="G342" s="41">
        <v>11.9</v>
      </c>
      <c r="H342" s="41">
        <v>12.4</v>
      </c>
      <c r="I342" s="41">
        <v>620</v>
      </c>
      <c r="J342" s="41">
        <v>5.08</v>
      </c>
    </row>
    <row r="343" s="2" customFormat="1" ht="14" customHeight="1" spans="1:10">
      <c r="A343" s="42"/>
      <c r="B343" s="85"/>
      <c r="C343" s="39"/>
      <c r="D343" s="45" t="s">
        <v>339</v>
      </c>
      <c r="E343" s="91">
        <f t="shared" ref="E343:J343" si="3">AVERAGE(E335:E342)</f>
        <v>14.6974660541887</v>
      </c>
      <c r="F343" s="91">
        <f t="shared" si="3"/>
        <v>15.1420535009862</v>
      </c>
      <c r="G343" s="91">
        <f t="shared" si="3"/>
        <v>15.0387184764179</v>
      </c>
      <c r="H343" s="91">
        <f t="shared" si="3"/>
        <v>14.9602460105309</v>
      </c>
      <c r="I343" s="91">
        <f t="shared" si="3"/>
        <v>710.094800526546</v>
      </c>
      <c r="J343" s="91">
        <f t="shared" si="3"/>
        <v>9.01204652891434</v>
      </c>
    </row>
    <row r="344" s="2" customFormat="1" ht="14" customHeight="1" spans="1:10">
      <c r="A344" s="42"/>
      <c r="B344" s="85"/>
      <c r="C344" s="39" t="s">
        <v>469</v>
      </c>
      <c r="D344" s="40" t="s">
        <v>470</v>
      </c>
      <c r="E344" s="47">
        <v>15.1</v>
      </c>
      <c r="F344" s="47">
        <v>14.91</v>
      </c>
      <c r="G344" s="47">
        <v>14.75</v>
      </c>
      <c r="H344" s="47">
        <v>14.92</v>
      </c>
      <c r="I344" s="47">
        <v>746</v>
      </c>
      <c r="J344" s="47">
        <v>11.07</v>
      </c>
    </row>
    <row r="345" s="2" customFormat="1" ht="14" customHeight="1" spans="1:10">
      <c r="A345" s="42"/>
      <c r="B345" s="85"/>
      <c r="C345" s="39"/>
      <c r="D345" s="40" t="s">
        <v>463</v>
      </c>
      <c r="E345" s="47">
        <v>15.8384615384615</v>
      </c>
      <c r="F345" s="47">
        <v>15.5592307692308</v>
      </c>
      <c r="G345" s="47">
        <v>15.68</v>
      </c>
      <c r="H345" s="47">
        <v>15.6925641025641</v>
      </c>
      <c r="I345" s="47">
        <v>784.628205128205</v>
      </c>
      <c r="J345" s="47">
        <v>9.52375839310511</v>
      </c>
    </row>
    <row r="346" s="2" customFormat="1" ht="14" customHeight="1" spans="1:10">
      <c r="A346" s="42"/>
      <c r="B346" s="85"/>
      <c r="C346" s="39"/>
      <c r="D346" s="40" t="s">
        <v>465</v>
      </c>
      <c r="E346" s="47">
        <v>14.3397660818713</v>
      </c>
      <c r="F346" s="47">
        <v>15.0491228070175</v>
      </c>
      <c r="G346" s="47">
        <v>14.8190877192982</v>
      </c>
      <c r="H346" s="47">
        <v>14.735992202729</v>
      </c>
      <c r="I346" s="47">
        <v>736.79961013645</v>
      </c>
      <c r="J346" s="41">
        <v>7.52477906366091</v>
      </c>
    </row>
    <row r="347" s="2" customFormat="1" ht="14" customHeight="1" spans="1:10">
      <c r="A347" s="42"/>
      <c r="B347" s="85"/>
      <c r="C347" s="39"/>
      <c r="D347" s="40" t="s">
        <v>337</v>
      </c>
      <c r="E347" s="47">
        <v>16.05</v>
      </c>
      <c r="F347" s="47">
        <v>16.31</v>
      </c>
      <c r="G347" s="47">
        <v>16.24</v>
      </c>
      <c r="H347" s="47">
        <v>16.2</v>
      </c>
      <c r="I347" s="47">
        <v>714.32</v>
      </c>
      <c r="J347" s="69">
        <v>10.05</v>
      </c>
    </row>
    <row r="348" s="2" customFormat="1" ht="14" customHeight="1" spans="1:10">
      <c r="A348" s="42"/>
      <c r="B348" s="85"/>
      <c r="C348" s="39"/>
      <c r="D348" s="40" t="s">
        <v>466</v>
      </c>
      <c r="E348" s="47">
        <v>14.7526315789474</v>
      </c>
      <c r="F348" s="47">
        <v>15.1501754385965</v>
      </c>
      <c r="G348" s="47">
        <v>15.380350877193</v>
      </c>
      <c r="H348" s="47">
        <v>15.0943859649123</v>
      </c>
      <c r="I348" s="47">
        <v>759.584412079415</v>
      </c>
      <c r="J348" s="47">
        <v>12.3432567960139</v>
      </c>
    </row>
    <row r="349" s="2" customFormat="1" ht="14" customHeight="1" spans="1:10">
      <c r="A349" s="42"/>
      <c r="B349" s="85"/>
      <c r="C349" s="39"/>
      <c r="D349" s="40" t="s">
        <v>467</v>
      </c>
      <c r="E349" s="47">
        <v>15.7</v>
      </c>
      <c r="F349" s="47">
        <v>15.51</v>
      </c>
      <c r="G349" s="47">
        <v>15.26</v>
      </c>
      <c r="H349" s="47">
        <v>15.49</v>
      </c>
      <c r="I349" s="47">
        <v>774.5</v>
      </c>
      <c r="J349" s="41">
        <v>9.66</v>
      </c>
    </row>
    <row r="350" s="2" customFormat="1" ht="14" customHeight="1" spans="1:10">
      <c r="A350" s="42"/>
      <c r="B350" s="85"/>
      <c r="C350" s="39"/>
      <c r="D350" s="40" t="s">
        <v>411</v>
      </c>
      <c r="E350" s="47">
        <v>15.88</v>
      </c>
      <c r="F350" s="47">
        <v>15.64</v>
      </c>
      <c r="G350" s="47">
        <v>15.36</v>
      </c>
      <c r="H350" s="47">
        <v>15.63</v>
      </c>
      <c r="I350" s="47">
        <v>667.8</v>
      </c>
      <c r="J350" s="41">
        <v>5.87</v>
      </c>
    </row>
    <row r="351" s="2" customFormat="1" ht="14" customHeight="1" spans="1:10">
      <c r="A351" s="42"/>
      <c r="B351" s="85"/>
      <c r="C351" s="39"/>
      <c r="D351" s="40" t="s">
        <v>471</v>
      </c>
      <c r="E351" s="47">
        <v>15.9</v>
      </c>
      <c r="F351" s="47">
        <v>15.5</v>
      </c>
      <c r="G351" s="47">
        <v>15.44</v>
      </c>
      <c r="H351" s="47">
        <v>15.61</v>
      </c>
      <c r="I351" s="47">
        <v>760.88</v>
      </c>
      <c r="J351" s="41">
        <v>6</v>
      </c>
    </row>
    <row r="352" s="2" customFormat="1" ht="14" customHeight="1" spans="1:10">
      <c r="A352" s="42"/>
      <c r="B352" s="85"/>
      <c r="C352" s="39"/>
      <c r="D352" s="40" t="s">
        <v>468</v>
      </c>
      <c r="E352" s="47">
        <v>12.46</v>
      </c>
      <c r="F352" s="47">
        <v>13.1</v>
      </c>
      <c r="G352" s="47">
        <v>12.96</v>
      </c>
      <c r="H352" s="47">
        <v>12.84</v>
      </c>
      <c r="I352" s="47">
        <v>641.97</v>
      </c>
      <c r="J352" s="69">
        <v>5.88</v>
      </c>
    </row>
    <row r="353" s="2" customFormat="1" ht="14" customHeight="1" spans="1:10">
      <c r="A353" s="42"/>
      <c r="B353" s="85"/>
      <c r="C353" s="39"/>
      <c r="D353" s="45" t="s">
        <v>339</v>
      </c>
      <c r="E353" s="79">
        <f>AVERAGE(E344:E352)</f>
        <v>15.11342879992</v>
      </c>
      <c r="F353" s="79">
        <f>AVERAGE(F344:F352)</f>
        <v>15.1920587794272</v>
      </c>
      <c r="G353" s="79">
        <f>AVERAGE(G344:G352)</f>
        <v>15.0988265107212</v>
      </c>
      <c r="H353" s="79">
        <f>AVERAGE(H344:H352)</f>
        <v>15.1347713633562</v>
      </c>
      <c r="I353" s="79">
        <f>AVERAGE(I344:I352)</f>
        <v>731.831358593786</v>
      </c>
      <c r="J353" s="79">
        <v>8.7</v>
      </c>
    </row>
    <row r="354" s="2" customFormat="1" ht="14" customHeight="1" spans="1:10">
      <c r="A354" s="42"/>
      <c r="B354" s="85"/>
      <c r="C354" s="92" t="s">
        <v>472</v>
      </c>
      <c r="D354" s="93" t="s">
        <v>473</v>
      </c>
      <c r="E354" s="50">
        <v>163.7</v>
      </c>
      <c r="F354" s="50">
        <v>167.8</v>
      </c>
      <c r="G354" s="50"/>
      <c r="H354" s="50">
        <v>165.75</v>
      </c>
      <c r="I354" s="50">
        <v>663</v>
      </c>
      <c r="J354" s="50">
        <v>7.24684568100937</v>
      </c>
    </row>
    <row r="355" s="2" customFormat="1" ht="14" customHeight="1" spans="1:10">
      <c r="A355" s="42"/>
      <c r="B355" s="85"/>
      <c r="C355" s="92"/>
      <c r="D355" s="94" t="s">
        <v>474</v>
      </c>
      <c r="E355" s="95">
        <v>130.01</v>
      </c>
      <c r="F355" s="95">
        <v>138.16</v>
      </c>
      <c r="G355" s="95"/>
      <c r="H355" s="95">
        <v>134.09</v>
      </c>
      <c r="I355" s="95">
        <v>595.96</v>
      </c>
      <c r="J355" s="95">
        <v>4.14</v>
      </c>
    </row>
    <row r="356" s="2" customFormat="1" ht="14" customHeight="1" spans="1:10">
      <c r="A356" s="42"/>
      <c r="B356" s="85"/>
      <c r="C356" s="92"/>
      <c r="D356" s="94" t="s">
        <v>475</v>
      </c>
      <c r="E356" s="95">
        <v>301.303040935673</v>
      </c>
      <c r="F356" s="95">
        <v>278.922251461988</v>
      </c>
      <c r="G356" s="95"/>
      <c r="H356" s="95">
        <v>290.11264619883</v>
      </c>
      <c r="I356" s="95">
        <v>580.225292397661</v>
      </c>
      <c r="J356" s="95">
        <v>5.92096913540699</v>
      </c>
    </row>
    <row r="357" s="2" customFormat="1" ht="14" customHeight="1" spans="1:10">
      <c r="A357" s="42"/>
      <c r="B357" s="85"/>
      <c r="C357" s="92"/>
      <c r="D357" s="94" t="s">
        <v>476</v>
      </c>
      <c r="E357" s="95">
        <v>180.203947368421</v>
      </c>
      <c r="F357" s="95">
        <v>192.707953216374</v>
      </c>
      <c r="G357" s="95"/>
      <c r="H357" s="95">
        <v>186.455950292398</v>
      </c>
      <c r="I357" s="95">
        <v>745.823801169591</v>
      </c>
      <c r="J357" s="95">
        <v>5.67369451806381</v>
      </c>
    </row>
    <row r="358" s="2" customFormat="1" ht="14" customHeight="1" spans="1:10">
      <c r="A358" s="42"/>
      <c r="B358" s="85"/>
      <c r="C358" s="92"/>
      <c r="D358" s="94" t="s">
        <v>477</v>
      </c>
      <c r="E358" s="95">
        <v>155.21</v>
      </c>
      <c r="F358" s="95">
        <v>152.24</v>
      </c>
      <c r="G358" s="50"/>
      <c r="H358" s="95">
        <v>153.73</v>
      </c>
      <c r="I358" s="95">
        <v>683.26</v>
      </c>
      <c r="J358" s="95">
        <v>14.12</v>
      </c>
    </row>
    <row r="359" s="2" customFormat="1" ht="14" customHeight="1" spans="1:10">
      <c r="A359" s="42"/>
      <c r="B359" s="85"/>
      <c r="C359" s="92"/>
      <c r="D359" s="94" t="s">
        <v>478</v>
      </c>
      <c r="E359" s="95">
        <v>153.84</v>
      </c>
      <c r="F359" s="95">
        <v>151.97</v>
      </c>
      <c r="G359" s="95"/>
      <c r="H359" s="95">
        <v>152.905</v>
      </c>
      <c r="I359" s="95">
        <v>637.1073521875</v>
      </c>
      <c r="J359" s="95">
        <v>8.10591063348416</v>
      </c>
    </row>
    <row r="360" s="2" customFormat="1" ht="14" customHeight="1" spans="1:10">
      <c r="A360" s="42"/>
      <c r="B360" s="85"/>
      <c r="C360" s="92"/>
      <c r="D360" s="94" t="s">
        <v>479</v>
      </c>
      <c r="E360" s="96">
        <v>174.2</v>
      </c>
      <c r="F360" s="96">
        <v>171.9</v>
      </c>
      <c r="G360" s="95"/>
      <c r="H360" s="96">
        <v>173.1</v>
      </c>
      <c r="I360" s="96">
        <v>659.5</v>
      </c>
      <c r="J360" s="96">
        <v>8.59</v>
      </c>
    </row>
    <row r="361" s="2" customFormat="1" ht="14" customHeight="1" spans="1:10">
      <c r="A361" s="53"/>
      <c r="B361" s="97"/>
      <c r="C361" s="92"/>
      <c r="D361" s="98" t="s">
        <v>401</v>
      </c>
      <c r="E361" s="99">
        <f>AVERAGE(E354:E360)</f>
        <v>179.780998329156</v>
      </c>
      <c r="F361" s="99">
        <f>AVERAGE(F354:F360)</f>
        <v>179.100029239766</v>
      </c>
      <c r="G361" s="99"/>
      <c r="H361" s="99">
        <f t="shared" ref="H361:J361" si="4">AVERAGE(H354:H360)</f>
        <v>179.449085213033</v>
      </c>
      <c r="I361" s="99">
        <f t="shared" si="4"/>
        <v>652.125206536393</v>
      </c>
      <c r="J361" s="99">
        <f t="shared" si="4"/>
        <v>7.68534570970919</v>
      </c>
    </row>
    <row r="362" s="2" customFormat="1" ht="14" customHeight="1" spans="1:10">
      <c r="A362" s="37">
        <v>13</v>
      </c>
      <c r="B362" s="84" t="s">
        <v>480</v>
      </c>
      <c r="C362" s="39" t="s">
        <v>481</v>
      </c>
      <c r="D362" s="40" t="s">
        <v>463</v>
      </c>
      <c r="E362" s="41">
        <v>16.1818934911243</v>
      </c>
      <c r="F362" s="41">
        <v>16.2775147928994</v>
      </c>
      <c r="G362" s="41">
        <v>16.2297041420118</v>
      </c>
      <c r="H362" s="41">
        <v>16.2297041420118</v>
      </c>
      <c r="I362" s="41">
        <v>811.485207100592</v>
      </c>
      <c r="J362" s="41">
        <v>4.43825059209672</v>
      </c>
    </row>
    <row r="363" s="2" customFormat="1" ht="14" customHeight="1" spans="1:10">
      <c r="A363" s="42"/>
      <c r="B363" s="85"/>
      <c r="C363" s="39"/>
      <c r="D363" s="40" t="s">
        <v>464</v>
      </c>
      <c r="E363" s="41">
        <v>15.08</v>
      </c>
      <c r="F363" s="41">
        <v>15.22</v>
      </c>
      <c r="G363" s="41">
        <v>15.15</v>
      </c>
      <c r="H363" s="41">
        <v>15.15</v>
      </c>
      <c r="I363" s="41">
        <v>668.32</v>
      </c>
      <c r="J363" s="41">
        <v>3.27</v>
      </c>
    </row>
    <row r="364" s="2" customFormat="1" ht="14" customHeight="1" spans="1:10">
      <c r="A364" s="42"/>
      <c r="B364" s="85"/>
      <c r="C364" s="39"/>
      <c r="D364" s="40" t="s">
        <v>465</v>
      </c>
      <c r="E364" s="41">
        <v>13.2178947368421</v>
      </c>
      <c r="F364" s="41">
        <v>13.1913157894737</v>
      </c>
      <c r="G364" s="41">
        <v>13.1478421052632</v>
      </c>
      <c r="H364" s="41">
        <v>13.1856842105263</v>
      </c>
      <c r="I364" s="41">
        <v>659.284210526316</v>
      </c>
      <c r="J364" s="100">
        <v>10.418336454987</v>
      </c>
    </row>
    <row r="365" s="2" customFormat="1" ht="14" customHeight="1" spans="1:10">
      <c r="A365" s="42"/>
      <c r="B365" s="85"/>
      <c r="C365" s="39"/>
      <c r="D365" s="40" t="s">
        <v>337</v>
      </c>
      <c r="E365" s="41">
        <v>15.84</v>
      </c>
      <c r="F365" s="41">
        <v>15.13</v>
      </c>
      <c r="G365" s="41">
        <v>16.66</v>
      </c>
      <c r="H365" s="41">
        <v>15.88</v>
      </c>
      <c r="I365" s="41">
        <v>700.06</v>
      </c>
      <c r="J365" s="100">
        <v>7.66</v>
      </c>
    </row>
    <row r="366" s="2" customFormat="1" ht="14" customHeight="1" spans="1:10">
      <c r="A366" s="42"/>
      <c r="B366" s="85"/>
      <c r="C366" s="39"/>
      <c r="D366" s="40" t="s">
        <v>466</v>
      </c>
      <c r="E366" s="41">
        <v>13.6</v>
      </c>
      <c r="F366" s="41">
        <v>13.5</v>
      </c>
      <c r="G366" s="41">
        <v>14</v>
      </c>
      <c r="H366" s="41">
        <v>13.7</v>
      </c>
      <c r="I366" s="41">
        <v>689.2</v>
      </c>
      <c r="J366" s="41">
        <v>4.7</v>
      </c>
    </row>
    <row r="367" s="2" customFormat="1" ht="14" customHeight="1" spans="1:10">
      <c r="A367" s="42"/>
      <c r="B367" s="85"/>
      <c r="C367" s="39"/>
      <c r="D367" s="40" t="s">
        <v>467</v>
      </c>
      <c r="E367" s="41">
        <v>13.66</v>
      </c>
      <c r="F367" s="41">
        <v>13.88</v>
      </c>
      <c r="G367" s="41">
        <v>14.03</v>
      </c>
      <c r="H367" s="41">
        <v>13.86</v>
      </c>
      <c r="I367" s="41">
        <v>693</v>
      </c>
      <c r="J367" s="41">
        <v>6.94</v>
      </c>
    </row>
    <row r="368" s="2" customFormat="1" ht="14" customHeight="1" spans="1:10">
      <c r="A368" s="42"/>
      <c r="B368" s="85"/>
      <c r="C368" s="39"/>
      <c r="D368" s="40" t="s">
        <v>411</v>
      </c>
      <c r="E368" s="41">
        <v>15.68</v>
      </c>
      <c r="F368" s="41">
        <v>17.04</v>
      </c>
      <c r="G368" s="41">
        <v>15.28</v>
      </c>
      <c r="H368" s="41">
        <v>16</v>
      </c>
      <c r="I368" s="41">
        <v>683.79</v>
      </c>
      <c r="J368" s="41">
        <v>5.73</v>
      </c>
    </row>
    <row r="369" s="2" customFormat="1" ht="14" customHeight="1" spans="1:10">
      <c r="A369" s="42"/>
      <c r="B369" s="85"/>
      <c r="C369" s="39"/>
      <c r="D369" s="40" t="s">
        <v>468</v>
      </c>
      <c r="E369" s="41">
        <v>12.6</v>
      </c>
      <c r="F369" s="41">
        <v>13.1</v>
      </c>
      <c r="G369" s="41">
        <v>12.3</v>
      </c>
      <c r="H369" s="41">
        <v>12.67</v>
      </c>
      <c r="I369" s="41">
        <v>633.33</v>
      </c>
      <c r="J369" s="100">
        <v>7.34</v>
      </c>
    </row>
    <row r="370" s="2" customFormat="1" ht="14" customHeight="1" spans="1:10">
      <c r="A370" s="42"/>
      <c r="B370" s="85"/>
      <c r="C370" s="39"/>
      <c r="D370" s="45" t="s">
        <v>339</v>
      </c>
      <c r="E370" s="91">
        <f t="shared" ref="E370:J370" si="5">AVERAGE(E362:E369)</f>
        <v>14.4824735284958</v>
      </c>
      <c r="F370" s="91">
        <f t="shared" si="5"/>
        <v>14.6673538227966</v>
      </c>
      <c r="G370" s="91">
        <f t="shared" si="5"/>
        <v>14.5996932809094</v>
      </c>
      <c r="H370" s="91">
        <f t="shared" si="5"/>
        <v>14.5844235440673</v>
      </c>
      <c r="I370" s="91">
        <f t="shared" si="5"/>
        <v>692.308677203363</v>
      </c>
      <c r="J370" s="91">
        <f t="shared" si="5"/>
        <v>6.31207338088547</v>
      </c>
    </row>
    <row r="371" s="2" customFormat="1" ht="14" customHeight="1" spans="1:10">
      <c r="A371" s="42"/>
      <c r="B371" s="85"/>
      <c r="C371" s="39" t="s">
        <v>482</v>
      </c>
      <c r="D371" s="40" t="s">
        <v>470</v>
      </c>
      <c r="E371" s="47">
        <v>15.04</v>
      </c>
      <c r="F371" s="47">
        <v>15.33</v>
      </c>
      <c r="G371" s="47">
        <v>15.19</v>
      </c>
      <c r="H371" s="47">
        <v>15.19</v>
      </c>
      <c r="I371" s="47">
        <v>759.33</v>
      </c>
      <c r="J371" s="47">
        <v>13.05</v>
      </c>
    </row>
    <row r="372" s="2" customFormat="1" ht="14" customHeight="1" spans="1:10">
      <c r="A372" s="42"/>
      <c r="B372" s="85"/>
      <c r="C372" s="39"/>
      <c r="D372" s="40" t="s">
        <v>463</v>
      </c>
      <c r="E372" s="47">
        <v>16.5440532544379</v>
      </c>
      <c r="F372" s="47">
        <v>15.4336094674556</v>
      </c>
      <c r="G372" s="47">
        <v>15.72</v>
      </c>
      <c r="H372" s="47">
        <v>15.8992209072978</v>
      </c>
      <c r="I372" s="47">
        <v>794.961045364892</v>
      </c>
      <c r="J372" s="47">
        <v>10.9660867343511</v>
      </c>
    </row>
    <row r="373" s="2" customFormat="1" ht="14" customHeight="1" spans="1:10">
      <c r="A373" s="42"/>
      <c r="B373" s="85"/>
      <c r="C373" s="39"/>
      <c r="D373" s="40" t="s">
        <v>465</v>
      </c>
      <c r="E373" s="47">
        <v>14.5053333333333</v>
      </c>
      <c r="F373" s="47">
        <v>14.0247251461988</v>
      </c>
      <c r="G373" s="47">
        <v>13.6357777777778</v>
      </c>
      <c r="H373" s="47">
        <v>14.0552787524366</v>
      </c>
      <c r="I373" s="47">
        <v>702.763937621832</v>
      </c>
      <c r="J373" s="47">
        <v>2.5577865231251</v>
      </c>
    </row>
    <row r="374" s="2" customFormat="1" ht="14" customHeight="1" spans="1:10">
      <c r="A374" s="42"/>
      <c r="B374" s="85"/>
      <c r="C374" s="39"/>
      <c r="D374" s="40" t="s">
        <v>337</v>
      </c>
      <c r="E374" s="47">
        <v>16.07</v>
      </c>
      <c r="F374" s="47">
        <v>16.12</v>
      </c>
      <c r="G374" s="47">
        <v>16.21</v>
      </c>
      <c r="H374" s="47">
        <v>16.13</v>
      </c>
      <c r="I374" s="47">
        <v>711.23</v>
      </c>
      <c r="J374" s="47">
        <v>9.58</v>
      </c>
    </row>
    <row r="375" s="2" customFormat="1" ht="14" customHeight="1" spans="1:10">
      <c r="A375" s="42"/>
      <c r="B375" s="85"/>
      <c r="C375" s="39"/>
      <c r="D375" s="40" t="s">
        <v>466</v>
      </c>
      <c r="E375" s="47">
        <v>14.2614424951267</v>
      </c>
      <c r="F375" s="47">
        <v>14.8730994152047</v>
      </c>
      <c r="G375" s="47">
        <v>14.9017543859649</v>
      </c>
      <c r="H375" s="47">
        <v>14.6787654320988</v>
      </c>
      <c r="I375" s="47">
        <v>738.669425620266</v>
      </c>
      <c r="J375" s="47">
        <v>9.24991041172866</v>
      </c>
    </row>
    <row r="376" s="2" customFormat="1" ht="14" customHeight="1" spans="1:10">
      <c r="A376" s="42"/>
      <c r="B376" s="85"/>
      <c r="C376" s="39"/>
      <c r="D376" s="40" t="s">
        <v>467</v>
      </c>
      <c r="E376" s="47">
        <v>15.76</v>
      </c>
      <c r="F376" s="47">
        <v>14.35</v>
      </c>
      <c r="G376" s="47">
        <v>14.65</v>
      </c>
      <c r="H376" s="47">
        <v>14.92</v>
      </c>
      <c r="I376" s="47">
        <v>746.1</v>
      </c>
      <c r="J376" s="47">
        <v>5.64</v>
      </c>
    </row>
    <row r="377" s="2" customFormat="1" ht="14" customHeight="1" spans="1:10">
      <c r="A377" s="42"/>
      <c r="B377" s="85"/>
      <c r="C377" s="39"/>
      <c r="D377" s="40" t="s">
        <v>411</v>
      </c>
      <c r="E377" s="47">
        <v>16.24</v>
      </c>
      <c r="F377" s="47">
        <v>15.48</v>
      </c>
      <c r="G377" s="47">
        <v>15.72</v>
      </c>
      <c r="H377" s="47">
        <v>15.81</v>
      </c>
      <c r="I377" s="47">
        <v>675.8</v>
      </c>
      <c r="J377" s="47">
        <v>7.14</v>
      </c>
    </row>
    <row r="378" s="2" customFormat="1" ht="14" customHeight="1" spans="1:10">
      <c r="A378" s="42"/>
      <c r="B378" s="85"/>
      <c r="C378" s="39"/>
      <c r="D378" s="40" t="s">
        <v>471</v>
      </c>
      <c r="E378" s="47">
        <v>15.3</v>
      </c>
      <c r="F378" s="47">
        <v>15.26</v>
      </c>
      <c r="G378" s="47">
        <v>15.4</v>
      </c>
      <c r="H378" s="47">
        <v>15.32</v>
      </c>
      <c r="I378" s="47">
        <v>746.59</v>
      </c>
      <c r="J378" s="47">
        <v>4.01</v>
      </c>
    </row>
    <row r="379" s="2" customFormat="1" ht="14" customHeight="1" spans="1:10">
      <c r="A379" s="42"/>
      <c r="B379" s="85"/>
      <c r="C379" s="39"/>
      <c r="D379" s="40" t="s">
        <v>468</v>
      </c>
      <c r="E379" s="47">
        <v>12.71</v>
      </c>
      <c r="F379" s="47">
        <v>12.97</v>
      </c>
      <c r="G379" s="47">
        <v>12.75</v>
      </c>
      <c r="H379" s="47">
        <v>12.81</v>
      </c>
      <c r="I379" s="47">
        <v>640.51</v>
      </c>
      <c r="J379" s="47">
        <v>5.64</v>
      </c>
    </row>
    <row r="380" s="2" customFormat="1" ht="14" customHeight="1" spans="1:10">
      <c r="A380" s="42"/>
      <c r="B380" s="85"/>
      <c r="C380" s="39"/>
      <c r="D380" s="45" t="s">
        <v>339</v>
      </c>
      <c r="E380" s="79">
        <f>AVERAGE(E371:E379)</f>
        <v>15.1589810092109</v>
      </c>
      <c r="F380" s="79">
        <f>AVERAGE(F371:F379)</f>
        <v>14.871270447651</v>
      </c>
      <c r="G380" s="79">
        <f>AVERAGE(G371:G379)</f>
        <v>14.9086146848603</v>
      </c>
      <c r="H380" s="79">
        <f>AVERAGE(H371:H379)</f>
        <v>14.9792516768704</v>
      </c>
      <c r="I380" s="79">
        <f>AVERAGE(I371:I379)</f>
        <v>723.994934289666</v>
      </c>
      <c r="J380" s="79">
        <v>7.5</v>
      </c>
    </row>
    <row r="381" s="2" customFormat="1" ht="14" customHeight="1" spans="1:10">
      <c r="A381" s="42"/>
      <c r="B381" s="85"/>
      <c r="C381" s="92" t="s">
        <v>483</v>
      </c>
      <c r="D381" s="93" t="s">
        <v>473</v>
      </c>
      <c r="E381" s="95">
        <v>166.8</v>
      </c>
      <c r="F381" s="95">
        <v>163.4</v>
      </c>
      <c r="G381" s="50"/>
      <c r="H381" s="95">
        <v>165.1</v>
      </c>
      <c r="I381" s="95">
        <v>660.4</v>
      </c>
      <c r="J381" s="95">
        <v>6.82626981559367</v>
      </c>
    </row>
    <row r="382" s="2" customFormat="1" ht="14" customHeight="1" spans="1:10">
      <c r="A382" s="42"/>
      <c r="B382" s="85"/>
      <c r="C382" s="92"/>
      <c r="D382" s="94" t="s">
        <v>474</v>
      </c>
      <c r="E382" s="50">
        <v>141.34</v>
      </c>
      <c r="F382" s="50">
        <v>129.16</v>
      </c>
      <c r="G382" s="95"/>
      <c r="H382" s="50">
        <v>135.25</v>
      </c>
      <c r="I382" s="50">
        <v>601.14</v>
      </c>
      <c r="J382" s="50">
        <v>5.04</v>
      </c>
    </row>
    <row r="383" s="2" customFormat="1" ht="14" customHeight="1" spans="1:10">
      <c r="A383" s="42"/>
      <c r="B383" s="85"/>
      <c r="C383" s="92"/>
      <c r="D383" s="94" t="s">
        <v>475</v>
      </c>
      <c r="E383" s="95">
        <v>300.449473684211</v>
      </c>
      <c r="F383" s="95">
        <v>308.624356725146</v>
      </c>
      <c r="G383" s="95"/>
      <c r="H383" s="95">
        <v>304.536915204679</v>
      </c>
      <c r="I383" s="95">
        <v>609.073830409357</v>
      </c>
      <c r="J383" s="95">
        <v>11.1873116137081</v>
      </c>
    </row>
    <row r="384" s="2" customFormat="1" ht="14" customHeight="1" spans="1:10">
      <c r="A384" s="42"/>
      <c r="B384" s="85"/>
      <c r="C384" s="92"/>
      <c r="D384" s="94" t="s">
        <v>476</v>
      </c>
      <c r="E384" s="95">
        <v>187.491169590643</v>
      </c>
      <c r="F384" s="95">
        <v>197.060584795322</v>
      </c>
      <c r="G384" s="95"/>
      <c r="H384" s="95">
        <v>192.275877192982</v>
      </c>
      <c r="I384" s="95">
        <v>769.10350877193</v>
      </c>
      <c r="J384" s="95">
        <v>8.97213136840516</v>
      </c>
    </row>
    <row r="385" s="2" customFormat="1" ht="14" customHeight="1" spans="1:10">
      <c r="A385" s="42"/>
      <c r="B385" s="85"/>
      <c r="C385" s="92"/>
      <c r="D385" s="94" t="s">
        <v>477</v>
      </c>
      <c r="E385" s="95">
        <v>139.52</v>
      </c>
      <c r="F385" s="95">
        <v>146.61</v>
      </c>
      <c r="G385" s="50"/>
      <c r="H385" s="95">
        <v>143.07</v>
      </c>
      <c r="I385" s="95">
        <v>635.88</v>
      </c>
      <c r="J385" s="95">
        <v>6.21</v>
      </c>
    </row>
    <row r="386" s="2" customFormat="1" ht="14" customHeight="1" spans="1:10">
      <c r="A386" s="42"/>
      <c r="B386" s="85"/>
      <c r="C386" s="92"/>
      <c r="D386" s="94" t="s">
        <v>478</v>
      </c>
      <c r="E386" s="95">
        <v>152.74</v>
      </c>
      <c r="F386" s="95">
        <v>150.85</v>
      </c>
      <c r="G386" s="95"/>
      <c r="H386" s="95">
        <v>151.795</v>
      </c>
      <c r="I386" s="95">
        <v>632.4823290625</v>
      </c>
      <c r="J386" s="95">
        <v>7.32112556561085</v>
      </c>
    </row>
    <row r="387" s="2" customFormat="1" ht="14" customHeight="1" spans="1:10">
      <c r="A387" s="42"/>
      <c r="B387" s="85"/>
      <c r="C387" s="92"/>
      <c r="D387" s="94" t="s">
        <v>479</v>
      </c>
      <c r="E387" s="95">
        <v>170.7</v>
      </c>
      <c r="F387" s="95">
        <v>166.6</v>
      </c>
      <c r="G387" s="95"/>
      <c r="H387" s="95">
        <v>168.7</v>
      </c>
      <c r="I387" s="95">
        <v>642.7</v>
      </c>
      <c r="J387" s="95">
        <v>5.83</v>
      </c>
    </row>
    <row r="388" s="2" customFormat="1" ht="14" customHeight="1" spans="1:10">
      <c r="A388" s="53"/>
      <c r="B388" s="97"/>
      <c r="C388" s="92"/>
      <c r="D388" s="98" t="s">
        <v>401</v>
      </c>
      <c r="E388" s="99">
        <f>AVERAGE(E381:E387)</f>
        <v>179.862949039265</v>
      </c>
      <c r="F388" s="99">
        <f>AVERAGE(F381:F387)</f>
        <v>180.329277360067</v>
      </c>
      <c r="G388" s="99"/>
      <c r="H388" s="99">
        <f t="shared" ref="H388:J388" si="6">AVERAGE(H381:H387)</f>
        <v>180.103970342523</v>
      </c>
      <c r="I388" s="99">
        <f t="shared" si="6"/>
        <v>650.111381177684</v>
      </c>
      <c r="J388" s="99">
        <f t="shared" si="6"/>
        <v>7.3409769090454</v>
      </c>
    </row>
    <row r="389" s="2" customFormat="1" ht="14" customHeight="1" spans="1:10">
      <c r="A389" s="37">
        <v>14</v>
      </c>
      <c r="B389" s="84" t="s">
        <v>484</v>
      </c>
      <c r="C389" s="39" t="s">
        <v>485</v>
      </c>
      <c r="D389" s="40" t="s">
        <v>463</v>
      </c>
      <c r="E389" s="41">
        <v>15.3751479289941</v>
      </c>
      <c r="F389" s="41">
        <v>16.894674556213</v>
      </c>
      <c r="G389" s="41">
        <v>16.1349112426036</v>
      </c>
      <c r="H389" s="41">
        <v>16.1349112426036</v>
      </c>
      <c r="I389" s="41">
        <v>806.745562130178</v>
      </c>
      <c r="J389" s="41">
        <v>3.82825767441164</v>
      </c>
    </row>
    <row r="390" s="2" customFormat="1" ht="14" customHeight="1" spans="1:10">
      <c r="A390" s="42"/>
      <c r="B390" s="85"/>
      <c r="C390" s="39"/>
      <c r="D390" s="40" t="s">
        <v>464</v>
      </c>
      <c r="E390" s="101">
        <v>14.88</v>
      </c>
      <c r="F390" s="101">
        <v>14.68</v>
      </c>
      <c r="G390" s="101">
        <v>14.69</v>
      </c>
      <c r="H390" s="101">
        <v>14.75</v>
      </c>
      <c r="I390" s="103">
        <v>650.68</v>
      </c>
      <c r="J390" s="41">
        <v>0.55</v>
      </c>
    </row>
    <row r="391" s="2" customFormat="1" ht="14" customHeight="1" spans="1:10">
      <c r="A391" s="42"/>
      <c r="B391" s="85"/>
      <c r="C391" s="39"/>
      <c r="D391" s="40" t="s">
        <v>465</v>
      </c>
      <c r="E391" s="101">
        <v>12.86</v>
      </c>
      <c r="F391" s="101">
        <v>12.6757426900585</v>
      </c>
      <c r="G391" s="101">
        <v>12.665918128655</v>
      </c>
      <c r="H391" s="101">
        <v>12.7338869395712</v>
      </c>
      <c r="I391" s="103">
        <v>636.694346978558</v>
      </c>
      <c r="J391" s="41">
        <v>6.63493755984695</v>
      </c>
    </row>
    <row r="392" s="2" customFormat="1" ht="14" customHeight="1" spans="1:10">
      <c r="A392" s="42"/>
      <c r="B392" s="85"/>
      <c r="C392" s="39"/>
      <c r="D392" s="40" t="s">
        <v>337</v>
      </c>
      <c r="E392" s="100">
        <v>15.21</v>
      </c>
      <c r="F392" s="100">
        <v>15.34</v>
      </c>
      <c r="G392" s="100">
        <v>15.27</v>
      </c>
      <c r="H392" s="100">
        <v>15.27</v>
      </c>
      <c r="I392" s="100">
        <v>673.46</v>
      </c>
      <c r="J392" s="100">
        <v>3.57</v>
      </c>
    </row>
    <row r="393" s="2" customFormat="1" ht="14" customHeight="1" spans="1:10">
      <c r="A393" s="42"/>
      <c r="B393" s="85"/>
      <c r="C393" s="39"/>
      <c r="D393" s="40" t="s">
        <v>466</v>
      </c>
      <c r="E393" s="41">
        <v>14.13</v>
      </c>
      <c r="F393" s="41">
        <v>14.26</v>
      </c>
      <c r="G393" s="41">
        <v>14.42</v>
      </c>
      <c r="H393" s="41">
        <v>14.27</v>
      </c>
      <c r="I393" s="41">
        <v>717.9</v>
      </c>
      <c r="J393" s="41">
        <v>9.06</v>
      </c>
    </row>
    <row r="394" s="2" customFormat="1" ht="14" customHeight="1" spans="1:10">
      <c r="A394" s="42"/>
      <c r="B394" s="85"/>
      <c r="C394" s="39"/>
      <c r="D394" s="40" t="s">
        <v>467</v>
      </c>
      <c r="E394" s="41">
        <v>14.15</v>
      </c>
      <c r="F394" s="41">
        <v>13.45</v>
      </c>
      <c r="G394" s="41">
        <v>13.39</v>
      </c>
      <c r="H394" s="41">
        <v>13.66</v>
      </c>
      <c r="I394" s="41">
        <v>683.2</v>
      </c>
      <c r="J394" s="41">
        <v>5.43</v>
      </c>
    </row>
    <row r="395" s="2" customFormat="1" ht="14" customHeight="1" spans="1:10">
      <c r="A395" s="42"/>
      <c r="B395" s="85"/>
      <c r="C395" s="39"/>
      <c r="D395" s="40" t="s">
        <v>411</v>
      </c>
      <c r="E395" s="41">
        <v>16.48</v>
      </c>
      <c r="F395" s="41">
        <v>15.28</v>
      </c>
      <c r="G395" s="41">
        <v>15.52</v>
      </c>
      <c r="H395" s="41">
        <v>15.76</v>
      </c>
      <c r="I395" s="41">
        <v>673.54</v>
      </c>
      <c r="J395" s="41">
        <v>4.14</v>
      </c>
    </row>
    <row r="396" s="2" customFormat="1" ht="14" customHeight="1" spans="1:10">
      <c r="A396" s="42"/>
      <c r="B396" s="85"/>
      <c r="C396" s="39"/>
      <c r="D396" s="40" t="s">
        <v>468</v>
      </c>
      <c r="E396" s="100">
        <v>12.3</v>
      </c>
      <c r="F396" s="100">
        <v>13.1</v>
      </c>
      <c r="G396" s="100">
        <v>12.1</v>
      </c>
      <c r="H396" s="100">
        <v>12.5</v>
      </c>
      <c r="I396" s="100">
        <v>625</v>
      </c>
      <c r="J396" s="100">
        <v>5.93</v>
      </c>
    </row>
    <row r="397" s="2" customFormat="1" ht="14" customHeight="1" spans="1:10">
      <c r="A397" s="42"/>
      <c r="B397" s="85"/>
      <c r="C397" s="39"/>
      <c r="D397" s="45" t="s">
        <v>339</v>
      </c>
      <c r="E397" s="91">
        <f t="shared" ref="E397:J397" si="7">AVERAGE(E389:E396)</f>
        <v>14.4231434911243</v>
      </c>
      <c r="F397" s="91">
        <f t="shared" si="7"/>
        <v>14.4600521557839</v>
      </c>
      <c r="G397" s="91">
        <f t="shared" si="7"/>
        <v>14.2738536714073</v>
      </c>
      <c r="H397" s="91">
        <f t="shared" si="7"/>
        <v>14.3848497727718</v>
      </c>
      <c r="I397" s="91">
        <f t="shared" si="7"/>
        <v>683.402488638592</v>
      </c>
      <c r="J397" s="91">
        <f t="shared" si="7"/>
        <v>4.89289940428232</v>
      </c>
    </row>
    <row r="398" s="2" customFormat="1" ht="14" customHeight="1" spans="1:10">
      <c r="A398" s="42"/>
      <c r="B398" s="85"/>
      <c r="C398" s="37" t="s">
        <v>486</v>
      </c>
      <c r="D398" s="40" t="s">
        <v>470</v>
      </c>
      <c r="E398" s="47">
        <v>13.89</v>
      </c>
      <c r="F398" s="47">
        <v>14.42</v>
      </c>
      <c r="G398" s="47">
        <v>14.59</v>
      </c>
      <c r="H398" s="47">
        <v>14.3</v>
      </c>
      <c r="I398" s="47">
        <v>715</v>
      </c>
      <c r="J398" s="47">
        <v>6.45</v>
      </c>
    </row>
    <row r="399" s="2" customFormat="1" ht="14" customHeight="1" spans="1:10">
      <c r="A399" s="42"/>
      <c r="B399" s="85"/>
      <c r="C399" s="42"/>
      <c r="D399" s="40" t="s">
        <v>463</v>
      </c>
      <c r="E399" s="47">
        <v>16.2651479289941</v>
      </c>
      <c r="F399" s="47">
        <v>14.6796449704142</v>
      </c>
      <c r="G399" s="47">
        <v>15.47</v>
      </c>
      <c r="H399" s="47">
        <v>15.4715976331361</v>
      </c>
      <c r="I399" s="47">
        <v>773.579881656805</v>
      </c>
      <c r="J399" s="47">
        <v>7.98155802021283</v>
      </c>
    </row>
    <row r="400" s="2" customFormat="1" ht="14" customHeight="1" spans="1:10">
      <c r="A400" s="42"/>
      <c r="B400" s="85"/>
      <c r="C400" s="42"/>
      <c r="D400" s="40" t="s">
        <v>465</v>
      </c>
      <c r="E400" s="47">
        <v>14.7995321637427</v>
      </c>
      <c r="F400" s="47">
        <v>14.5435087719298</v>
      </c>
      <c r="G400" s="47">
        <v>14.4586666666667</v>
      </c>
      <c r="H400" s="47">
        <v>14.6005692007797</v>
      </c>
      <c r="I400" s="47">
        <v>730.028460038987</v>
      </c>
      <c r="J400" s="47">
        <v>6.53663193624617</v>
      </c>
    </row>
    <row r="401" s="2" customFormat="1" ht="14" customHeight="1" spans="1:10">
      <c r="A401" s="42"/>
      <c r="B401" s="85"/>
      <c r="C401" s="42"/>
      <c r="D401" s="40" t="s">
        <v>337</v>
      </c>
      <c r="E401" s="47">
        <v>15.61</v>
      </c>
      <c r="F401" s="47">
        <v>15.23</v>
      </c>
      <c r="G401" s="47">
        <v>15.65</v>
      </c>
      <c r="H401" s="47">
        <v>15.5</v>
      </c>
      <c r="I401" s="47">
        <v>683.46</v>
      </c>
      <c r="J401" s="47">
        <v>5.3</v>
      </c>
    </row>
    <row r="402" s="2" customFormat="1" ht="14" customHeight="1" spans="1:10">
      <c r="A402" s="42"/>
      <c r="B402" s="85"/>
      <c r="C402" s="42"/>
      <c r="D402" s="40" t="s">
        <v>466</v>
      </c>
      <c r="E402" s="47">
        <v>14.4309941520468</v>
      </c>
      <c r="F402" s="47">
        <v>14.5512670565302</v>
      </c>
      <c r="G402" s="47">
        <v>14.6231578947368</v>
      </c>
      <c r="H402" s="47">
        <v>14.5351397011046</v>
      </c>
      <c r="I402" s="47">
        <v>731.441846658772</v>
      </c>
      <c r="J402" s="47">
        <v>8.18094461099332</v>
      </c>
    </row>
    <row r="403" s="2" customFormat="1" ht="14" customHeight="1" spans="1:10">
      <c r="A403" s="42"/>
      <c r="B403" s="85"/>
      <c r="C403" s="42"/>
      <c r="D403" s="40" t="s">
        <v>467</v>
      </c>
      <c r="E403" s="47">
        <v>15.06</v>
      </c>
      <c r="F403" s="47">
        <v>14.5</v>
      </c>
      <c r="G403" s="47">
        <v>14.54</v>
      </c>
      <c r="H403" s="47">
        <v>14.7</v>
      </c>
      <c r="I403" s="47">
        <v>735.1</v>
      </c>
      <c r="J403" s="47">
        <v>4.07</v>
      </c>
    </row>
    <row r="404" s="2" customFormat="1" ht="14" customHeight="1" spans="1:10">
      <c r="A404" s="42"/>
      <c r="B404" s="85"/>
      <c r="C404" s="42"/>
      <c r="D404" s="40" t="s">
        <v>411</v>
      </c>
      <c r="E404" s="47">
        <v>15.68</v>
      </c>
      <c r="F404" s="47">
        <v>15.88</v>
      </c>
      <c r="G404" s="47">
        <v>14.82</v>
      </c>
      <c r="H404" s="47">
        <v>15.46</v>
      </c>
      <c r="I404" s="47">
        <v>660.7</v>
      </c>
      <c r="J404" s="47">
        <v>4.74</v>
      </c>
    </row>
    <row r="405" s="2" customFormat="1" ht="14" customHeight="1" spans="1:10">
      <c r="A405" s="42"/>
      <c r="B405" s="85"/>
      <c r="C405" s="42"/>
      <c r="D405" s="40" t="s">
        <v>471</v>
      </c>
      <c r="E405" s="47">
        <v>14.68</v>
      </c>
      <c r="F405" s="47">
        <v>14.75</v>
      </c>
      <c r="G405" s="47">
        <v>15.13</v>
      </c>
      <c r="H405" s="47">
        <v>14.85</v>
      </c>
      <c r="I405" s="47">
        <v>723.68</v>
      </c>
      <c r="J405" s="47">
        <v>0.81</v>
      </c>
    </row>
    <row r="406" s="2" customFormat="1" ht="14" customHeight="1" spans="1:10">
      <c r="A406" s="42"/>
      <c r="B406" s="85"/>
      <c r="C406" s="42"/>
      <c r="D406" s="40" t="s">
        <v>468</v>
      </c>
      <c r="E406" s="47">
        <v>12.83</v>
      </c>
      <c r="F406" s="47">
        <v>12.64</v>
      </c>
      <c r="G406" s="47">
        <v>13.17</v>
      </c>
      <c r="H406" s="47">
        <v>12.88</v>
      </c>
      <c r="I406" s="47">
        <v>643.89</v>
      </c>
      <c r="J406" s="47">
        <v>6.2</v>
      </c>
    </row>
    <row r="407" s="2" customFormat="1" ht="14" customHeight="1" spans="1:10">
      <c r="A407" s="42"/>
      <c r="B407" s="85"/>
      <c r="C407" s="53"/>
      <c r="D407" s="45" t="s">
        <v>339</v>
      </c>
      <c r="E407" s="62">
        <f>AVERAGE(E398:E406)</f>
        <v>14.8050749160871</v>
      </c>
      <c r="F407" s="62">
        <f>AVERAGE(F398:F406)</f>
        <v>14.5771578665416</v>
      </c>
      <c r="G407" s="62">
        <f>AVERAGE(G398:G406)</f>
        <v>14.7168693957115</v>
      </c>
      <c r="H407" s="62">
        <f>AVERAGE(H398:H406)</f>
        <v>14.6997007261134</v>
      </c>
      <c r="I407" s="62">
        <f>AVERAGE(I398:I406)</f>
        <v>710.764465372729</v>
      </c>
      <c r="J407" s="79">
        <f>(I407-$H$619)/$H$619*100</f>
        <v>2904.07635406902</v>
      </c>
    </row>
    <row r="408" s="2" customFormat="1" ht="14" customHeight="1" spans="1:10">
      <c r="A408" s="42"/>
      <c r="B408" s="85"/>
      <c r="C408" s="92" t="s">
        <v>487</v>
      </c>
      <c r="D408" s="93" t="s">
        <v>473</v>
      </c>
      <c r="E408" s="96">
        <v>163.7</v>
      </c>
      <c r="F408" s="96">
        <v>165.8</v>
      </c>
      <c r="G408" s="50"/>
      <c r="H408" s="96">
        <v>164.75</v>
      </c>
      <c r="I408" s="96">
        <v>659</v>
      </c>
      <c r="J408" s="96">
        <v>6.59980588806211</v>
      </c>
    </row>
    <row r="409" s="2" customFormat="1" ht="14" customHeight="1" spans="1:10">
      <c r="A409" s="42"/>
      <c r="B409" s="85"/>
      <c r="C409" s="92"/>
      <c r="D409" s="94" t="s">
        <v>474</v>
      </c>
      <c r="E409" s="95">
        <v>131.91</v>
      </c>
      <c r="F409" s="95">
        <v>146.92</v>
      </c>
      <c r="G409" s="95"/>
      <c r="H409" s="95">
        <v>139.42</v>
      </c>
      <c r="I409" s="95">
        <v>619.65</v>
      </c>
      <c r="J409" s="95">
        <v>8.28</v>
      </c>
    </row>
    <row r="410" s="2" customFormat="1" ht="14" customHeight="1" spans="1:10">
      <c r="A410" s="42"/>
      <c r="B410" s="85"/>
      <c r="C410" s="92"/>
      <c r="D410" s="94" t="s">
        <v>475</v>
      </c>
      <c r="E410" s="95">
        <v>303.511403508772</v>
      </c>
      <c r="F410" s="95">
        <v>296.935789473684</v>
      </c>
      <c r="G410" s="95"/>
      <c r="H410" s="95">
        <v>300.223596491228</v>
      </c>
      <c r="I410" s="95">
        <v>600.447192982456</v>
      </c>
      <c r="J410" s="95">
        <v>9.61250643267008</v>
      </c>
    </row>
    <row r="411" s="2" customFormat="1" ht="14" customHeight="1" spans="1:10">
      <c r="A411" s="42"/>
      <c r="B411" s="85"/>
      <c r="C411" s="92"/>
      <c r="D411" s="94" t="s">
        <v>476</v>
      </c>
      <c r="E411" s="50">
        <v>192.464093567251</v>
      </c>
      <c r="F411" s="50">
        <v>185.719298245614</v>
      </c>
      <c r="G411" s="95"/>
      <c r="H411" s="50">
        <v>189.091695906433</v>
      </c>
      <c r="I411" s="50">
        <v>756.366783625731</v>
      </c>
      <c r="J411" s="50">
        <v>7.16750030118891</v>
      </c>
    </row>
    <row r="412" s="2" customFormat="1" ht="14" customHeight="1" spans="1:10">
      <c r="A412" s="42"/>
      <c r="B412" s="85"/>
      <c r="C412" s="92"/>
      <c r="D412" s="94" t="s">
        <v>477</v>
      </c>
      <c r="E412" s="95">
        <v>145.51</v>
      </c>
      <c r="F412" s="95">
        <v>152.06</v>
      </c>
      <c r="G412" s="50"/>
      <c r="H412" s="95">
        <v>148.79</v>
      </c>
      <c r="I412" s="95">
        <v>661.3</v>
      </c>
      <c r="J412" s="95">
        <v>10.46</v>
      </c>
    </row>
    <row r="413" s="2" customFormat="1" ht="14" customHeight="1" spans="1:10">
      <c r="A413" s="42"/>
      <c r="B413" s="85"/>
      <c r="C413" s="92"/>
      <c r="D413" s="94" t="s">
        <v>478</v>
      </c>
      <c r="E413" s="95">
        <v>148.23</v>
      </c>
      <c r="F413" s="95">
        <v>149.95</v>
      </c>
      <c r="G413" s="95"/>
      <c r="H413" s="95">
        <v>149.09</v>
      </c>
      <c r="I413" s="95">
        <v>621.211439375</v>
      </c>
      <c r="J413" s="95">
        <v>5.40865384615382</v>
      </c>
    </row>
    <row r="414" s="2" customFormat="1" ht="14" customHeight="1" spans="1:10">
      <c r="A414" s="42"/>
      <c r="B414" s="85"/>
      <c r="C414" s="92"/>
      <c r="D414" s="94" t="s">
        <v>479</v>
      </c>
      <c r="E414" s="95">
        <v>164.8</v>
      </c>
      <c r="F414" s="95">
        <v>164.4</v>
      </c>
      <c r="G414" s="95"/>
      <c r="H414" s="95">
        <v>164.6</v>
      </c>
      <c r="I414" s="95">
        <v>627.1</v>
      </c>
      <c r="J414" s="95">
        <v>3.26</v>
      </c>
    </row>
    <row r="415" s="2" customFormat="1" ht="14" customHeight="1" spans="1:10">
      <c r="A415" s="53"/>
      <c r="B415" s="97"/>
      <c r="C415" s="92"/>
      <c r="D415" s="98" t="s">
        <v>401</v>
      </c>
      <c r="E415" s="99">
        <f>AVERAGE(E408:E414)</f>
        <v>178.589356725146</v>
      </c>
      <c r="F415" s="99">
        <f>AVERAGE(F408:F414)</f>
        <v>180.255012531328</v>
      </c>
      <c r="G415" s="99"/>
      <c r="H415" s="99">
        <f t="shared" ref="H415:J415" si="8">AVERAGE(H408:H414)</f>
        <v>179.423613199666</v>
      </c>
      <c r="I415" s="99">
        <f t="shared" si="8"/>
        <v>649.296487997598</v>
      </c>
      <c r="J415" s="99">
        <f t="shared" si="8"/>
        <v>7.25549520972499</v>
      </c>
    </row>
    <row r="416" s="2" customFormat="1" ht="14" customHeight="1" spans="1:10">
      <c r="A416" s="37">
        <v>15</v>
      </c>
      <c r="B416" s="84" t="s">
        <v>488</v>
      </c>
      <c r="C416" s="39" t="s">
        <v>489</v>
      </c>
      <c r="D416" s="40" t="s">
        <v>463</v>
      </c>
      <c r="E416" s="41">
        <v>16.5499408284024</v>
      </c>
      <c r="F416" s="41">
        <v>16.34</v>
      </c>
      <c r="G416" s="41">
        <v>16.1949704142012</v>
      </c>
      <c r="H416" s="41">
        <v>16.3616370808679</v>
      </c>
      <c r="I416" s="41">
        <v>818.081854043393</v>
      </c>
      <c r="J416" s="41">
        <v>5.28723990262464</v>
      </c>
    </row>
    <row r="417" s="2" customFormat="1" ht="14" customHeight="1" spans="1:10">
      <c r="A417" s="42"/>
      <c r="B417" s="85"/>
      <c r="C417" s="39"/>
      <c r="D417" s="40" t="s">
        <v>464</v>
      </c>
      <c r="E417" s="41">
        <v>14.94</v>
      </c>
      <c r="F417" s="41">
        <v>15.02</v>
      </c>
      <c r="G417" s="41">
        <v>14.95</v>
      </c>
      <c r="H417" s="41">
        <v>14.97</v>
      </c>
      <c r="I417" s="41">
        <v>660.38</v>
      </c>
      <c r="J417" s="41">
        <v>2.04</v>
      </c>
    </row>
    <row r="418" s="2" customFormat="1" ht="14" customHeight="1" spans="1:10">
      <c r="A418" s="42"/>
      <c r="B418" s="85"/>
      <c r="C418" s="39"/>
      <c r="D418" s="40" t="s">
        <v>465</v>
      </c>
      <c r="E418" s="41">
        <v>11.5029532163743</v>
      </c>
      <c r="F418" s="41">
        <v>11.8242105263158</v>
      </c>
      <c r="G418" s="41">
        <v>11.3644444444444</v>
      </c>
      <c r="H418" s="41">
        <v>11.5638693957115</v>
      </c>
      <c r="I418" s="41">
        <v>578.193469785575</v>
      </c>
      <c r="J418" s="41">
        <v>-3.16291507740938</v>
      </c>
    </row>
    <row r="419" s="2" customFormat="1" ht="14" customHeight="1" spans="1:10">
      <c r="A419" s="42"/>
      <c r="B419" s="85"/>
      <c r="C419" s="39"/>
      <c r="D419" s="40" t="s">
        <v>337</v>
      </c>
      <c r="E419" s="41">
        <v>15.73</v>
      </c>
      <c r="F419" s="41">
        <v>15.84</v>
      </c>
      <c r="G419" s="41">
        <v>15.7</v>
      </c>
      <c r="H419" s="41">
        <v>15.76</v>
      </c>
      <c r="I419" s="41">
        <v>694.77</v>
      </c>
      <c r="J419" s="100">
        <v>6.85</v>
      </c>
    </row>
    <row r="420" s="2" customFormat="1" ht="14" customHeight="1" spans="1:10">
      <c r="A420" s="42"/>
      <c r="B420" s="85"/>
      <c r="C420" s="39"/>
      <c r="D420" s="40" t="s">
        <v>466</v>
      </c>
      <c r="E420" s="41">
        <v>13.15</v>
      </c>
      <c r="F420" s="41">
        <v>12.69</v>
      </c>
      <c r="G420" s="41">
        <v>13.6</v>
      </c>
      <c r="H420" s="41">
        <v>13.14</v>
      </c>
      <c r="I420" s="41">
        <v>661.3</v>
      </c>
      <c r="J420" s="41">
        <v>0.46</v>
      </c>
    </row>
    <row r="421" s="2" customFormat="1" ht="14" customHeight="1" spans="1:10">
      <c r="A421" s="42"/>
      <c r="B421" s="85"/>
      <c r="C421" s="39"/>
      <c r="D421" s="40" t="s">
        <v>467</v>
      </c>
      <c r="E421" s="41">
        <v>12.57</v>
      </c>
      <c r="F421" s="41">
        <v>13.32</v>
      </c>
      <c r="G421" s="41">
        <v>12.99</v>
      </c>
      <c r="H421" s="41">
        <v>12.96</v>
      </c>
      <c r="I421" s="41">
        <v>648</v>
      </c>
      <c r="J421" s="41">
        <v>0.01</v>
      </c>
    </row>
    <row r="422" s="2" customFormat="1" ht="14" customHeight="1" spans="1:10">
      <c r="A422" s="42"/>
      <c r="B422" s="85"/>
      <c r="C422" s="39"/>
      <c r="D422" s="40" t="s">
        <v>411</v>
      </c>
      <c r="E422" s="41">
        <v>15.64</v>
      </c>
      <c r="F422" s="41">
        <v>15.28</v>
      </c>
      <c r="G422" s="41">
        <v>16.88</v>
      </c>
      <c r="H422" s="41">
        <v>15.93</v>
      </c>
      <c r="I422" s="41">
        <v>680.95</v>
      </c>
      <c r="J422" s="41">
        <v>5.29</v>
      </c>
    </row>
    <row r="423" s="2" customFormat="1" ht="14" customHeight="1" spans="1:10">
      <c r="A423" s="42"/>
      <c r="B423" s="85"/>
      <c r="C423" s="39"/>
      <c r="D423" s="40" t="s">
        <v>468</v>
      </c>
      <c r="E423" s="41">
        <v>12.7</v>
      </c>
      <c r="F423" s="41">
        <v>13.1</v>
      </c>
      <c r="G423" s="41">
        <v>12.4</v>
      </c>
      <c r="H423" s="41">
        <v>12.73</v>
      </c>
      <c r="I423" s="41">
        <v>636.67</v>
      </c>
      <c r="J423" s="41">
        <v>7.91</v>
      </c>
    </row>
    <row r="424" s="2" customFormat="1" ht="14" customHeight="1" spans="1:10">
      <c r="A424" s="42"/>
      <c r="B424" s="85"/>
      <c r="C424" s="39"/>
      <c r="D424" s="45" t="s">
        <v>339</v>
      </c>
      <c r="E424" s="91">
        <f t="shared" ref="E424:J424" si="9">AVERAGE(E416:E423)</f>
        <v>14.0978617555971</v>
      </c>
      <c r="F424" s="91">
        <f t="shared" si="9"/>
        <v>14.1767763157895</v>
      </c>
      <c r="G424" s="91">
        <f t="shared" si="9"/>
        <v>14.2599268573307</v>
      </c>
      <c r="H424" s="91">
        <f t="shared" si="9"/>
        <v>14.1769383095724</v>
      </c>
      <c r="I424" s="91">
        <f t="shared" si="9"/>
        <v>672.293165478621</v>
      </c>
      <c r="J424" s="91">
        <f t="shared" si="9"/>
        <v>3.08554060315191</v>
      </c>
    </row>
    <row r="425" s="2" customFormat="1" ht="14" customHeight="1" spans="1:10">
      <c r="A425" s="42"/>
      <c r="B425" s="85"/>
      <c r="C425" s="39" t="s">
        <v>490</v>
      </c>
      <c r="D425" s="40" t="s">
        <v>470</v>
      </c>
      <c r="E425" s="47">
        <v>13.57</v>
      </c>
      <c r="F425" s="47">
        <v>14.36</v>
      </c>
      <c r="G425" s="47">
        <v>14.05</v>
      </c>
      <c r="H425" s="47">
        <v>13.99</v>
      </c>
      <c r="I425" s="47">
        <v>699.67</v>
      </c>
      <c r="J425" s="47">
        <v>4.17</v>
      </c>
    </row>
    <row r="426" s="2" customFormat="1" ht="14" customHeight="1" spans="1:10">
      <c r="A426" s="42"/>
      <c r="B426" s="85"/>
      <c r="C426" s="39"/>
      <c r="D426" s="40" t="s">
        <v>463</v>
      </c>
      <c r="E426" s="47">
        <v>16.0917159763314</v>
      </c>
      <c r="F426" s="47">
        <v>15.2430177514793</v>
      </c>
      <c r="G426" s="47">
        <v>15.92</v>
      </c>
      <c r="H426" s="47">
        <v>15.7515779092702</v>
      </c>
      <c r="I426" s="47">
        <v>787.578895463511</v>
      </c>
      <c r="J426" s="47">
        <v>9.93563588267878</v>
      </c>
    </row>
    <row r="427" s="2" customFormat="1" ht="14" customHeight="1" spans="1:10">
      <c r="A427" s="42"/>
      <c r="B427" s="85"/>
      <c r="C427" s="39"/>
      <c r="D427" s="40" t="s">
        <v>465</v>
      </c>
      <c r="E427" s="47">
        <v>12.9311111111111</v>
      </c>
      <c r="F427" s="47">
        <v>12.7926549707602</v>
      </c>
      <c r="G427" s="47">
        <v>13.1192046783626</v>
      </c>
      <c r="H427" s="47">
        <v>12.947656920078</v>
      </c>
      <c r="I427" s="47">
        <v>647.382846003898</v>
      </c>
      <c r="J427" s="41">
        <v>-5.52424766717511</v>
      </c>
    </row>
    <row r="428" s="2" customFormat="1" ht="14" customHeight="1" spans="1:10">
      <c r="A428" s="42"/>
      <c r="B428" s="85"/>
      <c r="C428" s="39"/>
      <c r="D428" s="40" t="s">
        <v>337</v>
      </c>
      <c r="E428" s="47">
        <v>15.56</v>
      </c>
      <c r="F428" s="47">
        <v>15.72</v>
      </c>
      <c r="G428" s="47">
        <v>15.41</v>
      </c>
      <c r="H428" s="47">
        <v>15.56</v>
      </c>
      <c r="I428" s="47">
        <v>686.1</v>
      </c>
      <c r="J428" s="41">
        <v>5.71</v>
      </c>
    </row>
    <row r="429" s="2" customFormat="1" ht="14" customHeight="1" spans="1:10">
      <c r="A429" s="42"/>
      <c r="B429" s="85"/>
      <c r="C429" s="39"/>
      <c r="D429" s="40" t="s">
        <v>466</v>
      </c>
      <c r="E429" s="47">
        <v>13.9023586744639</v>
      </c>
      <c r="F429" s="47">
        <v>14.1437426900585</v>
      </c>
      <c r="G429" s="47">
        <v>14.1962573099415</v>
      </c>
      <c r="H429" s="47">
        <v>14.0807862248213</v>
      </c>
      <c r="I429" s="47">
        <v>708.577728902598</v>
      </c>
      <c r="J429" s="41">
        <v>4.79931985454997</v>
      </c>
    </row>
    <row r="430" s="2" customFormat="1" ht="14" customHeight="1" spans="1:10">
      <c r="A430" s="42"/>
      <c r="B430" s="85"/>
      <c r="C430" s="39"/>
      <c r="D430" s="40" t="s">
        <v>467</v>
      </c>
      <c r="E430" s="47">
        <v>15.34</v>
      </c>
      <c r="F430" s="47">
        <v>14.72</v>
      </c>
      <c r="G430" s="47">
        <v>15.37</v>
      </c>
      <c r="H430" s="47">
        <v>15.14</v>
      </c>
      <c r="I430" s="47">
        <v>757</v>
      </c>
      <c r="J430" s="47">
        <v>7.18</v>
      </c>
    </row>
    <row r="431" s="2" customFormat="1" ht="14" customHeight="1" spans="1:10">
      <c r="A431" s="42"/>
      <c r="B431" s="85"/>
      <c r="C431" s="39"/>
      <c r="D431" s="40" t="s">
        <v>411</v>
      </c>
      <c r="E431" s="47">
        <v>15.68</v>
      </c>
      <c r="F431" s="47">
        <v>16.22</v>
      </c>
      <c r="G431" s="47">
        <v>15.64</v>
      </c>
      <c r="H431" s="47">
        <v>15.85</v>
      </c>
      <c r="I431" s="47">
        <v>677.2</v>
      </c>
      <c r="J431" s="47">
        <v>7.36</v>
      </c>
    </row>
    <row r="432" s="2" customFormat="1" ht="14" customHeight="1" spans="1:10">
      <c r="A432" s="42"/>
      <c r="B432" s="85"/>
      <c r="C432" s="39"/>
      <c r="D432" s="40" t="s">
        <v>471</v>
      </c>
      <c r="E432" s="47">
        <v>15.07</v>
      </c>
      <c r="F432" s="47">
        <v>15.32</v>
      </c>
      <c r="G432" s="47">
        <v>15.11</v>
      </c>
      <c r="H432" s="47">
        <v>15.17</v>
      </c>
      <c r="I432" s="47">
        <v>739.12</v>
      </c>
      <c r="J432" s="41">
        <v>2.96</v>
      </c>
    </row>
    <row r="433" s="2" customFormat="1" ht="14" customHeight="1" spans="1:10">
      <c r="A433" s="42"/>
      <c r="B433" s="85"/>
      <c r="C433" s="39"/>
      <c r="D433" s="40" t="s">
        <v>468</v>
      </c>
      <c r="E433" s="47">
        <v>12.44</v>
      </c>
      <c r="F433" s="47">
        <v>13.43</v>
      </c>
      <c r="G433" s="47">
        <v>12.66</v>
      </c>
      <c r="H433" s="47">
        <v>12.84</v>
      </c>
      <c r="I433" s="47">
        <v>642.21</v>
      </c>
      <c r="J433" s="69">
        <v>5.92</v>
      </c>
    </row>
    <row r="434" s="2" customFormat="1" ht="14" customHeight="1" spans="1:10">
      <c r="A434" s="42"/>
      <c r="B434" s="85"/>
      <c r="C434" s="39"/>
      <c r="D434" s="45" t="s">
        <v>339</v>
      </c>
      <c r="E434" s="79">
        <f>AVERAGE(E425:E433)</f>
        <v>14.5094650846563</v>
      </c>
      <c r="F434" s="79">
        <f>AVERAGE(F425:F433)</f>
        <v>14.661046156922</v>
      </c>
      <c r="G434" s="79">
        <f>AVERAGE(G425:G433)</f>
        <v>14.6083846653671</v>
      </c>
      <c r="H434" s="79">
        <f>AVERAGE(H425:H433)</f>
        <v>14.5922245615744</v>
      </c>
      <c r="I434" s="79">
        <f>AVERAGE(I425:I433)</f>
        <v>704.982163374445</v>
      </c>
      <c r="J434" s="79">
        <f>(I434-$H$619)/$H$619*100</f>
        <v>2879.63720783789</v>
      </c>
    </row>
    <row r="435" s="2" customFormat="1" ht="14" customHeight="1" spans="1:10">
      <c r="A435" s="42"/>
      <c r="B435" s="85"/>
      <c r="C435" s="92" t="s">
        <v>491</v>
      </c>
      <c r="D435" s="93" t="s">
        <v>473</v>
      </c>
      <c r="E435" s="95">
        <v>168.1</v>
      </c>
      <c r="F435" s="95">
        <v>161.2</v>
      </c>
      <c r="G435" s="50"/>
      <c r="H435" s="95">
        <v>164.65</v>
      </c>
      <c r="I435" s="95">
        <v>658.6</v>
      </c>
      <c r="J435" s="95">
        <v>6.53510190876737</v>
      </c>
    </row>
    <row r="436" s="2" customFormat="1" ht="14" customHeight="1" spans="1:10">
      <c r="A436" s="42"/>
      <c r="B436" s="85"/>
      <c r="C436" s="92"/>
      <c r="D436" s="94" t="s">
        <v>474</v>
      </c>
      <c r="E436" s="96">
        <v>128.01</v>
      </c>
      <c r="F436" s="96">
        <v>139.72</v>
      </c>
      <c r="G436" s="95"/>
      <c r="H436" s="96">
        <v>133.87</v>
      </c>
      <c r="I436" s="96">
        <v>594.99</v>
      </c>
      <c r="J436" s="95">
        <v>3.96</v>
      </c>
    </row>
    <row r="437" s="2" customFormat="1" ht="14" customHeight="1" spans="1:10">
      <c r="A437" s="42"/>
      <c r="B437" s="85"/>
      <c r="C437" s="92"/>
      <c r="D437" s="94" t="s">
        <v>475</v>
      </c>
      <c r="E437" s="95">
        <v>279.152997076023</v>
      </c>
      <c r="F437" s="95">
        <v>298.896140350877</v>
      </c>
      <c r="G437" s="95"/>
      <c r="H437" s="95">
        <v>289.02456871345</v>
      </c>
      <c r="I437" s="95">
        <v>578.0491374269</v>
      </c>
      <c r="J437" s="95">
        <v>5.52370888751372</v>
      </c>
    </row>
    <row r="438" s="2" customFormat="1" ht="14" customHeight="1" spans="1:10">
      <c r="A438" s="42"/>
      <c r="B438" s="85"/>
      <c r="C438" s="92"/>
      <c r="D438" s="94" t="s">
        <v>476</v>
      </c>
      <c r="E438" s="95">
        <v>189.641871345029</v>
      </c>
      <c r="F438" s="95">
        <v>194.686666666667</v>
      </c>
      <c r="G438" s="95"/>
      <c r="H438" s="95">
        <v>192.164269005848</v>
      </c>
      <c r="I438" s="95">
        <v>768.657076023392</v>
      </c>
      <c r="J438" s="95">
        <v>8.90887755722633</v>
      </c>
    </row>
    <row r="439" s="2" customFormat="1" ht="14" customHeight="1" spans="1:10">
      <c r="A439" s="42"/>
      <c r="B439" s="85"/>
      <c r="C439" s="92"/>
      <c r="D439" s="94" t="s">
        <v>477</v>
      </c>
      <c r="E439" s="50">
        <v>143.07</v>
      </c>
      <c r="F439" s="50">
        <v>140.11</v>
      </c>
      <c r="G439" s="50"/>
      <c r="H439" s="50">
        <v>141.59</v>
      </c>
      <c r="I439" s="50">
        <v>629.32</v>
      </c>
      <c r="J439" s="50">
        <v>5.12</v>
      </c>
    </row>
    <row r="440" s="2" customFormat="1" ht="14" customHeight="1" spans="1:10">
      <c r="A440" s="42"/>
      <c r="B440" s="85"/>
      <c r="C440" s="92"/>
      <c r="D440" s="94" t="s">
        <v>478</v>
      </c>
      <c r="E440" s="95">
        <v>148.37</v>
      </c>
      <c r="F440" s="95">
        <v>149.12</v>
      </c>
      <c r="G440" s="95"/>
      <c r="H440" s="95">
        <v>148.745</v>
      </c>
      <c r="I440" s="95">
        <v>619.7739321875</v>
      </c>
      <c r="J440" s="95">
        <v>5.16473416289593</v>
      </c>
    </row>
    <row r="441" s="2" customFormat="1" ht="14" customHeight="1" spans="1:10">
      <c r="A441" s="42"/>
      <c r="B441" s="85"/>
      <c r="C441" s="92"/>
      <c r="D441" s="94" t="s">
        <v>479</v>
      </c>
      <c r="E441" s="95">
        <v>168.4</v>
      </c>
      <c r="F441" s="95">
        <v>166.2</v>
      </c>
      <c r="G441" s="95"/>
      <c r="H441" s="95">
        <v>167.3</v>
      </c>
      <c r="I441" s="95">
        <v>637.4</v>
      </c>
      <c r="J441" s="95">
        <v>4.95</v>
      </c>
    </row>
    <row r="442" s="2" customFormat="1" ht="14" customHeight="1" spans="1:10">
      <c r="A442" s="53"/>
      <c r="B442" s="97"/>
      <c r="C442" s="92"/>
      <c r="D442" s="98" t="s">
        <v>401</v>
      </c>
      <c r="E442" s="99">
        <f>AVERAGE(E435:E441)</f>
        <v>174.963552631579</v>
      </c>
      <c r="F442" s="99">
        <f>AVERAGE(F435:F441)</f>
        <v>178.561829573935</v>
      </c>
      <c r="G442" s="99"/>
      <c r="H442" s="99">
        <f t="shared" ref="H442:J442" si="10">AVERAGE(H435:H441)</f>
        <v>176.763405388471</v>
      </c>
      <c r="I442" s="99">
        <f t="shared" si="10"/>
        <v>640.970020805399</v>
      </c>
      <c r="J442" s="99">
        <f t="shared" si="10"/>
        <v>5.73748893091476</v>
      </c>
    </row>
    <row r="443" s="2" customFormat="1" ht="14" customHeight="1" spans="1:10">
      <c r="A443" s="37">
        <v>16</v>
      </c>
      <c r="B443" s="102" t="s">
        <v>51</v>
      </c>
      <c r="C443" s="39" t="s">
        <v>492</v>
      </c>
      <c r="D443" s="40" t="s">
        <v>447</v>
      </c>
      <c r="E443" s="47">
        <v>13.42</v>
      </c>
      <c r="F443" s="47">
        <v>13.44</v>
      </c>
      <c r="G443" s="47">
        <v>13.46</v>
      </c>
      <c r="H443" s="47">
        <v>13.44</v>
      </c>
      <c r="I443" s="47">
        <v>672</v>
      </c>
      <c r="J443" s="47">
        <v>2.83091048201989</v>
      </c>
    </row>
    <row r="444" s="2" customFormat="1" ht="14" customHeight="1" spans="1:10">
      <c r="A444" s="42"/>
      <c r="B444" s="85"/>
      <c r="C444" s="39"/>
      <c r="D444" s="40" t="s">
        <v>463</v>
      </c>
      <c r="E444" s="47">
        <v>16.067573964497</v>
      </c>
      <c r="F444" s="47">
        <v>16.6442095864991</v>
      </c>
      <c r="G444" s="47">
        <v>16.8728647050256</v>
      </c>
      <c r="H444" s="47">
        <v>16.5282160853406</v>
      </c>
      <c r="I444" s="47">
        <v>826.410804267028</v>
      </c>
      <c r="J444" s="47">
        <v>6.78521827975557</v>
      </c>
    </row>
    <row r="445" s="2" customFormat="1" ht="14" customHeight="1" spans="1:10">
      <c r="A445" s="42"/>
      <c r="B445" s="85"/>
      <c r="C445" s="39"/>
      <c r="D445" s="40" t="s">
        <v>465</v>
      </c>
      <c r="E445" s="47">
        <v>11.7322807017544</v>
      </c>
      <c r="F445" s="47">
        <v>11.955</v>
      </c>
      <c r="G445" s="47">
        <v>12.0067894736842</v>
      </c>
      <c r="H445" s="47">
        <v>11.8980233918129</v>
      </c>
      <c r="I445" s="47">
        <v>594.901169590643</v>
      </c>
      <c r="J445" s="41">
        <v>1.25575876133812</v>
      </c>
    </row>
    <row r="446" s="2" customFormat="1" ht="14" customHeight="1" spans="1:10">
      <c r="A446" s="42"/>
      <c r="B446" s="85"/>
      <c r="C446" s="39"/>
      <c r="D446" s="40" t="s">
        <v>493</v>
      </c>
      <c r="E446" s="47">
        <v>14.1463157894737</v>
      </c>
      <c r="F446" s="47">
        <v>13.9345029239766</v>
      </c>
      <c r="G446" s="47">
        <v>13.4900584795322</v>
      </c>
      <c r="H446" s="47">
        <v>13.8569590643275</v>
      </c>
      <c r="I446" s="47">
        <v>692.847953216374</v>
      </c>
      <c r="J446" s="69">
        <v>8.94670536992364</v>
      </c>
    </row>
    <row r="447" s="2" customFormat="1" ht="14" customHeight="1" spans="1:10">
      <c r="A447" s="42"/>
      <c r="B447" s="85"/>
      <c r="C447" s="39"/>
      <c r="D447" s="40" t="s">
        <v>494</v>
      </c>
      <c r="E447" s="47">
        <v>13.72</v>
      </c>
      <c r="F447" s="47">
        <v>13.27</v>
      </c>
      <c r="G447" s="47">
        <v>14.79</v>
      </c>
      <c r="H447" s="47">
        <v>13.93</v>
      </c>
      <c r="I447" s="47">
        <v>644.91</v>
      </c>
      <c r="J447" s="47">
        <v>1.6</v>
      </c>
    </row>
    <row r="448" s="2" customFormat="1" ht="14" customHeight="1" spans="1:10">
      <c r="A448" s="42"/>
      <c r="B448" s="85"/>
      <c r="C448" s="39"/>
      <c r="D448" s="40" t="s">
        <v>467</v>
      </c>
      <c r="E448" s="47">
        <v>13.12</v>
      </c>
      <c r="F448" s="47">
        <v>13.83</v>
      </c>
      <c r="G448" s="47">
        <v>12.82</v>
      </c>
      <c r="H448" s="47">
        <v>13.26</v>
      </c>
      <c r="I448" s="47">
        <v>662.54</v>
      </c>
      <c r="J448" s="41">
        <v>0.63</v>
      </c>
    </row>
    <row r="449" s="2" customFormat="1" ht="14" customHeight="1" spans="1:10">
      <c r="A449" s="42"/>
      <c r="B449" s="85"/>
      <c r="C449" s="39"/>
      <c r="D449" s="40" t="s">
        <v>468</v>
      </c>
      <c r="E449" s="47">
        <v>12.5</v>
      </c>
      <c r="F449" s="47">
        <v>12.5</v>
      </c>
      <c r="G449" s="47">
        <v>11.7</v>
      </c>
      <c r="H449" s="47">
        <v>12.23</v>
      </c>
      <c r="I449" s="47">
        <v>611.67</v>
      </c>
      <c r="J449" s="69">
        <v>4.26</v>
      </c>
    </row>
    <row r="450" s="2" customFormat="1" ht="14" customHeight="1" spans="1:10">
      <c r="A450" s="42"/>
      <c r="B450" s="85"/>
      <c r="C450" s="39"/>
      <c r="D450" s="45" t="s">
        <v>339</v>
      </c>
      <c r="E450" s="79">
        <f t="shared" ref="E450:J450" si="11">AVERAGE(E443:E449)</f>
        <v>13.5294529222464</v>
      </c>
      <c r="F450" s="79">
        <f t="shared" si="11"/>
        <v>13.6533875014965</v>
      </c>
      <c r="G450" s="79">
        <f t="shared" si="11"/>
        <v>13.591387522606</v>
      </c>
      <c r="H450" s="79">
        <f t="shared" si="11"/>
        <v>13.5918855059259</v>
      </c>
      <c r="I450" s="79">
        <f t="shared" si="11"/>
        <v>672.182846724864</v>
      </c>
      <c r="J450" s="79">
        <f t="shared" si="11"/>
        <v>3.75837041329103</v>
      </c>
    </row>
    <row r="451" s="2" customFormat="1" ht="14" customHeight="1" spans="1:10">
      <c r="A451" s="42"/>
      <c r="B451" s="85"/>
      <c r="C451" s="104" t="s">
        <v>495</v>
      </c>
      <c r="D451" s="105" t="s">
        <v>398</v>
      </c>
      <c r="E451" s="47">
        <v>14.34</v>
      </c>
      <c r="F451" s="47">
        <v>14.55</v>
      </c>
      <c r="G451" s="47">
        <v>14.33</v>
      </c>
      <c r="H451" s="47">
        <f>(E451+F451+G451)/3</f>
        <v>14.4066666666667</v>
      </c>
      <c r="I451" s="47">
        <f>H451*50</f>
        <v>720.333333333333</v>
      </c>
      <c r="J451" s="47">
        <f>(I451-661.83)/661.83*100</f>
        <v>8.83963152672638</v>
      </c>
    </row>
    <row r="452" s="2" customFormat="1" ht="14" customHeight="1" spans="1:10">
      <c r="A452" s="42"/>
      <c r="B452" s="85"/>
      <c r="C452" s="39"/>
      <c r="D452" s="78" t="s">
        <v>496</v>
      </c>
      <c r="E452" s="47">
        <v>14.8897041420118</v>
      </c>
      <c r="F452" s="47">
        <v>15.1890532544379</v>
      </c>
      <c r="G452" s="47">
        <v>15.35</v>
      </c>
      <c r="H452" s="47">
        <v>15.1429191321499</v>
      </c>
      <c r="I452" s="47">
        <v>757.145956607495</v>
      </c>
      <c r="J452" s="47">
        <v>9.25627079473232</v>
      </c>
    </row>
    <row r="453" s="2" customFormat="1" ht="14" customHeight="1" spans="1:10">
      <c r="A453" s="42"/>
      <c r="B453" s="85"/>
      <c r="C453" s="39"/>
      <c r="D453" s="39" t="s">
        <v>329</v>
      </c>
      <c r="E453" s="69">
        <v>14.28</v>
      </c>
      <c r="F453" s="69">
        <v>14.77</v>
      </c>
      <c r="G453" s="69">
        <v>14.58</v>
      </c>
      <c r="H453" s="69">
        <v>14.54</v>
      </c>
      <c r="I453" s="69">
        <v>669.95</v>
      </c>
      <c r="J453" s="69">
        <v>2.25</v>
      </c>
    </row>
    <row r="454" s="2" customFormat="1" ht="14" customHeight="1" spans="1:10">
      <c r="A454" s="42"/>
      <c r="B454" s="85"/>
      <c r="C454" s="39"/>
      <c r="D454" s="63" t="s">
        <v>497</v>
      </c>
      <c r="E454" s="69">
        <v>14.2166081871345</v>
      </c>
      <c r="F454" s="69">
        <v>15.2280701754386</v>
      </c>
      <c r="G454" s="69">
        <v>14.2414035087719</v>
      </c>
      <c r="H454" s="69">
        <v>14.5620272904483</v>
      </c>
      <c r="I454" s="68">
        <v>728.101364522417</v>
      </c>
      <c r="J454" s="68">
        <v>10.7539396024</v>
      </c>
    </row>
    <row r="455" s="2" customFormat="1" ht="14" customHeight="1" spans="1:10">
      <c r="A455" s="42"/>
      <c r="B455" s="85"/>
      <c r="C455" s="39"/>
      <c r="D455" s="39" t="s">
        <v>465</v>
      </c>
      <c r="E455" s="68">
        <v>13.8329824561403</v>
      </c>
      <c r="F455" s="68">
        <v>13.8929590643275</v>
      </c>
      <c r="G455" s="68">
        <v>13.6450526315789</v>
      </c>
      <c r="H455" s="68">
        <f>(E455+F455+G455)/3</f>
        <v>13.7903313840156</v>
      </c>
      <c r="I455" s="47">
        <f>H455*50</f>
        <v>689.516569200778</v>
      </c>
      <c r="J455" s="47">
        <f>(I455-I479)/I479*100</f>
        <v>-3.82893109120337</v>
      </c>
    </row>
    <row r="456" s="2" customFormat="1" ht="14" customHeight="1" spans="1:10">
      <c r="A456" s="42"/>
      <c r="B456" s="85"/>
      <c r="C456" s="39"/>
      <c r="D456" s="106" t="s">
        <v>473</v>
      </c>
      <c r="E456" s="47">
        <v>13.25</v>
      </c>
      <c r="F456" s="47">
        <v>12.38</v>
      </c>
      <c r="G456" s="47">
        <v>12.88</v>
      </c>
      <c r="H456" s="47">
        <v>12.84</v>
      </c>
      <c r="I456" s="47">
        <v>641.99</v>
      </c>
      <c r="J456" s="47">
        <v>5.35</v>
      </c>
    </row>
    <row r="457" s="2" customFormat="1" ht="14" customHeight="1" spans="1:10">
      <c r="A457" s="42"/>
      <c r="B457" s="85"/>
      <c r="C457" s="39"/>
      <c r="D457" s="78" t="s">
        <v>498</v>
      </c>
      <c r="E457" s="47">
        <v>14.04</v>
      </c>
      <c r="F457" s="47">
        <v>12.95</v>
      </c>
      <c r="G457" s="47">
        <v>15.27</v>
      </c>
      <c r="H457" s="47">
        <v>14.09</v>
      </c>
      <c r="I457" s="47">
        <v>652.32</v>
      </c>
      <c r="J457" s="47">
        <v>1.15</v>
      </c>
    </row>
    <row r="458" s="2" customFormat="1" ht="14" customHeight="1" spans="1:10">
      <c r="A458" s="42"/>
      <c r="B458" s="85"/>
      <c r="C458" s="39"/>
      <c r="D458" s="39" t="s">
        <v>467</v>
      </c>
      <c r="E458" s="69">
        <v>16.19</v>
      </c>
      <c r="F458" s="69">
        <v>15.44</v>
      </c>
      <c r="G458" s="69">
        <v>15.58</v>
      </c>
      <c r="H458" s="69">
        <v>15.73</v>
      </c>
      <c r="I458" s="69">
        <v>786.5</v>
      </c>
      <c r="J458" s="69">
        <v>12.78</v>
      </c>
    </row>
    <row r="459" s="2" customFormat="1" ht="14" customHeight="1" spans="1:10">
      <c r="A459" s="42"/>
      <c r="B459" s="85"/>
      <c r="C459" s="39"/>
      <c r="D459" s="107" t="s">
        <v>339</v>
      </c>
      <c r="E459" s="79">
        <f>(E451+E452+E453+E454+E455+E456+E457+E458)/8</f>
        <v>14.3799118481608</v>
      </c>
      <c r="F459" s="79">
        <f>(F451+F452+F453+F454+F455+F456+F457+F458)/8</f>
        <v>14.3000103117755</v>
      </c>
      <c r="G459" s="79">
        <f>(G451+G452+G453+G454+G455+G456+G457+G458)/8</f>
        <v>14.4845570175438</v>
      </c>
      <c r="H459" s="79">
        <f>(H451+H452+H453+H454+H455+H456+H457+H458)/8</f>
        <v>14.3877430591601</v>
      </c>
      <c r="I459" s="79">
        <f>(I451+I452+I453+I454+I455+I456+I457+I458)/8</f>
        <v>705.732152958003</v>
      </c>
      <c r="J459" s="79">
        <f>(I459-661.61)/661.61*100</f>
        <v>6.66890660026343</v>
      </c>
    </row>
    <row r="460" s="2" customFormat="1" ht="14" customHeight="1" spans="1:10">
      <c r="A460" s="42"/>
      <c r="B460" s="85"/>
      <c r="C460" s="92" t="s">
        <v>499</v>
      </c>
      <c r="D460" s="93" t="s">
        <v>479</v>
      </c>
      <c r="E460" s="95">
        <v>174.2</v>
      </c>
      <c r="F460" s="95">
        <v>171.9</v>
      </c>
      <c r="G460" s="95"/>
      <c r="H460" s="95">
        <v>173.1</v>
      </c>
      <c r="I460" s="95">
        <v>659.5</v>
      </c>
      <c r="J460" s="95">
        <v>8.59</v>
      </c>
    </row>
    <row r="461" s="2" customFormat="1" ht="14" customHeight="1" spans="1:10">
      <c r="A461" s="42"/>
      <c r="B461" s="85"/>
      <c r="C461" s="92"/>
      <c r="D461" s="94" t="s">
        <v>500</v>
      </c>
      <c r="E461" s="95">
        <v>165.43</v>
      </c>
      <c r="F461" s="95">
        <v>167.23</v>
      </c>
      <c r="G461" s="95"/>
      <c r="H461" s="95">
        <v>166.33</v>
      </c>
      <c r="I461" s="95">
        <v>637.5</v>
      </c>
      <c r="J461" s="95">
        <v>4.18</v>
      </c>
    </row>
    <row r="462" s="2" customFormat="1" ht="14" customHeight="1" spans="1:10">
      <c r="A462" s="42"/>
      <c r="B462" s="85"/>
      <c r="C462" s="92"/>
      <c r="D462" s="94" t="s">
        <v>501</v>
      </c>
      <c r="E462" s="95">
        <v>167.9</v>
      </c>
      <c r="F462" s="95">
        <v>170.5</v>
      </c>
      <c r="G462" s="95"/>
      <c r="H462" s="95">
        <v>169.2</v>
      </c>
      <c r="I462" s="95">
        <v>743.7</v>
      </c>
      <c r="J462" s="95">
        <v>5.68</v>
      </c>
    </row>
    <row r="463" s="2" customFormat="1" ht="14" customHeight="1" spans="1:10">
      <c r="A463" s="42"/>
      <c r="B463" s="85"/>
      <c r="C463" s="92"/>
      <c r="D463" s="94" t="s">
        <v>502</v>
      </c>
      <c r="E463" s="95">
        <v>319.128245614035</v>
      </c>
      <c r="F463" s="95">
        <v>307.312046783626</v>
      </c>
      <c r="G463" s="95"/>
      <c r="H463" s="95">
        <v>313.22014619883</v>
      </c>
      <c r="I463" s="95">
        <v>626.440292397661</v>
      </c>
      <c r="J463" s="95">
        <v>14.9059032467743</v>
      </c>
    </row>
    <row r="464" s="2" customFormat="1" ht="14" customHeight="1" spans="1:10">
      <c r="A464" s="42"/>
      <c r="B464" s="85"/>
      <c r="C464" s="92"/>
      <c r="D464" s="94" t="s">
        <v>503</v>
      </c>
      <c r="E464" s="95">
        <v>157.23</v>
      </c>
      <c r="F464" s="95">
        <v>148.45</v>
      </c>
      <c r="G464" s="95"/>
      <c r="H464" s="95">
        <v>152.84</v>
      </c>
      <c r="I464" s="95">
        <v>655.7</v>
      </c>
      <c r="J464" s="95">
        <v>3.7</v>
      </c>
    </row>
    <row r="465" s="2" customFormat="1" ht="14" customHeight="1" spans="1:10">
      <c r="A465" s="42"/>
      <c r="B465" s="85"/>
      <c r="C465" s="92"/>
      <c r="D465" s="94" t="s">
        <v>504</v>
      </c>
      <c r="E465" s="95">
        <v>155.7</v>
      </c>
      <c r="F465" s="95">
        <v>156.7</v>
      </c>
      <c r="G465" s="74"/>
      <c r="H465" s="95">
        <v>156.2</v>
      </c>
      <c r="I465" s="95">
        <v>624.8</v>
      </c>
      <c r="J465" s="95">
        <v>4.97</v>
      </c>
    </row>
    <row r="466" s="2" customFormat="1" ht="14" customHeight="1" spans="1:10">
      <c r="A466" s="42"/>
      <c r="B466" s="85"/>
      <c r="C466" s="92"/>
      <c r="D466" s="94" t="s">
        <v>505</v>
      </c>
      <c r="E466" s="96">
        <v>150.02</v>
      </c>
      <c r="F466" s="96">
        <v>152.52</v>
      </c>
      <c r="G466" s="96"/>
      <c r="H466" s="96">
        <v>151.27</v>
      </c>
      <c r="I466" s="96">
        <v>622</v>
      </c>
      <c r="J466" s="96">
        <v>5.12</v>
      </c>
    </row>
    <row r="467" s="2" customFormat="1" ht="14" customHeight="1" spans="1:10">
      <c r="A467" s="53"/>
      <c r="B467" s="97"/>
      <c r="C467" s="92"/>
      <c r="D467" s="98" t="s">
        <v>401</v>
      </c>
      <c r="E467" s="99">
        <f>AVERAGE(E460:E466)</f>
        <v>184.229749373434</v>
      </c>
      <c r="F467" s="99">
        <f>AVERAGE(F460:F466)</f>
        <v>182.087435254804</v>
      </c>
      <c r="G467" s="99"/>
      <c r="H467" s="99">
        <f t="shared" ref="H467:J467" si="12">AVERAGE(H460:H466)</f>
        <v>183.165735171261</v>
      </c>
      <c r="I467" s="99">
        <f t="shared" si="12"/>
        <v>652.805756056809</v>
      </c>
      <c r="J467" s="99">
        <f t="shared" si="12"/>
        <v>6.73512903525347</v>
      </c>
    </row>
    <row r="468" s="2" customFormat="1" ht="14" customHeight="1" spans="1:10">
      <c r="A468" s="37">
        <v>17</v>
      </c>
      <c r="B468" s="84" t="s">
        <v>506</v>
      </c>
      <c r="C468" s="39" t="s">
        <v>507</v>
      </c>
      <c r="D468" s="40" t="s">
        <v>447</v>
      </c>
      <c r="E468" s="47">
        <v>12.88</v>
      </c>
      <c r="F468" s="47">
        <v>13.38</v>
      </c>
      <c r="G468" s="47">
        <v>12.78</v>
      </c>
      <c r="H468" s="47">
        <v>13.0133333333333</v>
      </c>
      <c r="I468" s="47">
        <v>650.666666666667</v>
      </c>
      <c r="J468" s="47">
        <v>-0.433562866615665</v>
      </c>
    </row>
    <row r="469" s="2" customFormat="1" ht="14" customHeight="1" spans="1:10">
      <c r="A469" s="42"/>
      <c r="B469" s="85"/>
      <c r="C469" s="39"/>
      <c r="D469" s="40" t="s">
        <v>463</v>
      </c>
      <c r="E469" s="47">
        <v>16.9750295857988</v>
      </c>
      <c r="F469" s="47">
        <v>17.0227005356955</v>
      </c>
      <c r="G469" s="47">
        <v>16.5704952692348</v>
      </c>
      <c r="H469" s="47">
        <v>16.856075130243</v>
      </c>
      <c r="I469" s="47">
        <v>842.803756512152</v>
      </c>
      <c r="J469" s="47">
        <v>8.90344443883598</v>
      </c>
    </row>
    <row r="470" s="2" customFormat="1" ht="14" customHeight="1" spans="1:10">
      <c r="A470" s="42"/>
      <c r="B470" s="85"/>
      <c r="C470" s="39"/>
      <c r="D470" s="40" t="s">
        <v>465</v>
      </c>
      <c r="E470" s="47">
        <v>11.5245087719298</v>
      </c>
      <c r="F470" s="47">
        <v>11.4969298245614</v>
      </c>
      <c r="G470" s="47">
        <v>12.933918128655</v>
      </c>
      <c r="H470" s="47">
        <v>11.9851189083821</v>
      </c>
      <c r="I470" s="47">
        <v>599.255945419103</v>
      </c>
      <c r="J470" s="41">
        <v>1.99696781132147</v>
      </c>
    </row>
    <row r="471" s="2" customFormat="1" ht="14" customHeight="1" spans="1:10">
      <c r="A471" s="42"/>
      <c r="B471" s="85"/>
      <c r="C471" s="39"/>
      <c r="D471" s="40" t="s">
        <v>493</v>
      </c>
      <c r="E471" s="47">
        <v>14.3644444444444</v>
      </c>
      <c r="F471" s="47">
        <v>14.9066666666667</v>
      </c>
      <c r="G471" s="47">
        <v>14.5210526315789</v>
      </c>
      <c r="H471" s="47">
        <v>14.59738791423</v>
      </c>
      <c r="I471" s="47">
        <v>729.869395711501</v>
      </c>
      <c r="J471" s="69">
        <v>14.7681329561094</v>
      </c>
    </row>
    <row r="472" s="2" customFormat="1" ht="14" customHeight="1" spans="1:10">
      <c r="A472" s="42"/>
      <c r="B472" s="85"/>
      <c r="C472" s="39"/>
      <c r="D472" s="40" t="s">
        <v>494</v>
      </c>
      <c r="E472" s="47">
        <v>14.35</v>
      </c>
      <c r="F472" s="47">
        <v>15.44</v>
      </c>
      <c r="G472" s="47">
        <v>14.98</v>
      </c>
      <c r="H472" s="47">
        <v>14.92</v>
      </c>
      <c r="I472" s="47">
        <v>690.74</v>
      </c>
      <c r="J472" s="47">
        <v>8.82</v>
      </c>
    </row>
    <row r="473" s="2" customFormat="1" ht="14" customHeight="1" spans="1:10">
      <c r="A473" s="42"/>
      <c r="B473" s="85"/>
      <c r="C473" s="39"/>
      <c r="D473" s="40" t="s">
        <v>467</v>
      </c>
      <c r="E473" s="47">
        <v>14.6</v>
      </c>
      <c r="F473" s="47">
        <v>13.33</v>
      </c>
      <c r="G473" s="47">
        <v>14.38</v>
      </c>
      <c r="H473" s="47">
        <v>14.11</v>
      </c>
      <c r="I473" s="47">
        <v>704.85</v>
      </c>
      <c r="J473" s="41">
        <v>7.06</v>
      </c>
    </row>
    <row r="474" s="2" customFormat="1" ht="14" customHeight="1" spans="1:10">
      <c r="A474" s="42"/>
      <c r="B474" s="85"/>
      <c r="C474" s="39"/>
      <c r="D474" s="40" t="s">
        <v>468</v>
      </c>
      <c r="E474" s="47">
        <v>12.4</v>
      </c>
      <c r="F474" s="47">
        <v>12.7</v>
      </c>
      <c r="G474" s="47">
        <v>11.8</v>
      </c>
      <c r="H474" s="47">
        <v>12.3</v>
      </c>
      <c r="I474" s="47">
        <v>615</v>
      </c>
      <c r="J474" s="69">
        <v>4.83</v>
      </c>
    </row>
    <row r="475" s="2" customFormat="1" ht="14" customHeight="1" spans="1:10">
      <c r="A475" s="42"/>
      <c r="B475" s="85"/>
      <c r="C475" s="39"/>
      <c r="D475" s="45" t="s">
        <v>339</v>
      </c>
      <c r="E475" s="79">
        <f t="shared" ref="E475:J475" si="13">AVERAGE(E468:E474)</f>
        <v>13.870568971739</v>
      </c>
      <c r="F475" s="79">
        <f t="shared" si="13"/>
        <v>14.0394710038462</v>
      </c>
      <c r="G475" s="79">
        <f t="shared" si="13"/>
        <v>13.9950665756384</v>
      </c>
      <c r="H475" s="79">
        <f t="shared" si="13"/>
        <v>13.9688450408841</v>
      </c>
      <c r="I475" s="79">
        <f t="shared" si="13"/>
        <v>690.455109187061</v>
      </c>
      <c r="J475" s="79">
        <f t="shared" si="13"/>
        <v>6.56356890566445</v>
      </c>
    </row>
    <row r="476" s="2" customFormat="1" ht="14" customHeight="1" spans="1:10">
      <c r="A476" s="42"/>
      <c r="B476" s="85"/>
      <c r="C476" s="104" t="s">
        <v>508</v>
      </c>
      <c r="D476" s="105" t="s">
        <v>398</v>
      </c>
      <c r="E476" s="47">
        <v>13.97</v>
      </c>
      <c r="F476" s="47">
        <v>13.63</v>
      </c>
      <c r="G476" s="47">
        <v>13.91</v>
      </c>
      <c r="H476" s="47">
        <f>(E476+F476+G476)/3</f>
        <v>13.8366666666667</v>
      </c>
      <c r="I476" s="47">
        <f>H476*50</f>
        <v>691.833333333333</v>
      </c>
      <c r="J476" s="47">
        <f>(I476-661.83)/661.83*100</f>
        <v>4.53338974258243</v>
      </c>
    </row>
    <row r="477" s="2" customFormat="1" ht="14" customHeight="1" spans="1:10">
      <c r="A477" s="42"/>
      <c r="B477" s="85"/>
      <c r="C477" s="39"/>
      <c r="D477" s="78" t="s">
        <v>496</v>
      </c>
      <c r="E477" s="47">
        <v>15.1097041420118</v>
      </c>
      <c r="F477" s="47">
        <v>14.6710059171598</v>
      </c>
      <c r="G477" s="47">
        <v>15.12</v>
      </c>
      <c r="H477" s="47">
        <v>14.9669033530572</v>
      </c>
      <c r="I477" s="47">
        <v>748.34516765286</v>
      </c>
      <c r="J477" s="47">
        <v>7.98631567862336</v>
      </c>
    </row>
    <row r="478" s="2" customFormat="1" ht="14" customHeight="1" spans="1:10">
      <c r="A478" s="42"/>
      <c r="B478" s="85"/>
      <c r="C478" s="39"/>
      <c r="D478" s="39" t="s">
        <v>329</v>
      </c>
      <c r="E478" s="69">
        <v>15.34</v>
      </c>
      <c r="F478" s="69">
        <v>15.74</v>
      </c>
      <c r="G478" s="69">
        <v>15.06</v>
      </c>
      <c r="H478" s="69">
        <v>15.38</v>
      </c>
      <c r="I478" s="69">
        <v>708.68</v>
      </c>
      <c r="J478" s="69">
        <v>8.16</v>
      </c>
    </row>
    <row r="479" s="2" customFormat="1" ht="14" customHeight="1" spans="1:10">
      <c r="A479" s="42"/>
      <c r="B479" s="85"/>
      <c r="C479" s="39"/>
      <c r="D479" s="63" t="s">
        <v>497</v>
      </c>
      <c r="E479" s="69">
        <v>14.4838011695906</v>
      </c>
      <c r="F479" s="69">
        <v>13.3843274853801</v>
      </c>
      <c r="G479" s="69">
        <v>15.15</v>
      </c>
      <c r="H479" s="69">
        <v>14.3393762183236</v>
      </c>
      <c r="I479" s="68">
        <v>716.968810916179</v>
      </c>
      <c r="J479" s="68">
        <v>9.06052955016851</v>
      </c>
    </row>
    <row r="480" s="2" customFormat="1" ht="14" customHeight="1" spans="1:10">
      <c r="A480" s="42"/>
      <c r="B480" s="85"/>
      <c r="C480" s="39"/>
      <c r="D480" s="39" t="s">
        <v>465</v>
      </c>
      <c r="E480" s="68">
        <v>14.2796257309941</v>
      </c>
      <c r="F480" s="68">
        <v>14.0913684210526</v>
      </c>
      <c r="G480" s="68">
        <v>14.1656842105263</v>
      </c>
      <c r="H480" s="68">
        <f>(E480+F480+G480)/3</f>
        <v>14.1788927875243</v>
      </c>
      <c r="I480" s="47">
        <f>H480*50</f>
        <v>708.944639376217</v>
      </c>
      <c r="J480" s="47">
        <f>(I480-I483)/I483*100</f>
        <v>-6.90155753431167</v>
      </c>
    </row>
    <row r="481" s="2" customFormat="1" ht="14" customHeight="1" spans="1:10">
      <c r="A481" s="42"/>
      <c r="B481" s="85"/>
      <c r="C481" s="39"/>
      <c r="D481" s="106" t="s">
        <v>473</v>
      </c>
      <c r="E481" s="47">
        <v>12.75</v>
      </c>
      <c r="F481" s="47">
        <v>13.42</v>
      </c>
      <c r="G481" s="47">
        <v>12.51</v>
      </c>
      <c r="H481" s="47">
        <v>12.9</v>
      </c>
      <c r="I481" s="47">
        <v>644.86</v>
      </c>
      <c r="J481" s="47">
        <v>5.82</v>
      </c>
    </row>
    <row r="482" s="2" customFormat="1" ht="14" customHeight="1" spans="1:10">
      <c r="A482" s="42"/>
      <c r="B482" s="85"/>
      <c r="C482" s="39"/>
      <c r="D482" s="78" t="s">
        <v>498</v>
      </c>
      <c r="E482" s="47">
        <v>15.48</v>
      </c>
      <c r="F482" s="47">
        <v>14.91</v>
      </c>
      <c r="G482" s="47">
        <v>15.27</v>
      </c>
      <c r="H482" s="47">
        <v>15.22</v>
      </c>
      <c r="I482" s="47">
        <v>704.63</v>
      </c>
      <c r="J482" s="47">
        <v>9.26</v>
      </c>
    </row>
    <row r="483" s="2" customFormat="1" ht="14" customHeight="1" spans="1:10">
      <c r="A483" s="42"/>
      <c r="B483" s="85"/>
      <c r="C483" s="39"/>
      <c r="D483" s="39" t="s">
        <v>467</v>
      </c>
      <c r="E483" s="69">
        <v>15.54</v>
      </c>
      <c r="F483" s="69">
        <v>14.64</v>
      </c>
      <c r="G483" s="69">
        <v>15.51</v>
      </c>
      <c r="H483" s="69">
        <v>15.23</v>
      </c>
      <c r="I483" s="69">
        <v>761.5</v>
      </c>
      <c r="J483" s="69">
        <v>9.13</v>
      </c>
    </row>
    <row r="484" s="2" customFormat="1" ht="14" customHeight="1" spans="1:10">
      <c r="A484" s="42"/>
      <c r="B484" s="85"/>
      <c r="C484" s="39"/>
      <c r="D484" s="107" t="s">
        <v>339</v>
      </c>
      <c r="E484" s="79">
        <f>(E476+E477+E478+E479+E480+E481+E482+E483)/8</f>
        <v>14.6191413803246</v>
      </c>
      <c r="F484" s="79">
        <f>(F476+F477+F478+F479+F480+F481+F482+F483)/8</f>
        <v>14.3108377279491</v>
      </c>
      <c r="G484" s="79">
        <f>(G476+G477+G478+G479+G480+G481+G482+G483)/8</f>
        <v>14.5869605263158</v>
      </c>
      <c r="H484" s="79">
        <f>(H476+H477+H478+H479+H480+H481+H482+H483)/8</f>
        <v>14.5064798781965</v>
      </c>
      <c r="I484" s="79">
        <f>(I476+I477+I478+I479+I480+I481+I482+I483)/8</f>
        <v>710.720243909824</v>
      </c>
      <c r="J484" s="79">
        <f>(I484-661.61)/661.61*100</f>
        <v>7.422838818915</v>
      </c>
    </row>
    <row r="485" s="2" customFormat="1" ht="14" customHeight="1" spans="1:10">
      <c r="A485" s="42"/>
      <c r="B485" s="85"/>
      <c r="C485" s="92" t="s">
        <v>509</v>
      </c>
      <c r="D485" s="93" t="s">
        <v>479</v>
      </c>
      <c r="E485" s="95">
        <v>181.3</v>
      </c>
      <c r="F485" s="95">
        <v>178.3</v>
      </c>
      <c r="G485" s="95"/>
      <c r="H485" s="95">
        <v>179.8</v>
      </c>
      <c r="I485" s="95">
        <v>685</v>
      </c>
      <c r="J485" s="95">
        <v>12.79</v>
      </c>
    </row>
    <row r="486" s="2" customFormat="1" ht="14" customHeight="1" spans="1:10">
      <c r="A486" s="42"/>
      <c r="B486" s="85"/>
      <c r="C486" s="92"/>
      <c r="D486" s="94" t="s">
        <v>500</v>
      </c>
      <c r="E486" s="95">
        <v>166.33</v>
      </c>
      <c r="F486" s="95">
        <v>168.11</v>
      </c>
      <c r="G486" s="95"/>
      <c r="H486" s="95">
        <v>167.22</v>
      </c>
      <c r="I486" s="95">
        <v>640.91</v>
      </c>
      <c r="J486" s="95">
        <v>4.74</v>
      </c>
    </row>
    <row r="487" s="2" customFormat="1" ht="14" customHeight="1" spans="1:10">
      <c r="A487" s="42"/>
      <c r="B487" s="85"/>
      <c r="C487" s="92"/>
      <c r="D487" s="94" t="s">
        <v>501</v>
      </c>
      <c r="E487" s="50">
        <v>169.1</v>
      </c>
      <c r="F487" s="50">
        <v>167.9</v>
      </c>
      <c r="G487" s="50"/>
      <c r="H487" s="50">
        <v>168.5</v>
      </c>
      <c r="I487" s="50">
        <v>740.6</v>
      </c>
      <c r="J487" s="50">
        <v>5.25</v>
      </c>
    </row>
    <row r="488" s="2" customFormat="1" ht="14" customHeight="1" spans="1:10">
      <c r="A488" s="42"/>
      <c r="B488" s="85"/>
      <c r="C488" s="92"/>
      <c r="D488" s="94" t="s">
        <v>502</v>
      </c>
      <c r="E488" s="95">
        <v>284.60168128655</v>
      </c>
      <c r="F488" s="95">
        <v>305.456900584795</v>
      </c>
      <c r="G488" s="95"/>
      <c r="H488" s="95">
        <v>295.029290935673</v>
      </c>
      <c r="I488" s="95">
        <v>590.058581871345</v>
      </c>
      <c r="J488" s="95">
        <v>8.23252453786579</v>
      </c>
    </row>
    <row r="489" s="2" customFormat="1" ht="14" customHeight="1" spans="1:10">
      <c r="A489" s="42"/>
      <c r="B489" s="85"/>
      <c r="C489" s="92"/>
      <c r="D489" s="94" t="s">
        <v>503</v>
      </c>
      <c r="E489" s="95">
        <v>154.21</v>
      </c>
      <c r="F489" s="95">
        <v>150.66</v>
      </c>
      <c r="G489" s="95"/>
      <c r="H489" s="95">
        <v>152.44</v>
      </c>
      <c r="I489" s="95">
        <v>654</v>
      </c>
      <c r="J489" s="95">
        <v>3.4</v>
      </c>
    </row>
    <row r="490" s="2" customFormat="1" ht="14" customHeight="1" spans="1:10">
      <c r="A490" s="42"/>
      <c r="B490" s="85"/>
      <c r="C490" s="92"/>
      <c r="D490" s="94" t="s">
        <v>504</v>
      </c>
      <c r="E490" s="95">
        <v>156.5</v>
      </c>
      <c r="F490" s="95">
        <v>162.2</v>
      </c>
      <c r="G490" s="74"/>
      <c r="H490" s="95">
        <v>159.4</v>
      </c>
      <c r="I490" s="95">
        <v>637.4</v>
      </c>
      <c r="J490" s="95">
        <v>7.09</v>
      </c>
    </row>
    <row r="491" s="2" customFormat="1" ht="14" customHeight="1" spans="1:10">
      <c r="A491" s="42"/>
      <c r="B491" s="85"/>
      <c r="C491" s="92"/>
      <c r="D491" s="94" t="s">
        <v>505</v>
      </c>
      <c r="E491" s="95">
        <v>155.76</v>
      </c>
      <c r="F491" s="95">
        <v>158.21</v>
      </c>
      <c r="G491" s="95"/>
      <c r="H491" s="95">
        <v>156.99</v>
      </c>
      <c r="I491" s="95">
        <v>645.5</v>
      </c>
      <c r="J491" s="95">
        <v>9.09</v>
      </c>
    </row>
    <row r="492" s="2" customFormat="1" ht="14" customHeight="1" spans="1:10">
      <c r="A492" s="53"/>
      <c r="B492" s="97"/>
      <c r="C492" s="92"/>
      <c r="D492" s="98" t="s">
        <v>401</v>
      </c>
      <c r="E492" s="99">
        <f>AVERAGE(E485:E491)</f>
        <v>181.114525898079</v>
      </c>
      <c r="F492" s="99">
        <f>AVERAGE(F485:F491)</f>
        <v>184.405271512114</v>
      </c>
      <c r="G492" s="99"/>
      <c r="H492" s="99">
        <f t="shared" ref="H492:J492" si="14">AVERAGE(H485:H491)</f>
        <v>182.768470133668</v>
      </c>
      <c r="I492" s="99">
        <f t="shared" si="14"/>
        <v>656.209797410192</v>
      </c>
      <c r="J492" s="99">
        <f t="shared" si="14"/>
        <v>7.2275035054094</v>
      </c>
    </row>
    <row r="493" s="3" customFormat="1" ht="14" customHeight="1" spans="1:16371">
      <c r="A493" s="108" t="s">
        <v>510</v>
      </c>
      <c r="B493" s="109"/>
      <c r="C493" s="92"/>
      <c r="D493" s="98"/>
      <c r="E493" s="99"/>
      <c r="F493" s="99"/>
      <c r="G493" s="99"/>
      <c r="H493" s="99"/>
      <c r="I493" s="99"/>
      <c r="J493" s="99"/>
      <c r="XEQ493" s="2"/>
    </row>
    <row r="494" s="4" customFormat="1" ht="14" customHeight="1" spans="1:10">
      <c r="A494" s="16">
        <v>18</v>
      </c>
      <c r="B494" s="38" t="s">
        <v>511</v>
      </c>
      <c r="C494" s="39" t="s">
        <v>512</v>
      </c>
      <c r="D494" s="63" t="s">
        <v>513</v>
      </c>
      <c r="E494" s="71">
        <v>13.05</v>
      </c>
      <c r="F494" s="71">
        <v>13.18</v>
      </c>
      <c r="G494" s="71">
        <v>12.79</v>
      </c>
      <c r="H494" s="71">
        <v>13.0066666666667</v>
      </c>
      <c r="I494" s="71">
        <v>650.333333333333</v>
      </c>
      <c r="J494" s="71">
        <v>5.51649540292048</v>
      </c>
    </row>
    <row r="495" s="4" customFormat="1" ht="14" customHeight="1" spans="1:10">
      <c r="A495" s="16"/>
      <c r="B495" s="43"/>
      <c r="C495" s="39"/>
      <c r="D495" s="63" t="s">
        <v>514</v>
      </c>
      <c r="E495" s="71">
        <v>12.37</v>
      </c>
      <c r="F495" s="71">
        <v>11.63</v>
      </c>
      <c r="G495" s="71">
        <v>12.28</v>
      </c>
      <c r="H495" s="71">
        <v>12.0933333333333</v>
      </c>
      <c r="I495" s="71">
        <v>604.666666666667</v>
      </c>
      <c r="J495" s="71">
        <v>6.61163201521982</v>
      </c>
    </row>
    <row r="496" s="4" customFormat="1" ht="14" customHeight="1" spans="1:10">
      <c r="A496" s="16"/>
      <c r="B496" s="43"/>
      <c r="C496" s="39"/>
      <c r="D496" s="63" t="s">
        <v>515</v>
      </c>
      <c r="E496" s="71">
        <v>13.31</v>
      </c>
      <c r="F496" s="71">
        <v>13.27</v>
      </c>
      <c r="G496" s="71">
        <v>13.17</v>
      </c>
      <c r="H496" s="71">
        <v>13.25</v>
      </c>
      <c r="I496" s="71">
        <v>662.5</v>
      </c>
      <c r="J496" s="71">
        <v>9.41370767960363</v>
      </c>
    </row>
    <row r="497" s="4" customFormat="1" ht="14" customHeight="1" spans="1:10">
      <c r="A497" s="16"/>
      <c r="B497" s="43"/>
      <c r="C497" s="39"/>
      <c r="D497" s="63" t="s">
        <v>516</v>
      </c>
      <c r="E497" s="71">
        <v>14.5574219653179</v>
      </c>
      <c r="F497" s="71">
        <v>13.5424219653179</v>
      </c>
      <c r="G497" s="71">
        <v>12.6024219653179</v>
      </c>
      <c r="H497" s="71">
        <v>13.5674219653179</v>
      </c>
      <c r="I497" s="71">
        <v>678.371098265895</v>
      </c>
      <c r="J497" s="71">
        <v>1.3451874402348</v>
      </c>
    </row>
    <row r="498" s="4" customFormat="1" ht="14" customHeight="1" spans="1:10">
      <c r="A498" s="16"/>
      <c r="B498" s="43"/>
      <c r="C498" s="39"/>
      <c r="D498" s="63" t="s">
        <v>517</v>
      </c>
      <c r="E498" s="71">
        <v>13.71</v>
      </c>
      <c r="F498" s="71">
        <v>13.65</v>
      </c>
      <c r="G498" s="71">
        <v>13.58</v>
      </c>
      <c r="H498" s="71">
        <v>13.6466666666667</v>
      </c>
      <c r="I498" s="71">
        <v>682.333333333333</v>
      </c>
      <c r="J498" s="71">
        <v>0.293973542381219</v>
      </c>
    </row>
    <row r="499" s="4" customFormat="1" ht="14" customHeight="1" spans="1:10">
      <c r="A499" s="16"/>
      <c r="B499" s="43"/>
      <c r="C499" s="39"/>
      <c r="D499" s="63" t="s">
        <v>518</v>
      </c>
      <c r="E499" s="71">
        <v>13.74</v>
      </c>
      <c r="F499" s="71">
        <v>14.11</v>
      </c>
      <c r="G499" s="71">
        <v>13.84</v>
      </c>
      <c r="H499" s="71">
        <v>13.8966666666667</v>
      </c>
      <c r="I499" s="71">
        <v>694.833333333333</v>
      </c>
      <c r="J499" s="71">
        <v>7.72609819121448</v>
      </c>
    </row>
    <row r="500" s="4" customFormat="1" ht="14" customHeight="1" spans="1:10">
      <c r="A500" s="16"/>
      <c r="B500" s="43"/>
      <c r="C500" s="39"/>
      <c r="D500" s="63" t="s">
        <v>519</v>
      </c>
      <c r="E500" s="71">
        <v>13.21</v>
      </c>
      <c r="F500" s="71">
        <v>12.95</v>
      </c>
      <c r="G500" s="71">
        <v>12.2910693641619</v>
      </c>
      <c r="H500" s="71">
        <v>12.8170231213873</v>
      </c>
      <c r="I500" s="71">
        <v>640.851156069365</v>
      </c>
      <c r="J500" s="71">
        <v>2.61570720122617</v>
      </c>
    </row>
    <row r="501" s="4" customFormat="1" ht="14" customHeight="1" spans="1:10">
      <c r="A501" s="16"/>
      <c r="B501" s="43"/>
      <c r="C501" s="39"/>
      <c r="D501" s="110" t="s">
        <v>401</v>
      </c>
      <c r="E501" s="111">
        <v>13.4210602807597</v>
      </c>
      <c r="F501" s="111">
        <v>13.1903459950454</v>
      </c>
      <c r="G501" s="111">
        <v>12.9362130470685</v>
      </c>
      <c r="H501" s="111">
        <v>13.1825397742912</v>
      </c>
      <c r="I501" s="111">
        <v>659.126988714561</v>
      </c>
      <c r="J501" s="46">
        <v>4.66605237969979</v>
      </c>
    </row>
    <row r="502" s="4" customFormat="1" ht="14" customHeight="1" spans="1:10">
      <c r="A502" s="16"/>
      <c r="B502" s="43"/>
      <c r="C502" s="39" t="s">
        <v>520</v>
      </c>
      <c r="D502" s="63" t="s">
        <v>513</v>
      </c>
      <c r="E502" s="71">
        <v>14.33</v>
      </c>
      <c r="F502" s="71">
        <v>14.49</v>
      </c>
      <c r="G502" s="71">
        <v>14.84</v>
      </c>
      <c r="H502" s="71">
        <v>14.5533333333333</v>
      </c>
      <c r="I502" s="71">
        <v>727.852268067017</v>
      </c>
      <c r="J502" s="71">
        <v>6.591796875</v>
      </c>
    </row>
    <row r="503" s="4" customFormat="1" ht="14" customHeight="1" spans="1:10">
      <c r="A503" s="16"/>
      <c r="B503" s="43"/>
      <c r="C503" s="39"/>
      <c r="D503" s="63" t="s">
        <v>514</v>
      </c>
      <c r="E503" s="71">
        <v>11.0053599579611</v>
      </c>
      <c r="F503" s="71">
        <v>11.4724119810825</v>
      </c>
      <c r="G503" s="71">
        <v>11.4529689963216</v>
      </c>
      <c r="H503" s="71">
        <v>11.3102469784551</v>
      </c>
      <c r="I503" s="71">
        <v>565.656590632157</v>
      </c>
      <c r="J503" s="71">
        <v>-9.26934745303333</v>
      </c>
    </row>
    <row r="504" s="4" customFormat="1" ht="14" customHeight="1" spans="1:10">
      <c r="A504" s="16"/>
      <c r="B504" s="43"/>
      <c r="C504" s="39"/>
      <c r="D504" s="63" t="s">
        <v>515</v>
      </c>
      <c r="E504" s="71">
        <v>13.2859746447568</v>
      </c>
      <c r="F504" s="71">
        <v>12.9503146447568</v>
      </c>
      <c r="G504" s="71">
        <v>12.5308546447568</v>
      </c>
      <c r="H504" s="71">
        <v>12.9223813114235</v>
      </c>
      <c r="I504" s="71">
        <v>646.283867133285</v>
      </c>
      <c r="J504" s="71">
        <v>6.15873248281366</v>
      </c>
    </row>
    <row r="505" s="4" customFormat="1" ht="14" customHeight="1" spans="1:10">
      <c r="A505" s="16"/>
      <c r="B505" s="43"/>
      <c r="C505" s="39"/>
      <c r="D505" s="63" t="s">
        <v>516</v>
      </c>
      <c r="E505" s="71">
        <v>14.79</v>
      </c>
      <c r="F505" s="71">
        <v>14.8554797687861</v>
      </c>
      <c r="G505" s="71">
        <v>13.9854797687861</v>
      </c>
      <c r="H505" s="71">
        <v>14.5436531791907</v>
      </c>
      <c r="I505" s="71">
        <v>727.368136907058</v>
      </c>
      <c r="J505" s="71">
        <v>0.11399867976407</v>
      </c>
    </row>
    <row r="506" s="4" customFormat="1" ht="14" customHeight="1" spans="1:10">
      <c r="A506" s="16"/>
      <c r="B506" s="43"/>
      <c r="C506" s="39"/>
      <c r="D506" s="63" t="s">
        <v>517</v>
      </c>
      <c r="E506" s="71">
        <v>15.22</v>
      </c>
      <c r="F506" s="71">
        <v>15.99</v>
      </c>
      <c r="G506" s="71">
        <v>15.69</v>
      </c>
      <c r="H506" s="71">
        <v>15.6333333333333</v>
      </c>
      <c r="I506" s="71">
        <v>781.866041510378</v>
      </c>
      <c r="J506" s="71">
        <v>2.91858678955454</v>
      </c>
    </row>
    <row r="507" s="4" customFormat="1" ht="14" customHeight="1" spans="1:10">
      <c r="A507" s="16"/>
      <c r="B507" s="43"/>
      <c r="C507" s="39"/>
      <c r="D507" s="63" t="s">
        <v>518</v>
      </c>
      <c r="E507" s="71">
        <v>15.5</v>
      </c>
      <c r="F507" s="71">
        <v>17.5</v>
      </c>
      <c r="G507" s="71">
        <v>16.25</v>
      </c>
      <c r="H507" s="71">
        <v>16.4166666666667</v>
      </c>
      <c r="I507" s="71">
        <v>821.042698174544</v>
      </c>
      <c r="J507" s="71">
        <v>13.8728323699422</v>
      </c>
    </row>
    <row r="508" s="4" customFormat="1" ht="14" customHeight="1" spans="1:10">
      <c r="A508" s="16"/>
      <c r="B508" s="43"/>
      <c r="C508" s="39"/>
      <c r="D508" s="63" t="s">
        <v>519</v>
      </c>
      <c r="E508" s="71">
        <v>13.4805433526012</v>
      </c>
      <c r="F508" s="71">
        <v>13.163176300578</v>
      </c>
      <c r="G508" s="71">
        <v>13.0578034682081</v>
      </c>
      <c r="H508" s="71">
        <v>13.2338410404624</v>
      </c>
      <c r="I508" s="71">
        <v>661.860825689804</v>
      </c>
      <c r="J508" s="71">
        <v>4.14234267537351</v>
      </c>
    </row>
    <row r="509" s="4" customFormat="1" ht="14" customHeight="1" spans="1:10">
      <c r="A509" s="16"/>
      <c r="B509" s="43"/>
      <c r="C509" s="39"/>
      <c r="D509" s="110" t="s">
        <v>401</v>
      </c>
      <c r="E509" s="111">
        <v>13.944553993617</v>
      </c>
      <c r="F509" s="111">
        <v>14.3459118136005</v>
      </c>
      <c r="G509" s="111">
        <v>13.9724438397247</v>
      </c>
      <c r="H509" s="111">
        <v>14.0876365489807</v>
      </c>
      <c r="I509" s="111">
        <v>704.561489730606</v>
      </c>
      <c r="J509" s="46">
        <v>4.50236264288305</v>
      </c>
    </row>
    <row r="510" s="4" customFormat="1" ht="14" customHeight="1" spans="1:10">
      <c r="A510" s="16"/>
      <c r="B510" s="43"/>
      <c r="C510" s="39" t="s">
        <v>521</v>
      </c>
      <c r="D510" s="40" t="s">
        <v>522</v>
      </c>
      <c r="E510" s="41">
        <v>135.79107269288</v>
      </c>
      <c r="F510" s="41">
        <v>139.720296586842</v>
      </c>
      <c r="G510" s="41" t="s">
        <v>523</v>
      </c>
      <c r="H510" s="41">
        <v>137.755684639861</v>
      </c>
      <c r="I510" s="41">
        <v>612.250548525707</v>
      </c>
      <c r="J510" s="41">
        <v>3.94400061111042</v>
      </c>
    </row>
    <row r="511" s="4" customFormat="1" ht="14" customHeight="1" spans="1:10">
      <c r="A511" s="16"/>
      <c r="B511" s="43"/>
      <c r="C511" s="39"/>
      <c r="D511" s="40" t="s">
        <v>330</v>
      </c>
      <c r="E511" s="41">
        <v>150.97</v>
      </c>
      <c r="F511" s="41">
        <v>158.02</v>
      </c>
      <c r="G511" s="41" t="s">
        <v>523</v>
      </c>
      <c r="H511" s="41">
        <v>154.495</v>
      </c>
      <c r="I511" s="41">
        <v>686.678776666667</v>
      </c>
      <c r="J511" s="41">
        <v>8.9412262454607</v>
      </c>
    </row>
    <row r="512" s="4" customFormat="1" ht="14" customHeight="1" spans="1:10">
      <c r="A512" s="16"/>
      <c r="B512" s="43"/>
      <c r="C512" s="39"/>
      <c r="D512" s="40" t="s">
        <v>524</v>
      </c>
      <c r="E512" s="41">
        <v>168.211682116821</v>
      </c>
      <c r="F512" s="41">
        <v>173.994239942399</v>
      </c>
      <c r="G512" s="41" t="s">
        <v>523</v>
      </c>
      <c r="H512" s="41">
        <v>171.10296102961</v>
      </c>
      <c r="I512" s="41">
        <v>760.495627456273</v>
      </c>
      <c r="J512" s="41">
        <v>4.55939171444672</v>
      </c>
    </row>
    <row r="513" s="4" customFormat="1" ht="14" customHeight="1" spans="1:10">
      <c r="A513" s="16"/>
      <c r="B513" s="43"/>
      <c r="C513" s="39"/>
      <c r="D513" s="40" t="s">
        <v>335</v>
      </c>
      <c r="E513" s="41">
        <v>143.363230204674</v>
      </c>
      <c r="F513" s="41">
        <v>139.36</v>
      </c>
      <c r="G513" s="41" t="s">
        <v>523</v>
      </c>
      <c r="H513" s="41">
        <v>141.361615102337</v>
      </c>
      <c r="I513" s="41">
        <v>628.305258591521</v>
      </c>
      <c r="J513" s="41">
        <v>0.152361123280783</v>
      </c>
    </row>
    <row r="514" s="4" customFormat="1" ht="14" customHeight="1" spans="1:10">
      <c r="A514" s="16"/>
      <c r="B514" s="43"/>
      <c r="C514" s="39"/>
      <c r="D514" s="40" t="s">
        <v>525</v>
      </c>
      <c r="E514" s="41">
        <v>148.9</v>
      </c>
      <c r="F514" s="41">
        <v>146.6</v>
      </c>
      <c r="G514" s="41" t="s">
        <v>523</v>
      </c>
      <c r="H514" s="41">
        <v>147.75</v>
      </c>
      <c r="I514" s="41">
        <v>656.66995</v>
      </c>
      <c r="J514" s="41">
        <v>3.68421052631578</v>
      </c>
    </row>
    <row r="515" s="4" customFormat="1" ht="14" customHeight="1" spans="1:10">
      <c r="A515" s="16"/>
      <c r="B515" s="43"/>
      <c r="C515" s="39"/>
      <c r="D515" s="40" t="s">
        <v>356</v>
      </c>
      <c r="E515" s="41">
        <v>149.26</v>
      </c>
      <c r="F515" s="41">
        <v>151.47</v>
      </c>
      <c r="G515" s="41" t="s">
        <v>523</v>
      </c>
      <c r="H515" s="41">
        <v>150.365</v>
      </c>
      <c r="I515" s="41">
        <v>668.322303333333</v>
      </c>
      <c r="J515" s="41">
        <v>4.7912746532859</v>
      </c>
    </row>
    <row r="516" s="4" customFormat="1" ht="14" customHeight="1" spans="1:10">
      <c r="A516" s="16"/>
      <c r="B516" s="43"/>
      <c r="C516" s="39"/>
      <c r="D516" s="45" t="s">
        <v>339</v>
      </c>
      <c r="E516" s="46">
        <v>149.415997502396</v>
      </c>
      <c r="F516" s="46">
        <v>151.527422754874</v>
      </c>
      <c r="G516" s="46"/>
      <c r="H516" s="46">
        <v>150.471710128635</v>
      </c>
      <c r="I516" s="46">
        <v>668.787077428917</v>
      </c>
      <c r="J516" s="46">
        <v>4.36</v>
      </c>
    </row>
    <row r="517" s="4" customFormat="1" ht="14" customHeight="1" spans="1:10">
      <c r="A517" s="16">
        <v>19</v>
      </c>
      <c r="B517" s="38" t="s">
        <v>526</v>
      </c>
      <c r="C517" s="39" t="s">
        <v>512</v>
      </c>
      <c r="D517" s="63" t="s">
        <v>513</v>
      </c>
      <c r="E517" s="71">
        <v>14.87</v>
      </c>
      <c r="F517" s="71">
        <v>15.18</v>
      </c>
      <c r="G517" s="71">
        <v>15.13</v>
      </c>
      <c r="H517" s="71">
        <v>15.06</v>
      </c>
      <c r="I517" s="71">
        <v>676.4</v>
      </c>
      <c r="J517" s="71">
        <v>9.5</v>
      </c>
    </row>
    <row r="518" s="4" customFormat="1" ht="14" customHeight="1" spans="1:10">
      <c r="A518" s="16"/>
      <c r="B518" s="43"/>
      <c r="C518" s="39"/>
      <c r="D518" s="63" t="s">
        <v>514</v>
      </c>
      <c r="E518" s="71">
        <v>13.45</v>
      </c>
      <c r="F518" s="71">
        <v>14.34</v>
      </c>
      <c r="G518" s="71">
        <v>12.82</v>
      </c>
      <c r="H518" s="71">
        <v>13.54</v>
      </c>
      <c r="I518" s="71">
        <v>676.9</v>
      </c>
      <c r="J518" s="71">
        <v>8.55</v>
      </c>
    </row>
    <row r="519" s="4" customFormat="1" ht="14" customHeight="1" spans="1:10">
      <c r="A519" s="16"/>
      <c r="B519" s="43"/>
      <c r="C519" s="39"/>
      <c r="D519" s="63" t="s">
        <v>515</v>
      </c>
      <c r="E519" s="71">
        <v>12.43</v>
      </c>
      <c r="F519" s="71">
        <v>12.64</v>
      </c>
      <c r="G519" s="71">
        <v>12.84</v>
      </c>
      <c r="H519" s="71">
        <v>12.64</v>
      </c>
      <c r="I519" s="71">
        <v>631.8</v>
      </c>
      <c r="J519" s="71">
        <v>2.76</v>
      </c>
    </row>
    <row r="520" s="4" customFormat="1" ht="14" customHeight="1" spans="1:10">
      <c r="A520" s="16"/>
      <c r="B520" s="43"/>
      <c r="C520" s="39"/>
      <c r="D520" s="63" t="s">
        <v>516</v>
      </c>
      <c r="E520" s="71">
        <v>14</v>
      </c>
      <c r="F520" s="71">
        <v>13.29</v>
      </c>
      <c r="G520" s="71">
        <v>12.91</v>
      </c>
      <c r="H520" s="71">
        <v>13.4</v>
      </c>
      <c r="I520" s="71">
        <v>669.9</v>
      </c>
      <c r="J520" s="71">
        <v>1.63</v>
      </c>
    </row>
    <row r="521" s="4" customFormat="1" ht="14" customHeight="1" spans="1:10">
      <c r="A521" s="16"/>
      <c r="B521" s="43"/>
      <c r="C521" s="39"/>
      <c r="D521" s="63" t="s">
        <v>517</v>
      </c>
      <c r="E521" s="71">
        <v>16.97</v>
      </c>
      <c r="F521" s="71">
        <v>17.02</v>
      </c>
      <c r="G521" s="71">
        <v>16.87</v>
      </c>
      <c r="H521" s="71">
        <v>16.95</v>
      </c>
      <c r="I521" s="71">
        <v>847.7</v>
      </c>
      <c r="J521" s="71">
        <v>21.24</v>
      </c>
    </row>
    <row r="522" s="4" customFormat="1" ht="14" customHeight="1" spans="1:10">
      <c r="A522" s="16"/>
      <c r="B522" s="43"/>
      <c r="C522" s="39"/>
      <c r="D522" s="63" t="s">
        <v>518</v>
      </c>
      <c r="E522" s="71">
        <v>13.8</v>
      </c>
      <c r="F522" s="71">
        <v>13.6</v>
      </c>
      <c r="G522" s="71">
        <v>14.5</v>
      </c>
      <c r="H522" s="71">
        <v>13.97</v>
      </c>
      <c r="I522" s="71">
        <v>698.3</v>
      </c>
      <c r="J522" s="71">
        <v>10.96</v>
      </c>
    </row>
    <row r="523" s="4" customFormat="1" ht="14" customHeight="1" spans="1:10">
      <c r="A523" s="16"/>
      <c r="B523" s="43"/>
      <c r="C523" s="39"/>
      <c r="D523" s="63" t="s">
        <v>519</v>
      </c>
      <c r="E523" s="71">
        <v>12.61</v>
      </c>
      <c r="F523" s="71">
        <v>12.07</v>
      </c>
      <c r="G523" s="71">
        <v>13.55</v>
      </c>
      <c r="H523" s="71">
        <v>12.74</v>
      </c>
      <c r="I523" s="71">
        <v>637.2</v>
      </c>
      <c r="J523" s="71">
        <v>1.03</v>
      </c>
    </row>
    <row r="524" s="4" customFormat="1" ht="14" customHeight="1" spans="1:10">
      <c r="A524" s="16"/>
      <c r="B524" s="43"/>
      <c r="C524" s="39"/>
      <c r="D524" s="110" t="s">
        <v>401</v>
      </c>
      <c r="E524" s="111">
        <v>14.0185714285714</v>
      </c>
      <c r="F524" s="111">
        <v>14.02</v>
      </c>
      <c r="G524" s="111">
        <v>14.0885714285714</v>
      </c>
      <c r="H524" s="111">
        <v>14.0428571428571</v>
      </c>
      <c r="I524" s="111">
        <v>691.171428571429</v>
      </c>
      <c r="J524" s="117">
        <v>8.12779215443917</v>
      </c>
    </row>
    <row r="525" s="4" customFormat="1" ht="14" customHeight="1" spans="1:10">
      <c r="A525" s="16"/>
      <c r="B525" s="43"/>
      <c r="C525" s="39" t="s">
        <v>520</v>
      </c>
      <c r="D525" s="63" t="s">
        <v>513</v>
      </c>
      <c r="E525" s="71">
        <v>14.63</v>
      </c>
      <c r="F525" s="71">
        <v>14.08</v>
      </c>
      <c r="G525" s="71">
        <v>14.6</v>
      </c>
      <c r="H525" s="71">
        <v>14.4366666666667</v>
      </c>
      <c r="I525" s="71">
        <v>722.017446861715</v>
      </c>
      <c r="J525" s="71">
        <v>4.68938844573352</v>
      </c>
    </row>
    <row r="526" s="4" customFormat="1" ht="14" customHeight="1" spans="1:10">
      <c r="A526" s="16"/>
      <c r="B526" s="43"/>
      <c r="C526" s="39"/>
      <c r="D526" s="63" t="s">
        <v>514</v>
      </c>
      <c r="E526" s="71">
        <v>13.5936416184971</v>
      </c>
      <c r="F526" s="71">
        <v>13.0153179190751</v>
      </c>
      <c r="G526" s="71">
        <v>13.35</v>
      </c>
      <c r="H526" s="71">
        <v>13.3196531791907</v>
      </c>
      <c r="I526" s="71">
        <v>666.152527004582</v>
      </c>
      <c r="J526" s="71">
        <v>14.5825045747471</v>
      </c>
    </row>
    <row r="527" s="4" customFormat="1" ht="14" customHeight="1" spans="1:10">
      <c r="A527" s="16"/>
      <c r="B527" s="43"/>
      <c r="C527" s="39"/>
      <c r="D527" s="63" t="s">
        <v>515</v>
      </c>
      <c r="E527" s="71">
        <v>12.53338</v>
      </c>
      <c r="F527" s="71">
        <v>12.7807</v>
      </c>
      <c r="G527" s="71">
        <v>12.63408</v>
      </c>
      <c r="H527" s="71">
        <v>12.6493866666667</v>
      </c>
      <c r="I527" s="71">
        <v>632.630653343336</v>
      </c>
      <c r="J527" s="71">
        <v>5.18814761758783</v>
      </c>
    </row>
    <row r="528" s="4" customFormat="1" ht="14" customHeight="1" spans="1:10">
      <c r="A528" s="16"/>
      <c r="B528" s="43"/>
      <c r="C528" s="39"/>
      <c r="D528" s="63" t="s">
        <v>516</v>
      </c>
      <c r="E528" s="71">
        <v>13.27</v>
      </c>
      <c r="F528" s="71">
        <v>14.994</v>
      </c>
      <c r="G528" s="71">
        <v>14.06</v>
      </c>
      <c r="H528" s="71">
        <v>14.108</v>
      </c>
      <c r="I528" s="71">
        <v>705.579921980495</v>
      </c>
      <c r="J528" s="71">
        <v>-4.51090813628602</v>
      </c>
    </row>
    <row r="529" s="4" customFormat="1" ht="14" customHeight="1" spans="1:10">
      <c r="A529" s="16"/>
      <c r="B529" s="43"/>
      <c r="C529" s="39"/>
      <c r="D529" s="63" t="s">
        <v>517</v>
      </c>
      <c r="E529" s="71">
        <v>16.9722222222222</v>
      </c>
      <c r="F529" s="71">
        <v>16.6759259259259</v>
      </c>
      <c r="G529" s="71">
        <v>17.4722222222222</v>
      </c>
      <c r="H529" s="71">
        <v>17.0401234567901</v>
      </c>
      <c r="I529" s="71">
        <v>852.223488742555</v>
      </c>
      <c r="J529" s="71">
        <v>12.6045278400977</v>
      </c>
    </row>
    <row r="530" s="4" customFormat="1" ht="14" customHeight="1" spans="1:10">
      <c r="A530" s="16"/>
      <c r="B530" s="43"/>
      <c r="C530" s="39"/>
      <c r="D530" s="63" t="s">
        <v>518</v>
      </c>
      <c r="E530" s="71">
        <v>15.8878504672897</v>
      </c>
      <c r="F530" s="71">
        <v>15.6542056074766</v>
      </c>
      <c r="G530" s="71">
        <v>16.8224299065421</v>
      </c>
      <c r="H530" s="71">
        <v>15.12</v>
      </c>
      <c r="I530" s="71">
        <v>756.192828207052</v>
      </c>
      <c r="J530" s="71">
        <v>0.0725773195876913</v>
      </c>
    </row>
    <row r="531" s="4" customFormat="1" ht="14" customHeight="1" spans="1:10">
      <c r="A531" s="16"/>
      <c r="B531" s="43"/>
      <c r="C531" s="39"/>
      <c r="D531" s="63" t="s">
        <v>519</v>
      </c>
      <c r="E531" s="71">
        <v>14.1219335260116</v>
      </c>
      <c r="F531" s="71">
        <v>13.58</v>
      </c>
      <c r="G531" s="71">
        <v>13.06</v>
      </c>
      <c r="H531" s="71">
        <v>13.5873111753372</v>
      </c>
      <c r="I531" s="71">
        <v>679.53884030473</v>
      </c>
      <c r="J531" s="71">
        <v>6.14959026264133</v>
      </c>
    </row>
    <row r="532" s="4" customFormat="1" ht="14" customHeight="1" spans="1:10">
      <c r="A532" s="16"/>
      <c r="B532" s="43"/>
      <c r="C532" s="39"/>
      <c r="D532" s="110" t="s">
        <v>401</v>
      </c>
      <c r="E532" s="111">
        <v>14.4298611191458</v>
      </c>
      <c r="F532" s="111">
        <v>14.3971642074968</v>
      </c>
      <c r="G532" s="111">
        <v>14.5712474469663</v>
      </c>
      <c r="H532" s="111">
        <v>14.3230201635216</v>
      </c>
      <c r="I532" s="111">
        <v>716.333672349209</v>
      </c>
      <c r="J532" s="117">
        <v>5.25401012903459</v>
      </c>
    </row>
    <row r="533" s="4" customFormat="1" ht="14" customHeight="1" spans="1:10">
      <c r="A533" s="16"/>
      <c r="B533" s="43"/>
      <c r="C533" s="39" t="s">
        <v>521</v>
      </c>
      <c r="D533" s="40" t="s">
        <v>522</v>
      </c>
      <c r="E533" s="41">
        <v>142.587038074204</v>
      </c>
      <c r="F533" s="41">
        <v>140.509083402147</v>
      </c>
      <c r="G533" s="41"/>
      <c r="H533" s="41">
        <v>141.548060738176</v>
      </c>
      <c r="I533" s="41">
        <v>629.10563768213</v>
      </c>
      <c r="J533" s="41">
        <v>5.14927523818702</v>
      </c>
    </row>
    <row r="534" s="4" customFormat="1" ht="14" customHeight="1" spans="1:10">
      <c r="A534" s="16"/>
      <c r="B534" s="43"/>
      <c r="C534" s="39"/>
      <c r="D534" s="40" t="s">
        <v>330</v>
      </c>
      <c r="E534" s="41">
        <v>148.21</v>
      </c>
      <c r="F534" s="41">
        <v>151.2</v>
      </c>
      <c r="G534" s="41"/>
      <c r="H534" s="41">
        <v>149.705</v>
      </c>
      <c r="I534" s="41">
        <v>665.388823333333</v>
      </c>
      <c r="J534" s="41">
        <v>5.56358636251453</v>
      </c>
    </row>
    <row r="535" s="4" customFormat="1" ht="14" customHeight="1" spans="1:10">
      <c r="A535" s="16"/>
      <c r="B535" s="43"/>
      <c r="C535" s="39"/>
      <c r="D535" s="40" t="s">
        <v>524</v>
      </c>
      <c r="E535" s="41">
        <v>191.251912519125</v>
      </c>
      <c r="F535" s="41">
        <v>184.645846458465</v>
      </c>
      <c r="G535" s="41"/>
      <c r="H535" s="41">
        <v>187.948879488795</v>
      </c>
      <c r="I535" s="41">
        <v>835.370119701197</v>
      </c>
      <c r="J535" s="41">
        <v>14.8537722229097</v>
      </c>
    </row>
    <row r="536" s="4" customFormat="1" ht="14" customHeight="1" spans="1:10">
      <c r="A536" s="16"/>
      <c r="B536" s="43"/>
      <c r="C536" s="39"/>
      <c r="D536" s="40" t="s">
        <v>335</v>
      </c>
      <c r="E536" s="41">
        <v>144.3541447523</v>
      </c>
      <c r="F536" s="41">
        <v>146.2141447523</v>
      </c>
      <c r="G536" s="41"/>
      <c r="H536" s="41">
        <v>145.2841447523</v>
      </c>
      <c r="I536" s="41">
        <v>645.739595375723</v>
      </c>
      <c r="J536" s="41">
        <v>3.79579592135371</v>
      </c>
    </row>
    <row r="537" s="4" customFormat="1" ht="14" customHeight="1" spans="1:10">
      <c r="A537" s="16"/>
      <c r="B537" s="43"/>
      <c r="C537" s="39"/>
      <c r="D537" s="40" t="s">
        <v>525</v>
      </c>
      <c r="E537" s="41">
        <v>153.5</v>
      </c>
      <c r="F537" s="41">
        <v>152.5</v>
      </c>
      <c r="G537" s="41"/>
      <c r="H537" s="41">
        <v>153</v>
      </c>
      <c r="I537" s="41">
        <v>680.0034</v>
      </c>
      <c r="J537" s="41">
        <v>7.78443113772455</v>
      </c>
    </row>
    <row r="538" s="4" customFormat="1" ht="14" customHeight="1" spans="1:10">
      <c r="A538" s="16"/>
      <c r="B538" s="43"/>
      <c r="C538" s="39"/>
      <c r="D538" s="40" t="s">
        <v>356</v>
      </c>
      <c r="E538" s="41">
        <v>153.53</v>
      </c>
      <c r="F538" s="41">
        <v>149.85</v>
      </c>
      <c r="G538" s="41"/>
      <c r="H538" s="41">
        <v>151.69</v>
      </c>
      <c r="I538" s="41">
        <v>674.211486666667</v>
      </c>
      <c r="J538" s="41">
        <v>5.01574993942332</v>
      </c>
    </row>
    <row r="539" s="4" customFormat="1" ht="14" customHeight="1" spans="1:10">
      <c r="A539" s="16"/>
      <c r="B539" s="43"/>
      <c r="C539" s="39"/>
      <c r="D539" s="45" t="s">
        <v>339</v>
      </c>
      <c r="E539" s="46">
        <v>155.572182557605</v>
      </c>
      <c r="F539" s="46">
        <v>154.153179102152</v>
      </c>
      <c r="G539" s="46"/>
      <c r="H539" s="46">
        <v>154.862680829879</v>
      </c>
      <c r="I539" s="46">
        <v>688.303177126508</v>
      </c>
      <c r="J539" s="46">
        <v>7.24076877345374</v>
      </c>
    </row>
    <row r="540" s="3" customFormat="1" ht="14" customHeight="1" spans="1:10">
      <c r="A540" s="37">
        <v>20</v>
      </c>
      <c r="B540" s="38" t="s">
        <v>527</v>
      </c>
      <c r="C540" s="39" t="s">
        <v>528</v>
      </c>
      <c r="D540" s="112" t="s">
        <v>529</v>
      </c>
      <c r="E540" s="96">
        <v>12.95</v>
      </c>
      <c r="F540" s="96">
        <v>13.36</v>
      </c>
      <c r="G540" s="96">
        <v>12.54</v>
      </c>
      <c r="H540" s="96">
        <v>12.95</v>
      </c>
      <c r="I540" s="96">
        <v>647.5</v>
      </c>
      <c r="J540" s="96">
        <v>7.68</v>
      </c>
    </row>
    <row r="541" s="3" customFormat="1" ht="14" customHeight="1" spans="1:10">
      <c r="A541" s="42"/>
      <c r="B541" s="43"/>
      <c r="C541" s="39"/>
      <c r="D541" s="112" t="s">
        <v>530</v>
      </c>
      <c r="E541" s="113">
        <v>11.81</v>
      </c>
      <c r="F541" s="113">
        <v>11.71</v>
      </c>
      <c r="G541" s="113">
        <v>12.27</v>
      </c>
      <c r="H541" s="113">
        <v>11.93</v>
      </c>
      <c r="I541" s="113">
        <v>530.1</v>
      </c>
      <c r="J541" s="113">
        <v>7.32</v>
      </c>
    </row>
    <row r="542" s="3" customFormat="1" ht="14" customHeight="1" spans="1:10">
      <c r="A542" s="42"/>
      <c r="B542" s="43"/>
      <c r="C542" s="39"/>
      <c r="D542" s="112" t="s">
        <v>531</v>
      </c>
      <c r="E542" s="96">
        <v>16.6</v>
      </c>
      <c r="F542" s="96">
        <v>16.6</v>
      </c>
      <c r="G542" s="96">
        <v>16.4</v>
      </c>
      <c r="H542" s="96">
        <v>16.52</v>
      </c>
      <c r="I542" s="96">
        <v>718.1</v>
      </c>
      <c r="J542" s="96">
        <v>11.6</v>
      </c>
    </row>
    <row r="543" s="3" customFormat="1" ht="14" customHeight="1" spans="1:10">
      <c r="A543" s="42"/>
      <c r="B543" s="43"/>
      <c r="C543" s="39"/>
      <c r="D543" s="112" t="s">
        <v>532</v>
      </c>
      <c r="E543" s="113">
        <v>12.98</v>
      </c>
      <c r="F543" s="113">
        <v>13.76</v>
      </c>
      <c r="G543" s="113">
        <v>13.17</v>
      </c>
      <c r="H543" s="113">
        <v>13.3</v>
      </c>
      <c r="I543" s="113">
        <v>665.39</v>
      </c>
      <c r="J543" s="113">
        <v>6.28</v>
      </c>
    </row>
    <row r="544" s="3" customFormat="1" ht="14" customHeight="1" spans="1:10">
      <c r="A544" s="42"/>
      <c r="B544" s="43"/>
      <c r="C544" s="39"/>
      <c r="D544" s="112" t="s">
        <v>533</v>
      </c>
      <c r="E544" s="96">
        <v>12.05</v>
      </c>
      <c r="F544" s="96">
        <v>13.35</v>
      </c>
      <c r="G544" s="96">
        <v>12.46</v>
      </c>
      <c r="H544" s="96">
        <v>12.62</v>
      </c>
      <c r="I544" s="96">
        <v>635.93</v>
      </c>
      <c r="J544" s="96">
        <v>9.88</v>
      </c>
    </row>
    <row r="545" s="3" customFormat="1" ht="14" customHeight="1" spans="1:10">
      <c r="A545" s="42"/>
      <c r="B545" s="43"/>
      <c r="C545" s="39"/>
      <c r="D545" s="112" t="s">
        <v>534</v>
      </c>
      <c r="E545" s="96">
        <v>13.25</v>
      </c>
      <c r="F545" s="96">
        <v>13.18</v>
      </c>
      <c r="G545" s="96">
        <v>12.97</v>
      </c>
      <c r="H545" s="96">
        <v>13.13</v>
      </c>
      <c r="I545" s="96">
        <v>656.67</v>
      </c>
      <c r="J545" s="96">
        <v>5.86</v>
      </c>
    </row>
    <row r="546" s="3" customFormat="1" ht="14" customHeight="1" spans="1:10">
      <c r="A546" s="42"/>
      <c r="B546" s="43"/>
      <c r="C546" s="39"/>
      <c r="D546" s="112" t="s">
        <v>535</v>
      </c>
      <c r="E546" s="96">
        <v>13.45</v>
      </c>
      <c r="F546" s="96">
        <v>13.7</v>
      </c>
      <c r="G546" s="96">
        <v>13.6</v>
      </c>
      <c r="H546" s="96">
        <v>13.58</v>
      </c>
      <c r="I546" s="96">
        <v>679.17</v>
      </c>
      <c r="J546" s="96">
        <v>13.99</v>
      </c>
    </row>
    <row r="547" s="3" customFormat="1" ht="14" customHeight="1" spans="1:10">
      <c r="A547" s="42"/>
      <c r="B547" s="43"/>
      <c r="C547" s="39"/>
      <c r="D547" s="112" t="s">
        <v>536</v>
      </c>
      <c r="E547" s="96">
        <v>13.5</v>
      </c>
      <c r="F547" s="96">
        <v>13.33</v>
      </c>
      <c r="G547" s="96">
        <v>13.7</v>
      </c>
      <c r="H547" s="96">
        <v>13.51</v>
      </c>
      <c r="I547" s="96">
        <v>675.4</v>
      </c>
      <c r="J547" s="96">
        <v>9.07</v>
      </c>
    </row>
    <row r="548" s="3" customFormat="1" ht="14" customHeight="1" spans="1:10">
      <c r="A548" s="42"/>
      <c r="B548" s="43"/>
      <c r="C548" s="39"/>
      <c r="D548" s="112" t="s">
        <v>537</v>
      </c>
      <c r="E548" s="96">
        <v>13.32</v>
      </c>
      <c r="F548" s="96">
        <v>13.62</v>
      </c>
      <c r="G548" s="96">
        <v>13.39</v>
      </c>
      <c r="H548" s="96">
        <v>13.44</v>
      </c>
      <c r="I548" s="96">
        <v>651</v>
      </c>
      <c r="J548" s="96">
        <v>8.96</v>
      </c>
    </row>
    <row r="549" s="3" customFormat="1" ht="14" customHeight="1" spans="1:10">
      <c r="A549" s="42"/>
      <c r="B549" s="43"/>
      <c r="C549" s="39" t="s">
        <v>538</v>
      </c>
      <c r="D549" s="112" t="s">
        <v>539</v>
      </c>
      <c r="E549" s="96">
        <v>15.78</v>
      </c>
      <c r="F549" s="96">
        <v>15.65</v>
      </c>
      <c r="G549" s="96">
        <v>15.81</v>
      </c>
      <c r="H549" s="96">
        <v>15.75</v>
      </c>
      <c r="I549" s="96">
        <v>638.6</v>
      </c>
      <c r="J549" s="96">
        <v>3.3</v>
      </c>
    </row>
    <row r="550" s="3" customFormat="1" ht="14" customHeight="1" spans="1:10">
      <c r="A550" s="42"/>
      <c r="B550" s="43"/>
      <c r="C550" s="39"/>
      <c r="D550" s="112" t="s">
        <v>530</v>
      </c>
      <c r="E550" s="96">
        <v>12.11</v>
      </c>
      <c r="F550" s="96">
        <v>12.67</v>
      </c>
      <c r="G550" s="96">
        <v>11.43</v>
      </c>
      <c r="H550" s="96">
        <v>12.07</v>
      </c>
      <c r="I550" s="96">
        <v>536.4</v>
      </c>
      <c r="J550" s="96">
        <v>6.53</v>
      </c>
    </row>
    <row r="551" s="3" customFormat="1" ht="14" customHeight="1" spans="1:10">
      <c r="A551" s="42"/>
      <c r="B551" s="43"/>
      <c r="C551" s="39"/>
      <c r="D551" s="112" t="s">
        <v>531</v>
      </c>
      <c r="E551" s="96">
        <v>18.4</v>
      </c>
      <c r="F551" s="96">
        <v>18.25</v>
      </c>
      <c r="G551" s="96">
        <v>18.35</v>
      </c>
      <c r="H551" s="96">
        <v>18.33</v>
      </c>
      <c r="I551" s="96">
        <v>760.09</v>
      </c>
      <c r="J551" s="96">
        <v>6.69</v>
      </c>
    </row>
    <row r="552" s="3" customFormat="1" ht="14" customHeight="1" spans="1:10">
      <c r="A552" s="42"/>
      <c r="B552" s="43"/>
      <c r="C552" s="39"/>
      <c r="D552" s="112" t="s">
        <v>532</v>
      </c>
      <c r="E552" s="96">
        <v>13.82</v>
      </c>
      <c r="F552" s="96">
        <v>13.57</v>
      </c>
      <c r="G552" s="96">
        <v>13.77</v>
      </c>
      <c r="H552" s="96">
        <v>13.72</v>
      </c>
      <c r="I552" s="96">
        <v>680.55</v>
      </c>
      <c r="J552" s="96">
        <v>8</v>
      </c>
    </row>
    <row r="553" s="3" customFormat="1" ht="14" customHeight="1" spans="1:10">
      <c r="A553" s="42"/>
      <c r="B553" s="43"/>
      <c r="C553" s="39"/>
      <c r="D553" s="112" t="s">
        <v>540</v>
      </c>
      <c r="E553" s="96">
        <v>13.29</v>
      </c>
      <c r="F553" s="96">
        <v>12.54</v>
      </c>
      <c r="G553" s="96">
        <v>12.64</v>
      </c>
      <c r="H553" s="96">
        <v>12.82</v>
      </c>
      <c r="I553" s="96">
        <v>641.2</v>
      </c>
      <c r="J553" s="96">
        <v>-6.72</v>
      </c>
    </row>
    <row r="554" s="3" customFormat="1" ht="14" customHeight="1" spans="1:10">
      <c r="A554" s="42"/>
      <c r="B554" s="43"/>
      <c r="C554" s="39"/>
      <c r="D554" s="112" t="s">
        <v>534</v>
      </c>
      <c r="E554" s="96">
        <v>12.47</v>
      </c>
      <c r="F554" s="96">
        <v>12.28</v>
      </c>
      <c r="G554" s="96">
        <v>12.26</v>
      </c>
      <c r="H554" s="96">
        <v>12.34</v>
      </c>
      <c r="I554" s="96">
        <v>616.83</v>
      </c>
      <c r="J554" s="96">
        <v>6.84</v>
      </c>
    </row>
    <row r="555" s="3" customFormat="1" ht="14" customHeight="1" spans="1:10">
      <c r="A555" s="42"/>
      <c r="B555" s="43"/>
      <c r="C555" s="39"/>
      <c r="D555" s="112" t="s">
        <v>541</v>
      </c>
      <c r="E555" s="96">
        <v>13.01</v>
      </c>
      <c r="F555" s="96">
        <v>13.11</v>
      </c>
      <c r="G555" s="96">
        <v>13.15</v>
      </c>
      <c r="H555" s="96">
        <v>13.09</v>
      </c>
      <c r="I555" s="96">
        <v>654.7</v>
      </c>
      <c r="J555" s="96">
        <v>6.2</v>
      </c>
    </row>
    <row r="556" s="3" customFormat="1" ht="14" customHeight="1" spans="1:10">
      <c r="A556" s="42"/>
      <c r="B556" s="43"/>
      <c r="C556" s="39"/>
      <c r="D556" s="112" t="s">
        <v>536</v>
      </c>
      <c r="E556" s="96">
        <v>13.57</v>
      </c>
      <c r="F556" s="96">
        <v>13.86</v>
      </c>
      <c r="G556" s="96">
        <v>13.71</v>
      </c>
      <c r="H556" s="96">
        <v>13.71</v>
      </c>
      <c r="I556" s="96">
        <v>685.71</v>
      </c>
      <c r="J556" s="96">
        <v>9.37</v>
      </c>
    </row>
    <row r="557" s="3" customFormat="1" ht="14" customHeight="1" spans="1:10">
      <c r="A557" s="42"/>
      <c r="B557" s="43"/>
      <c r="C557" s="39"/>
      <c r="D557" s="112" t="s">
        <v>537</v>
      </c>
      <c r="E557" s="96">
        <v>14.06</v>
      </c>
      <c r="F557" s="96">
        <v>13.99</v>
      </c>
      <c r="G557" s="96">
        <v>13.89</v>
      </c>
      <c r="H557" s="96">
        <v>13.98</v>
      </c>
      <c r="I557" s="96">
        <v>651.8</v>
      </c>
      <c r="J557" s="96">
        <v>5.03</v>
      </c>
    </row>
    <row r="558" s="3" customFormat="1" ht="14" customHeight="1" spans="1:10">
      <c r="A558" s="42"/>
      <c r="B558" s="43"/>
      <c r="C558" s="114" t="s">
        <v>542</v>
      </c>
      <c r="D558" s="112" t="s">
        <v>543</v>
      </c>
      <c r="E558" s="96">
        <v>166.844089595375</v>
      </c>
      <c r="F558" s="96">
        <v>169.764971098266</v>
      </c>
      <c r="G558" s="115"/>
      <c r="H558" s="96">
        <v>168.304530346821</v>
      </c>
      <c r="I558" s="96">
        <v>673.218121387283</v>
      </c>
      <c r="J558" s="96">
        <v>6.78168183938277</v>
      </c>
    </row>
    <row r="559" s="3" customFormat="1" ht="14" customHeight="1" spans="1:10">
      <c r="A559" s="42"/>
      <c r="B559" s="43"/>
      <c r="C559" s="114"/>
      <c r="D559" s="112" t="s">
        <v>544</v>
      </c>
      <c r="E559" s="116">
        <v>169.905494104777</v>
      </c>
      <c r="F559" s="116">
        <v>170.389267047526</v>
      </c>
      <c r="G559" s="96"/>
      <c r="H559" s="116">
        <v>170.147380576151</v>
      </c>
      <c r="I559" s="116">
        <v>680.589522304606</v>
      </c>
      <c r="J559" s="116">
        <v>12.9084445908301</v>
      </c>
    </row>
    <row r="560" s="3" customFormat="1" ht="14" customHeight="1" spans="1:10">
      <c r="A560" s="42"/>
      <c r="B560" s="43"/>
      <c r="C560" s="114"/>
      <c r="D560" s="112" t="s">
        <v>545</v>
      </c>
      <c r="E560" s="116">
        <v>132.67</v>
      </c>
      <c r="F560" s="116">
        <v>133.55</v>
      </c>
      <c r="G560" s="115"/>
      <c r="H560" s="116">
        <v>133.11</v>
      </c>
      <c r="I560" s="116">
        <v>591.6</v>
      </c>
      <c r="J560" s="116">
        <v>12.89</v>
      </c>
    </row>
    <row r="561" s="3" customFormat="1" ht="14" customHeight="1" spans="1:10">
      <c r="A561" s="42"/>
      <c r="B561" s="43"/>
      <c r="C561" s="114"/>
      <c r="D561" s="112" t="s">
        <v>546</v>
      </c>
      <c r="E561" s="96">
        <v>156.85</v>
      </c>
      <c r="F561" s="96">
        <v>165.47</v>
      </c>
      <c r="G561" s="96"/>
      <c r="H561" s="96">
        <v>161.16</v>
      </c>
      <c r="I561" s="96">
        <v>716.3</v>
      </c>
      <c r="J561" s="96">
        <v>7.84</v>
      </c>
    </row>
    <row r="562" s="3" customFormat="1" ht="14" customHeight="1" spans="1:10">
      <c r="A562" s="42"/>
      <c r="B562" s="43"/>
      <c r="C562" s="114"/>
      <c r="D562" s="112" t="s">
        <v>547</v>
      </c>
      <c r="E562" s="116">
        <v>189.3</v>
      </c>
      <c r="F562" s="116">
        <v>192.4</v>
      </c>
      <c r="G562" s="116"/>
      <c r="H562" s="116">
        <v>190.85</v>
      </c>
      <c r="I562" s="116">
        <v>763.4</v>
      </c>
      <c r="J562" s="116">
        <v>9.78</v>
      </c>
    </row>
    <row r="563" s="3" customFormat="1" ht="14" customHeight="1" spans="1:10">
      <c r="A563" s="42"/>
      <c r="B563" s="43"/>
      <c r="C563" s="114"/>
      <c r="D563" s="112" t="s">
        <v>548</v>
      </c>
      <c r="E563" s="116">
        <v>149.52</v>
      </c>
      <c r="F563" s="116">
        <v>138.25</v>
      </c>
      <c r="G563" s="96"/>
      <c r="H563" s="116">
        <v>143.89</v>
      </c>
      <c r="I563" s="116">
        <v>639.49</v>
      </c>
      <c r="J563" s="116">
        <v>9.63</v>
      </c>
    </row>
    <row r="564" s="3" customFormat="1" ht="14" customHeight="1" spans="1:10">
      <c r="A564" s="53"/>
      <c r="B564" s="43"/>
      <c r="C564" s="114"/>
      <c r="D564" s="112" t="s">
        <v>537</v>
      </c>
      <c r="E564" s="96">
        <v>160.848263950025</v>
      </c>
      <c r="F564" s="96">
        <v>161.637373024299</v>
      </c>
      <c r="G564" s="96"/>
      <c r="H564" s="96">
        <v>161.243651820495</v>
      </c>
      <c r="I564" s="96">
        <v>677.432940615315</v>
      </c>
      <c r="J564" s="96">
        <v>9.97168773836881</v>
      </c>
    </row>
    <row r="565" s="3" customFormat="1" ht="14" customHeight="1" spans="1:10">
      <c r="A565" s="37">
        <v>21</v>
      </c>
      <c r="B565" s="38" t="s">
        <v>549</v>
      </c>
      <c r="C565" s="39" t="s">
        <v>550</v>
      </c>
      <c r="D565" s="112" t="s">
        <v>529</v>
      </c>
      <c r="E565" s="96">
        <v>12.96</v>
      </c>
      <c r="F565" s="96">
        <v>12.87</v>
      </c>
      <c r="G565" s="96">
        <v>13.13</v>
      </c>
      <c r="H565" s="96">
        <v>12.99</v>
      </c>
      <c r="I565" s="96">
        <v>649.33</v>
      </c>
      <c r="J565" s="96">
        <v>7.98</v>
      </c>
    </row>
    <row r="566" s="3" customFormat="1" ht="14" customHeight="1" spans="1:10">
      <c r="A566" s="42"/>
      <c r="B566" s="43"/>
      <c r="C566" s="39"/>
      <c r="D566" s="112" t="s">
        <v>530</v>
      </c>
      <c r="E566" s="113">
        <v>11.69</v>
      </c>
      <c r="F566" s="113">
        <v>11.76</v>
      </c>
      <c r="G566" s="113">
        <v>11.52</v>
      </c>
      <c r="H566" s="113">
        <v>11.66</v>
      </c>
      <c r="I566" s="113" t="s">
        <v>551</v>
      </c>
      <c r="J566" s="113">
        <v>4.88</v>
      </c>
    </row>
    <row r="567" s="3" customFormat="1" ht="14" customHeight="1" spans="1:10">
      <c r="A567" s="42"/>
      <c r="B567" s="43"/>
      <c r="C567" s="39"/>
      <c r="D567" s="112" t="s">
        <v>531</v>
      </c>
      <c r="E567" s="96">
        <v>14.2</v>
      </c>
      <c r="F567" s="96">
        <v>14.7</v>
      </c>
      <c r="G567" s="96">
        <v>14.5</v>
      </c>
      <c r="H567" s="96">
        <v>14.46</v>
      </c>
      <c r="I567" s="96">
        <v>628.9</v>
      </c>
      <c r="J567" s="96">
        <v>-2.27</v>
      </c>
    </row>
    <row r="568" s="3" customFormat="1" ht="14" customHeight="1" spans="1:10">
      <c r="A568" s="42"/>
      <c r="B568" s="43"/>
      <c r="C568" s="39"/>
      <c r="D568" s="112" t="s">
        <v>532</v>
      </c>
      <c r="E568" s="113">
        <v>13.76</v>
      </c>
      <c r="F568" s="113">
        <v>13.96</v>
      </c>
      <c r="G568" s="113">
        <v>12.78</v>
      </c>
      <c r="H568" s="113">
        <v>13.5</v>
      </c>
      <c r="I568" s="113">
        <v>675.22</v>
      </c>
      <c r="J568" s="118">
        <v>7.85</v>
      </c>
    </row>
    <row r="569" s="3" customFormat="1" ht="14" customHeight="1" spans="1:10">
      <c r="A569" s="42"/>
      <c r="B569" s="43"/>
      <c r="C569" s="39"/>
      <c r="D569" s="112" t="s">
        <v>533</v>
      </c>
      <c r="E569" s="96">
        <v>12.17</v>
      </c>
      <c r="F569" s="96">
        <v>12.08</v>
      </c>
      <c r="G569" s="96">
        <v>12.63</v>
      </c>
      <c r="H569" s="96">
        <v>12.3</v>
      </c>
      <c r="I569" s="96">
        <v>619.61</v>
      </c>
      <c r="J569" s="96">
        <v>7.06</v>
      </c>
    </row>
    <row r="570" s="3" customFormat="1" ht="14" customHeight="1" spans="1:10">
      <c r="A570" s="42"/>
      <c r="B570" s="43"/>
      <c r="C570" s="39"/>
      <c r="D570" s="112" t="s">
        <v>534</v>
      </c>
      <c r="E570" s="96">
        <v>13.05</v>
      </c>
      <c r="F570" s="96">
        <v>12.89</v>
      </c>
      <c r="G570" s="96">
        <v>12.78</v>
      </c>
      <c r="H570" s="96">
        <v>12.91</v>
      </c>
      <c r="I570" s="96">
        <v>645.33</v>
      </c>
      <c r="J570" s="96">
        <v>4.03</v>
      </c>
    </row>
    <row r="571" s="3" customFormat="1" ht="14" customHeight="1" spans="1:10">
      <c r="A571" s="42"/>
      <c r="B571" s="43"/>
      <c r="C571" s="39"/>
      <c r="D571" s="112" t="s">
        <v>535</v>
      </c>
      <c r="E571" s="96">
        <v>11.75</v>
      </c>
      <c r="F571" s="96">
        <v>11.85</v>
      </c>
      <c r="G571" s="96">
        <v>11.25</v>
      </c>
      <c r="H571" s="96">
        <v>11.62</v>
      </c>
      <c r="I571" s="96">
        <v>580.8</v>
      </c>
      <c r="J571" s="96">
        <v>-2.52</v>
      </c>
    </row>
    <row r="572" s="3" customFormat="1" ht="14" customHeight="1" spans="1:10">
      <c r="A572" s="42"/>
      <c r="B572" s="43"/>
      <c r="C572" s="39"/>
      <c r="D572" s="112" t="s">
        <v>536</v>
      </c>
      <c r="E572" s="96">
        <v>12.62</v>
      </c>
      <c r="F572" s="96">
        <v>12.53</v>
      </c>
      <c r="G572" s="96">
        <v>12.79</v>
      </c>
      <c r="H572" s="96">
        <v>12.65</v>
      </c>
      <c r="I572" s="96">
        <v>632.38</v>
      </c>
      <c r="J572" s="96">
        <v>2.13</v>
      </c>
    </row>
    <row r="573" s="3" customFormat="1" ht="14" customHeight="1" spans="1:10">
      <c r="A573" s="42"/>
      <c r="B573" s="43"/>
      <c r="C573" s="39"/>
      <c r="D573" s="112" t="s">
        <v>537</v>
      </c>
      <c r="E573" s="96">
        <v>12.78</v>
      </c>
      <c r="F573" s="96">
        <v>12.83</v>
      </c>
      <c r="G573" s="96">
        <v>12.67</v>
      </c>
      <c r="H573" s="96">
        <v>12.76</v>
      </c>
      <c r="I573" s="96">
        <v>618.7</v>
      </c>
      <c r="J573" s="96">
        <v>3.64</v>
      </c>
    </row>
    <row r="574" s="3" customFormat="1" ht="14" customHeight="1" spans="1:10">
      <c r="A574" s="42"/>
      <c r="B574" s="43"/>
      <c r="C574" s="39" t="s">
        <v>552</v>
      </c>
      <c r="D574" s="112" t="s">
        <v>539</v>
      </c>
      <c r="E574" s="96">
        <v>15.77</v>
      </c>
      <c r="F574" s="96">
        <v>15.86</v>
      </c>
      <c r="G574" s="96">
        <v>15.88</v>
      </c>
      <c r="H574" s="96">
        <v>15.84</v>
      </c>
      <c r="I574" s="96">
        <v>642.2</v>
      </c>
      <c r="J574" s="96">
        <v>3.9</v>
      </c>
    </row>
    <row r="575" s="3" customFormat="1" ht="14" customHeight="1" spans="1:10">
      <c r="A575" s="42"/>
      <c r="B575" s="43"/>
      <c r="C575" s="39"/>
      <c r="D575" s="112" t="s">
        <v>530</v>
      </c>
      <c r="E575" s="96">
        <v>12.31</v>
      </c>
      <c r="F575" s="96">
        <v>12.43</v>
      </c>
      <c r="G575" s="96">
        <v>12.39</v>
      </c>
      <c r="H575" s="96">
        <v>12.38</v>
      </c>
      <c r="I575" s="96">
        <v>550.1</v>
      </c>
      <c r="J575" s="96">
        <v>9.26</v>
      </c>
    </row>
    <row r="576" s="3" customFormat="1" ht="14" customHeight="1" spans="1:10">
      <c r="A576" s="42"/>
      <c r="B576" s="43"/>
      <c r="C576" s="39"/>
      <c r="D576" s="112" t="s">
        <v>531</v>
      </c>
      <c r="E576" s="96">
        <v>17.7</v>
      </c>
      <c r="F576" s="96">
        <v>17.8</v>
      </c>
      <c r="G576" s="96">
        <v>17.65</v>
      </c>
      <c r="H576" s="96">
        <v>17.72</v>
      </c>
      <c r="I576" s="96">
        <v>734.53</v>
      </c>
      <c r="J576" s="96">
        <v>3.1</v>
      </c>
    </row>
    <row r="577" s="3" customFormat="1" ht="14" customHeight="1" spans="1:10">
      <c r="A577" s="42"/>
      <c r="B577" s="43"/>
      <c r="C577" s="39"/>
      <c r="D577" s="112" t="s">
        <v>532</v>
      </c>
      <c r="E577" s="96">
        <v>12.79</v>
      </c>
      <c r="F577" s="96">
        <v>12.55</v>
      </c>
      <c r="G577" s="96">
        <v>13.23</v>
      </c>
      <c r="H577" s="96">
        <v>12.86</v>
      </c>
      <c r="I577" s="96">
        <v>637.73</v>
      </c>
      <c r="J577" s="96">
        <v>1.2</v>
      </c>
    </row>
    <row r="578" s="3" customFormat="1" ht="14" customHeight="1" spans="1:10">
      <c r="A578" s="42"/>
      <c r="B578" s="43"/>
      <c r="C578" s="39"/>
      <c r="D578" s="112" t="s">
        <v>540</v>
      </c>
      <c r="E578" s="96">
        <v>14.01</v>
      </c>
      <c r="F578" s="96">
        <v>13.21</v>
      </c>
      <c r="G578" s="96">
        <v>13.22</v>
      </c>
      <c r="H578" s="96">
        <v>13.48</v>
      </c>
      <c r="I578" s="96">
        <v>674.1</v>
      </c>
      <c r="J578" s="96">
        <v>-1.93</v>
      </c>
    </row>
    <row r="579" s="3" customFormat="1" ht="14" customHeight="1" spans="1:10">
      <c r="A579" s="42"/>
      <c r="B579" s="43"/>
      <c r="C579" s="39"/>
      <c r="D579" s="112" t="s">
        <v>534</v>
      </c>
      <c r="E579" s="96">
        <v>12.22</v>
      </c>
      <c r="F579" s="96">
        <v>12.38</v>
      </c>
      <c r="G579" s="96">
        <v>12.1</v>
      </c>
      <c r="H579" s="96">
        <v>12.23</v>
      </c>
      <c r="I579" s="96">
        <v>611.67</v>
      </c>
      <c r="J579" s="96">
        <v>5.95</v>
      </c>
    </row>
    <row r="580" s="3" customFormat="1" ht="14" customHeight="1" spans="1:10">
      <c r="A580" s="42"/>
      <c r="B580" s="43"/>
      <c r="C580" s="39"/>
      <c r="D580" s="112" t="s">
        <v>541</v>
      </c>
      <c r="E580" s="96">
        <v>13.21</v>
      </c>
      <c r="F580" s="96">
        <v>13.34</v>
      </c>
      <c r="G580" s="96">
        <v>13.14</v>
      </c>
      <c r="H580" s="96">
        <v>13.23</v>
      </c>
      <c r="I580" s="96">
        <v>661.5</v>
      </c>
      <c r="J580" s="96">
        <v>7.3</v>
      </c>
    </row>
    <row r="581" s="3" customFormat="1" ht="14" customHeight="1" spans="1:10">
      <c r="A581" s="42"/>
      <c r="B581" s="43"/>
      <c r="C581" s="39"/>
      <c r="D581" s="112" t="s">
        <v>536</v>
      </c>
      <c r="E581" s="96">
        <v>12.57</v>
      </c>
      <c r="F581" s="96">
        <v>12.14</v>
      </c>
      <c r="G581" s="96">
        <v>12.29</v>
      </c>
      <c r="H581" s="96">
        <v>12.33</v>
      </c>
      <c r="I581" s="96">
        <v>616.67</v>
      </c>
      <c r="J581" s="96">
        <v>-1.64</v>
      </c>
    </row>
    <row r="582" s="3" customFormat="1" ht="14" customHeight="1" spans="1:10">
      <c r="A582" s="42"/>
      <c r="B582" s="43"/>
      <c r="C582" s="39"/>
      <c r="D582" s="112" t="s">
        <v>537</v>
      </c>
      <c r="E582" s="96">
        <v>13.82</v>
      </c>
      <c r="F582" s="96">
        <v>13.71</v>
      </c>
      <c r="G582" s="96">
        <v>13.74</v>
      </c>
      <c r="H582" s="96">
        <v>13.76</v>
      </c>
      <c r="I582" s="96">
        <v>641.1</v>
      </c>
      <c r="J582" s="96">
        <v>3.39</v>
      </c>
    </row>
    <row r="583" s="3" customFormat="1" ht="14" customHeight="1" spans="1:10">
      <c r="A583" s="42"/>
      <c r="B583" s="43"/>
      <c r="C583" s="39" t="s">
        <v>553</v>
      </c>
      <c r="D583" s="112" t="s">
        <v>543</v>
      </c>
      <c r="E583" s="47">
        <v>162.928742774567</v>
      </c>
      <c r="F583" s="47">
        <v>165.977080924855</v>
      </c>
      <c r="G583" s="47"/>
      <c r="H583" s="47">
        <v>164.452911849711</v>
      </c>
      <c r="I583" s="47">
        <v>657.811647398844</v>
      </c>
      <c r="J583" s="47">
        <v>4.33800251549562</v>
      </c>
    </row>
    <row r="584" s="3" customFormat="1" ht="14" customHeight="1" spans="1:10">
      <c r="A584" s="42"/>
      <c r="B584" s="43"/>
      <c r="C584" s="39"/>
      <c r="D584" s="112" t="s">
        <v>544</v>
      </c>
      <c r="E584" s="47">
        <v>159.679713139662</v>
      </c>
      <c r="F584" s="47">
        <v>158.882034763583</v>
      </c>
      <c r="G584" s="47"/>
      <c r="H584" s="47">
        <v>159.280873951622</v>
      </c>
      <c r="I584" s="47">
        <v>637.12349580649</v>
      </c>
      <c r="J584" s="47">
        <v>5.69751747013669</v>
      </c>
    </row>
    <row r="585" s="3" customFormat="1" ht="14" customHeight="1" spans="1:10">
      <c r="A585" s="42"/>
      <c r="B585" s="43"/>
      <c r="C585" s="39"/>
      <c r="D585" s="112" t="s">
        <v>545</v>
      </c>
      <c r="E585" s="47">
        <v>127.4</v>
      </c>
      <c r="F585" s="47">
        <v>123.53</v>
      </c>
      <c r="G585" s="47"/>
      <c r="H585" s="47">
        <v>125.46</v>
      </c>
      <c r="I585" s="47">
        <v>557.6</v>
      </c>
      <c r="J585" s="47">
        <v>6.4</v>
      </c>
    </row>
    <row r="586" s="3" customFormat="1" ht="14" customHeight="1" spans="1:10">
      <c r="A586" s="42"/>
      <c r="B586" s="43"/>
      <c r="C586" s="39"/>
      <c r="D586" s="112" t="s">
        <v>546</v>
      </c>
      <c r="E586" s="47">
        <v>157.24</v>
      </c>
      <c r="F586" s="47">
        <v>152.16</v>
      </c>
      <c r="G586" s="47"/>
      <c r="H586" s="47">
        <v>154.7</v>
      </c>
      <c r="I586" s="47">
        <v>687.6</v>
      </c>
      <c r="J586" s="47">
        <v>3.52</v>
      </c>
    </row>
    <row r="587" s="3" customFormat="1" ht="14" customHeight="1" spans="1:10">
      <c r="A587" s="42"/>
      <c r="B587" s="43"/>
      <c r="C587" s="39"/>
      <c r="D587" s="112" t="s">
        <v>547</v>
      </c>
      <c r="E587" s="47">
        <v>181.9</v>
      </c>
      <c r="F587" s="47">
        <v>183.7</v>
      </c>
      <c r="G587" s="47"/>
      <c r="H587" s="47">
        <v>182.8</v>
      </c>
      <c r="I587" s="47">
        <v>731.2</v>
      </c>
      <c r="J587" s="47">
        <v>5.15</v>
      </c>
    </row>
    <row r="588" s="3" customFormat="1" ht="14" customHeight="1" spans="1:10">
      <c r="A588" s="42"/>
      <c r="B588" s="43"/>
      <c r="C588" s="39"/>
      <c r="D588" s="112" t="s">
        <v>548</v>
      </c>
      <c r="E588" s="47">
        <v>133.65</v>
      </c>
      <c r="F588" s="47">
        <v>148.9</v>
      </c>
      <c r="G588" s="47"/>
      <c r="H588" s="47">
        <v>141.28</v>
      </c>
      <c r="I588" s="47">
        <v>627.89</v>
      </c>
      <c r="J588" s="47">
        <v>7.64</v>
      </c>
    </row>
    <row r="589" s="3" customFormat="1" ht="14" customHeight="1" spans="1:10">
      <c r="A589" s="53"/>
      <c r="B589" s="43"/>
      <c r="C589" s="39"/>
      <c r="D589" s="112" t="s">
        <v>537</v>
      </c>
      <c r="E589" s="47">
        <v>153.799742652371</v>
      </c>
      <c r="F589" s="47">
        <v>155.52485261474</v>
      </c>
      <c r="G589" s="47"/>
      <c r="H589" s="47">
        <v>154.662297633555</v>
      </c>
      <c r="I589" s="47">
        <v>649.870857200889</v>
      </c>
      <c r="J589" s="47">
        <v>5.45758666427205</v>
      </c>
    </row>
    <row r="590" s="3" customFormat="1" ht="14" customHeight="1" spans="1:10">
      <c r="A590" s="37">
        <v>22</v>
      </c>
      <c r="B590" s="38" t="s">
        <v>554</v>
      </c>
      <c r="C590" s="39" t="s">
        <v>555</v>
      </c>
      <c r="D590" s="112" t="s">
        <v>529</v>
      </c>
      <c r="E590" s="96">
        <v>12.89</v>
      </c>
      <c r="F590" s="96">
        <v>12.82</v>
      </c>
      <c r="G590" s="96">
        <v>12.47</v>
      </c>
      <c r="H590" s="96">
        <v>12.73</v>
      </c>
      <c r="I590" s="96">
        <v>636.33</v>
      </c>
      <c r="J590" s="96">
        <v>5.82</v>
      </c>
    </row>
    <row r="591" s="3" customFormat="1" ht="14" customHeight="1" spans="1:10">
      <c r="A591" s="42"/>
      <c r="B591" s="43"/>
      <c r="C591" s="39"/>
      <c r="D591" s="112" t="s">
        <v>530</v>
      </c>
      <c r="E591" s="113">
        <v>11.9</v>
      </c>
      <c r="F591" s="113">
        <v>12.13</v>
      </c>
      <c r="G591" s="113">
        <v>12.06</v>
      </c>
      <c r="H591" s="113">
        <v>12.03</v>
      </c>
      <c r="I591" s="113">
        <v>534.6</v>
      </c>
      <c r="J591" s="113">
        <v>8.23</v>
      </c>
    </row>
    <row r="592" s="3" customFormat="1" ht="14" customHeight="1" spans="1:10">
      <c r="A592" s="42"/>
      <c r="B592" s="43"/>
      <c r="C592" s="39"/>
      <c r="D592" s="112" t="s">
        <v>531</v>
      </c>
      <c r="E592" s="96">
        <v>15.9</v>
      </c>
      <c r="F592" s="96">
        <v>15.4</v>
      </c>
      <c r="G592" s="96">
        <v>15.3</v>
      </c>
      <c r="H592" s="96">
        <v>15.52</v>
      </c>
      <c r="I592" s="96">
        <v>675</v>
      </c>
      <c r="J592" s="96">
        <v>4.9</v>
      </c>
    </row>
    <row r="593" s="3" customFormat="1" ht="14" customHeight="1" spans="1:10">
      <c r="A593" s="42"/>
      <c r="B593" s="43"/>
      <c r="C593" s="39"/>
      <c r="D593" s="112" t="s">
        <v>532</v>
      </c>
      <c r="E593" s="113">
        <v>13.76</v>
      </c>
      <c r="F593" s="113">
        <v>12.98</v>
      </c>
      <c r="G593" s="113">
        <v>13.37</v>
      </c>
      <c r="H593" s="113">
        <v>13.37</v>
      </c>
      <c r="I593" s="113">
        <v>668.67</v>
      </c>
      <c r="J593" s="118">
        <v>6.8</v>
      </c>
    </row>
    <row r="594" s="3" customFormat="1" ht="14" customHeight="1" spans="1:10">
      <c r="A594" s="42"/>
      <c r="B594" s="43"/>
      <c r="C594" s="39"/>
      <c r="D594" s="112" t="s">
        <v>533</v>
      </c>
      <c r="E594" s="96">
        <v>12.43</v>
      </c>
      <c r="F594" s="96">
        <v>11.89</v>
      </c>
      <c r="G594" s="96">
        <v>12.3</v>
      </c>
      <c r="H594" s="96">
        <v>12.21</v>
      </c>
      <c r="I594" s="96">
        <v>615.12</v>
      </c>
      <c r="J594" s="96">
        <v>6.29</v>
      </c>
    </row>
    <row r="595" s="3" customFormat="1" ht="14" customHeight="1" spans="1:10">
      <c r="A595" s="42"/>
      <c r="B595" s="43"/>
      <c r="C595" s="39"/>
      <c r="D595" s="112" t="s">
        <v>534</v>
      </c>
      <c r="E595" s="96">
        <v>12.67</v>
      </c>
      <c r="F595" s="96">
        <v>12.7</v>
      </c>
      <c r="G595" s="96">
        <v>12.82</v>
      </c>
      <c r="H595" s="96">
        <v>12.73</v>
      </c>
      <c r="I595" s="96">
        <v>636.5</v>
      </c>
      <c r="J595" s="96">
        <v>2.61</v>
      </c>
    </row>
    <row r="596" s="3" customFormat="1" ht="14" customHeight="1" spans="1:10">
      <c r="A596" s="42"/>
      <c r="B596" s="43"/>
      <c r="C596" s="39"/>
      <c r="D596" s="112" t="s">
        <v>535</v>
      </c>
      <c r="E596" s="96">
        <v>12.25</v>
      </c>
      <c r="F596" s="96">
        <v>11.6</v>
      </c>
      <c r="G596" s="96">
        <v>12.4</v>
      </c>
      <c r="H596" s="96">
        <v>12.08</v>
      </c>
      <c r="I596" s="96">
        <v>604.17</v>
      </c>
      <c r="J596" s="96">
        <v>1.4</v>
      </c>
    </row>
    <row r="597" s="3" customFormat="1" ht="14" customHeight="1" spans="1:10">
      <c r="A597" s="42"/>
      <c r="B597" s="43"/>
      <c r="C597" s="39"/>
      <c r="D597" s="112" t="s">
        <v>536</v>
      </c>
      <c r="E597" s="96">
        <v>12.74</v>
      </c>
      <c r="F597" s="96">
        <v>13.14</v>
      </c>
      <c r="G597" s="96">
        <v>12.97</v>
      </c>
      <c r="H597" s="96">
        <v>12.95</v>
      </c>
      <c r="I597" s="96">
        <v>647.62</v>
      </c>
      <c r="J597" s="96">
        <v>4.59</v>
      </c>
    </row>
    <row r="598" s="3" customFormat="1" ht="14" customHeight="1" spans="1:10">
      <c r="A598" s="42"/>
      <c r="B598" s="43"/>
      <c r="C598" s="39"/>
      <c r="D598" s="112" t="s">
        <v>537</v>
      </c>
      <c r="E598" s="96">
        <v>13.07</v>
      </c>
      <c r="F598" s="96">
        <v>12.83</v>
      </c>
      <c r="G598" s="96">
        <v>12.96</v>
      </c>
      <c r="H598" s="96">
        <v>12.95</v>
      </c>
      <c r="I598" s="96">
        <v>627.3</v>
      </c>
      <c r="J598" s="96">
        <v>5.08</v>
      </c>
    </row>
    <row r="599" s="3" customFormat="1" ht="14" customHeight="1" spans="1:10">
      <c r="A599" s="42"/>
      <c r="B599" s="43"/>
      <c r="C599" s="39" t="s">
        <v>556</v>
      </c>
      <c r="D599" s="112" t="s">
        <v>539</v>
      </c>
      <c r="E599" s="96">
        <v>14.66</v>
      </c>
      <c r="F599" s="96">
        <v>14.58</v>
      </c>
      <c r="G599" s="96">
        <v>14.53</v>
      </c>
      <c r="H599" s="96">
        <v>14.59</v>
      </c>
      <c r="I599" s="96">
        <v>591.7</v>
      </c>
      <c r="J599" s="96">
        <v>-4.2</v>
      </c>
    </row>
    <row r="600" s="3" customFormat="1" ht="14" customHeight="1" spans="1:10">
      <c r="A600" s="42"/>
      <c r="B600" s="43"/>
      <c r="C600" s="39"/>
      <c r="D600" s="112" t="s">
        <v>530</v>
      </c>
      <c r="E600" s="96">
        <v>12.86</v>
      </c>
      <c r="F600" s="96">
        <v>12.19</v>
      </c>
      <c r="G600" s="96">
        <v>12.34</v>
      </c>
      <c r="H600" s="96">
        <v>12.46</v>
      </c>
      <c r="I600" s="96">
        <v>553.8</v>
      </c>
      <c r="J600" s="96">
        <v>10</v>
      </c>
    </row>
    <row r="601" s="3" customFormat="1" ht="14" customHeight="1" spans="1:10">
      <c r="A601" s="42"/>
      <c r="B601" s="43"/>
      <c r="C601" s="39"/>
      <c r="D601" s="112" t="s">
        <v>531</v>
      </c>
      <c r="E601" s="96">
        <v>17</v>
      </c>
      <c r="F601" s="96">
        <v>17.7</v>
      </c>
      <c r="G601" s="96">
        <v>17.45</v>
      </c>
      <c r="H601" s="96">
        <v>17.38</v>
      </c>
      <c r="I601" s="96">
        <v>720.71</v>
      </c>
      <c r="J601" s="96">
        <v>1.16</v>
      </c>
    </row>
    <row r="602" s="3" customFormat="1" ht="14" customHeight="1" spans="1:10">
      <c r="A602" s="42"/>
      <c r="B602" s="43"/>
      <c r="C602" s="39"/>
      <c r="D602" s="112" t="s">
        <v>532</v>
      </c>
      <c r="E602" s="96">
        <v>14.74</v>
      </c>
      <c r="F602" s="96">
        <v>14.27</v>
      </c>
      <c r="G602" s="96">
        <v>14.33</v>
      </c>
      <c r="H602" s="96">
        <v>14.45</v>
      </c>
      <c r="I602" s="96">
        <v>716.61</v>
      </c>
      <c r="J602" s="96">
        <v>13.7</v>
      </c>
    </row>
    <row r="603" s="3" customFormat="1" ht="14" customHeight="1" spans="1:10">
      <c r="A603" s="42"/>
      <c r="B603" s="43"/>
      <c r="C603" s="39"/>
      <c r="D603" s="112" t="s">
        <v>540</v>
      </c>
      <c r="E603" s="96">
        <v>15.49</v>
      </c>
      <c r="F603" s="96">
        <v>15.36</v>
      </c>
      <c r="G603" s="96">
        <v>12.84</v>
      </c>
      <c r="H603" s="96">
        <v>14.56</v>
      </c>
      <c r="I603" s="96">
        <v>728.2</v>
      </c>
      <c r="J603" s="96">
        <v>5.94</v>
      </c>
    </row>
    <row r="604" s="3" customFormat="1" ht="14" customHeight="1" spans="1:10">
      <c r="A604" s="42"/>
      <c r="B604" s="43"/>
      <c r="C604" s="39"/>
      <c r="D604" s="112" t="s">
        <v>534</v>
      </c>
      <c r="E604" s="96">
        <v>12.05</v>
      </c>
      <c r="F604" s="96">
        <v>12.11</v>
      </c>
      <c r="G604" s="96">
        <v>11.93</v>
      </c>
      <c r="H604" s="96">
        <v>12.03</v>
      </c>
      <c r="I604" s="96">
        <v>601.5</v>
      </c>
      <c r="J604" s="96">
        <v>4.19</v>
      </c>
    </row>
    <row r="605" s="3" customFormat="1" ht="14" customHeight="1" spans="1:10">
      <c r="A605" s="42"/>
      <c r="B605" s="43"/>
      <c r="C605" s="39"/>
      <c r="D605" s="112" t="s">
        <v>541</v>
      </c>
      <c r="E605" s="96">
        <v>13.33</v>
      </c>
      <c r="F605" s="96">
        <v>13.42</v>
      </c>
      <c r="G605" s="96">
        <v>13.45</v>
      </c>
      <c r="H605" s="96">
        <v>13.4</v>
      </c>
      <c r="I605" s="96">
        <v>670.1</v>
      </c>
      <c r="J605" s="96">
        <v>8.7</v>
      </c>
    </row>
    <row r="606" s="3" customFormat="1" ht="14" customHeight="1" spans="1:10">
      <c r="A606" s="42"/>
      <c r="B606" s="43"/>
      <c r="C606" s="39"/>
      <c r="D606" s="112" t="s">
        <v>536</v>
      </c>
      <c r="E606" s="96">
        <v>13.29</v>
      </c>
      <c r="F606" s="96">
        <v>13.05</v>
      </c>
      <c r="G606" s="96">
        <v>13.14</v>
      </c>
      <c r="H606" s="96">
        <v>13.16</v>
      </c>
      <c r="I606" s="96">
        <v>657.94</v>
      </c>
      <c r="J606" s="96">
        <v>4.94</v>
      </c>
    </row>
    <row r="607" s="3" customFormat="1" ht="14" customHeight="1" spans="1:10">
      <c r="A607" s="42"/>
      <c r="B607" s="43"/>
      <c r="C607" s="39"/>
      <c r="D607" s="112" t="s">
        <v>537</v>
      </c>
      <c r="E607" s="96">
        <v>14.18</v>
      </c>
      <c r="F607" s="96">
        <v>14.09</v>
      </c>
      <c r="G607" s="96">
        <v>13.75</v>
      </c>
      <c r="H607" s="96">
        <v>14</v>
      </c>
      <c r="I607" s="96">
        <v>655.1</v>
      </c>
      <c r="J607" s="96">
        <v>5.55</v>
      </c>
    </row>
    <row r="608" s="3" customFormat="1" ht="14" customHeight="1" spans="1:10">
      <c r="A608" s="42"/>
      <c r="B608" s="43"/>
      <c r="C608" s="39" t="s">
        <v>557</v>
      </c>
      <c r="D608" s="112" t="s">
        <v>543</v>
      </c>
      <c r="E608" s="47">
        <v>164.359595375723</v>
      </c>
      <c r="F608" s="47">
        <v>169.248468208093</v>
      </c>
      <c r="G608" s="47"/>
      <c r="H608" s="47">
        <v>166.804031791908</v>
      </c>
      <c r="I608" s="47">
        <v>667.21612716763</v>
      </c>
      <c r="J608" s="47">
        <v>5.82968275200805</v>
      </c>
    </row>
    <row r="609" s="3" customFormat="1" ht="14" customHeight="1" spans="1:10">
      <c r="A609" s="42"/>
      <c r="B609" s="43"/>
      <c r="C609" s="39"/>
      <c r="D609" s="112" t="s">
        <v>544</v>
      </c>
      <c r="E609" s="47">
        <v>155.866992828492</v>
      </c>
      <c r="F609" s="47">
        <v>158.483195575544</v>
      </c>
      <c r="G609" s="47"/>
      <c r="H609" s="47">
        <v>157.175094202018</v>
      </c>
      <c r="I609" s="47">
        <v>628.700376808072</v>
      </c>
      <c r="J609" s="47">
        <v>4.30013882479048</v>
      </c>
    </row>
    <row r="610" s="3" customFormat="1" ht="14" customHeight="1" spans="1:10">
      <c r="A610" s="42"/>
      <c r="B610" s="43"/>
      <c r="C610" s="39"/>
      <c r="D610" s="112" t="s">
        <v>545</v>
      </c>
      <c r="E610" s="47">
        <v>122.54</v>
      </c>
      <c r="F610" s="47">
        <v>131.56</v>
      </c>
      <c r="G610" s="47"/>
      <c r="H610" s="47">
        <v>127.05</v>
      </c>
      <c r="I610" s="47">
        <v>564.7</v>
      </c>
      <c r="J610" s="47">
        <v>7.75</v>
      </c>
    </row>
    <row r="611" s="3" customFormat="1" ht="14" customHeight="1" spans="1:10">
      <c r="A611" s="42"/>
      <c r="B611" s="43"/>
      <c r="C611" s="39"/>
      <c r="D611" s="112" t="s">
        <v>546</v>
      </c>
      <c r="E611" s="47">
        <v>154.62</v>
      </c>
      <c r="F611" s="47">
        <v>159.73</v>
      </c>
      <c r="G611" s="47"/>
      <c r="H611" s="47">
        <v>157.18</v>
      </c>
      <c r="I611" s="47">
        <v>698.6</v>
      </c>
      <c r="J611" s="47">
        <v>5.18</v>
      </c>
    </row>
    <row r="612" s="3" customFormat="1" ht="14" customHeight="1" spans="1:10">
      <c r="A612" s="42"/>
      <c r="B612" s="43"/>
      <c r="C612" s="39"/>
      <c r="D612" s="112" t="s">
        <v>547</v>
      </c>
      <c r="E612" s="47">
        <v>183.6</v>
      </c>
      <c r="F612" s="47">
        <v>186.5</v>
      </c>
      <c r="G612" s="47"/>
      <c r="H612" s="47">
        <v>185.05</v>
      </c>
      <c r="I612" s="47">
        <v>740.2</v>
      </c>
      <c r="J612" s="47">
        <v>6.44</v>
      </c>
    </row>
    <row r="613" s="3" customFormat="1" ht="14" customHeight="1" spans="1:10">
      <c r="A613" s="42"/>
      <c r="B613" s="43"/>
      <c r="C613" s="39"/>
      <c r="D613" s="112" t="s">
        <v>548</v>
      </c>
      <c r="E613" s="47">
        <v>131.42</v>
      </c>
      <c r="F613" s="47">
        <v>145.65</v>
      </c>
      <c r="G613" s="47"/>
      <c r="H613" s="47">
        <v>138.54</v>
      </c>
      <c r="I613" s="47">
        <v>615.71</v>
      </c>
      <c r="J613" s="47">
        <v>5.56</v>
      </c>
    </row>
    <row r="614" s="3" customFormat="1" ht="14" customHeight="1" spans="1:10">
      <c r="A614" s="53"/>
      <c r="B614" s="43"/>
      <c r="C614" s="39"/>
      <c r="D614" s="112" t="s">
        <v>537</v>
      </c>
      <c r="E614" s="47">
        <v>152.067764700702</v>
      </c>
      <c r="F614" s="47">
        <v>158.528610630606</v>
      </c>
      <c r="G614" s="47"/>
      <c r="H614" s="47">
        <v>155.299854332321</v>
      </c>
      <c r="I614" s="47">
        <v>652.52108399595</v>
      </c>
      <c r="J614" s="47">
        <v>5.84330359613309</v>
      </c>
    </row>
    <row r="615" s="5" customFormat="1" ht="14" customHeight="1" spans="1:10">
      <c r="A615" s="119">
        <v>23</v>
      </c>
      <c r="B615" s="38" t="s">
        <v>558</v>
      </c>
      <c r="C615" s="39" t="s">
        <v>559</v>
      </c>
      <c r="D615" s="39" t="s">
        <v>404</v>
      </c>
      <c r="E615" s="120">
        <v>18.72</v>
      </c>
      <c r="F615" s="120">
        <v>18.29</v>
      </c>
      <c r="G615" s="120">
        <v>18.53</v>
      </c>
      <c r="H615" s="120">
        <v>18.51</v>
      </c>
      <c r="I615" s="120">
        <v>598.32</v>
      </c>
      <c r="J615" s="120">
        <v>14.87</v>
      </c>
    </row>
    <row r="616" s="5" customFormat="1" ht="14" customHeight="1" spans="1:10">
      <c r="A616" s="121"/>
      <c r="B616" s="43"/>
      <c r="C616" s="39"/>
      <c r="D616" s="39" t="s">
        <v>560</v>
      </c>
      <c r="E616" s="120">
        <v>12.44</v>
      </c>
      <c r="F616" s="120">
        <v>14.86</v>
      </c>
      <c r="G616" s="120">
        <v>13.53</v>
      </c>
      <c r="H616" s="120">
        <v>13.61</v>
      </c>
      <c r="I616" s="120">
        <v>581.69</v>
      </c>
      <c r="J616" s="120">
        <v>26.49</v>
      </c>
    </row>
    <row r="617" s="5" customFormat="1" ht="14" customHeight="1" spans="1:10">
      <c r="A617" s="121"/>
      <c r="B617" s="43"/>
      <c r="C617" s="39"/>
      <c r="D617" s="39" t="s">
        <v>561</v>
      </c>
      <c r="E617" s="120">
        <v>7.39</v>
      </c>
      <c r="F617" s="120">
        <v>7.37</v>
      </c>
      <c r="G617" s="120">
        <v>7.47</v>
      </c>
      <c r="H617" s="120">
        <v>7.41</v>
      </c>
      <c r="I617" s="120">
        <v>374.1</v>
      </c>
      <c r="J617" s="120">
        <v>-34.08</v>
      </c>
    </row>
    <row r="618" s="5" customFormat="1" ht="14" customHeight="1" spans="1:10">
      <c r="A618" s="121"/>
      <c r="B618" s="43"/>
      <c r="C618" s="39"/>
      <c r="D618" s="39" t="s">
        <v>562</v>
      </c>
      <c r="E618" s="120">
        <v>12.38</v>
      </c>
      <c r="F618" s="120">
        <v>13.49</v>
      </c>
      <c r="G618" s="120">
        <v>13.37</v>
      </c>
      <c r="H618" s="120">
        <v>13.18</v>
      </c>
      <c r="I618" s="120">
        <v>650.87</v>
      </c>
      <c r="J618" s="120">
        <v>28.46</v>
      </c>
    </row>
    <row r="619" s="5" customFormat="1" ht="14" customHeight="1" spans="1:10">
      <c r="A619" s="121"/>
      <c r="B619" s="43"/>
      <c r="C619" s="39"/>
      <c r="D619" s="122" t="s">
        <v>563</v>
      </c>
      <c r="E619" s="120">
        <v>23.93</v>
      </c>
      <c r="F619" s="120">
        <v>21.99</v>
      </c>
      <c r="G619" s="120">
        <v>25.06</v>
      </c>
      <c r="H619" s="120">
        <v>23.66</v>
      </c>
      <c r="I619" s="120">
        <v>657.35</v>
      </c>
      <c r="J619" s="120">
        <v>4.69</v>
      </c>
    </row>
    <row r="620" s="5" customFormat="1" ht="14" customHeight="1" spans="1:10">
      <c r="A620" s="121"/>
      <c r="B620" s="43"/>
      <c r="C620" s="39"/>
      <c r="D620" s="122" t="s">
        <v>564</v>
      </c>
      <c r="E620" s="120">
        <v>4.82</v>
      </c>
      <c r="F620" s="120">
        <v>4.64</v>
      </c>
      <c r="G620" s="120">
        <v>5.38</v>
      </c>
      <c r="H620" s="120">
        <v>4.95</v>
      </c>
      <c r="I620" s="120">
        <v>261.64</v>
      </c>
      <c r="J620" s="120">
        <v>-16.39</v>
      </c>
    </row>
    <row r="621" s="5" customFormat="1" ht="14" customHeight="1" spans="1:10">
      <c r="A621" s="121"/>
      <c r="B621" s="43"/>
      <c r="C621" s="39"/>
      <c r="D621" s="123" t="s">
        <v>565</v>
      </c>
      <c r="E621" s="124">
        <v>13.28</v>
      </c>
      <c r="F621" s="124">
        <v>13.44</v>
      </c>
      <c r="G621" s="124">
        <v>13.94</v>
      </c>
      <c r="H621" s="124">
        <v>13.55</v>
      </c>
      <c r="I621" s="124">
        <v>520.66</v>
      </c>
      <c r="J621" s="124">
        <v>4.28</v>
      </c>
    </row>
    <row r="622" s="5" customFormat="1" ht="14" customHeight="1" spans="1:10">
      <c r="A622" s="121"/>
      <c r="B622" s="43"/>
      <c r="C622" s="122" t="s">
        <v>566</v>
      </c>
      <c r="D622" s="39" t="s">
        <v>404</v>
      </c>
      <c r="E622" s="120">
        <v>22</v>
      </c>
      <c r="F622" s="120">
        <v>21.9</v>
      </c>
      <c r="G622" s="120">
        <v>22.4</v>
      </c>
      <c r="H622" s="120">
        <v>22.1</v>
      </c>
      <c r="I622" s="120">
        <v>721.1</v>
      </c>
      <c r="J622" s="120">
        <v>32.48</v>
      </c>
    </row>
    <row r="623" s="5" customFormat="1" ht="14" customHeight="1" spans="1:10">
      <c r="A623" s="121"/>
      <c r="B623" s="43"/>
      <c r="C623" s="122"/>
      <c r="D623" s="39" t="s">
        <v>560</v>
      </c>
      <c r="E623" s="120">
        <v>14.9</v>
      </c>
      <c r="F623" s="120">
        <v>15.9</v>
      </c>
      <c r="G623" s="120">
        <v>16.5</v>
      </c>
      <c r="H623" s="120">
        <v>16.5</v>
      </c>
      <c r="I623" s="120">
        <v>656.7</v>
      </c>
      <c r="J623" s="120">
        <v>12.3</v>
      </c>
    </row>
    <row r="624" s="5" customFormat="1" ht="14" customHeight="1" spans="1:10">
      <c r="A624" s="121"/>
      <c r="B624" s="43"/>
      <c r="C624" s="122"/>
      <c r="D624" s="39" t="s">
        <v>561</v>
      </c>
      <c r="E624" s="120">
        <v>15.7</v>
      </c>
      <c r="F624" s="120">
        <v>14.3</v>
      </c>
      <c r="G624" s="120">
        <v>13.5</v>
      </c>
      <c r="H624" s="120">
        <v>13.5</v>
      </c>
      <c r="I624" s="120">
        <v>603.9</v>
      </c>
      <c r="J624" s="120">
        <v>-4.2</v>
      </c>
    </row>
    <row r="625" s="5" customFormat="1" ht="14" customHeight="1" spans="1:10">
      <c r="A625" s="121"/>
      <c r="B625" s="43"/>
      <c r="C625" s="122"/>
      <c r="D625" s="39" t="s">
        <v>562</v>
      </c>
      <c r="E625" s="120">
        <v>13.2</v>
      </c>
      <c r="F625" s="120">
        <v>14.5</v>
      </c>
      <c r="G625" s="120">
        <v>11.8</v>
      </c>
      <c r="H625" s="120">
        <v>11.8</v>
      </c>
      <c r="I625" s="120">
        <v>607.7</v>
      </c>
      <c r="J625" s="120">
        <v>-6.8</v>
      </c>
    </row>
    <row r="626" s="5" customFormat="1" ht="14" customHeight="1" spans="1:10">
      <c r="A626" s="121"/>
      <c r="B626" s="43"/>
      <c r="C626" s="122"/>
      <c r="D626" s="122" t="s">
        <v>563</v>
      </c>
      <c r="E626" s="120">
        <v>23.5</v>
      </c>
      <c r="F626" s="120">
        <v>21.8</v>
      </c>
      <c r="G626" s="120">
        <v>23</v>
      </c>
      <c r="H626" s="120">
        <v>23</v>
      </c>
      <c r="I626" s="120">
        <v>632.6</v>
      </c>
      <c r="J626" s="120">
        <v>0.01</v>
      </c>
    </row>
    <row r="627" s="5" customFormat="1" ht="14" customHeight="1" spans="1:10">
      <c r="A627" s="121"/>
      <c r="B627" s="43"/>
      <c r="C627" s="122"/>
      <c r="D627" s="122" t="s">
        <v>564</v>
      </c>
      <c r="E627" s="120">
        <v>11.5</v>
      </c>
      <c r="F627" s="120">
        <v>12.8</v>
      </c>
      <c r="G627" s="120">
        <v>13.9</v>
      </c>
      <c r="H627" s="120">
        <v>13.9</v>
      </c>
      <c r="I627" s="120">
        <v>673.7</v>
      </c>
      <c r="J627" s="120">
        <v>13.3</v>
      </c>
    </row>
    <row r="628" s="5" customFormat="1" ht="14" customHeight="1" spans="1:10">
      <c r="A628" s="121"/>
      <c r="B628" s="43"/>
      <c r="C628" s="122"/>
      <c r="D628" s="123" t="s">
        <v>565</v>
      </c>
      <c r="E628" s="124">
        <v>16.8</v>
      </c>
      <c r="F628" s="124">
        <v>16.9</v>
      </c>
      <c r="G628" s="124">
        <v>16.9</v>
      </c>
      <c r="H628" s="124">
        <v>16.9</v>
      </c>
      <c r="I628" s="124">
        <v>649.3</v>
      </c>
      <c r="J628" s="124">
        <v>7.07</v>
      </c>
    </row>
    <row r="629" s="5" customFormat="1" ht="14" customHeight="1" spans="1:10">
      <c r="A629" s="121"/>
      <c r="B629" s="43"/>
      <c r="C629" s="114" t="s">
        <v>567</v>
      </c>
      <c r="D629" s="39" t="s">
        <v>404</v>
      </c>
      <c r="E629" s="120">
        <v>173.5</v>
      </c>
      <c r="F629" s="120">
        <v>189.2</v>
      </c>
      <c r="G629" s="120">
        <v>184.9</v>
      </c>
      <c r="H629" s="120">
        <v>182.53</v>
      </c>
      <c r="I629" s="120">
        <v>760.66</v>
      </c>
      <c r="J629" s="120">
        <v>21.11</v>
      </c>
    </row>
    <row r="630" s="5" customFormat="1" ht="14" customHeight="1" spans="1:10">
      <c r="A630" s="121"/>
      <c r="B630" s="43"/>
      <c r="C630" s="114"/>
      <c r="D630" s="39" t="s">
        <v>560</v>
      </c>
      <c r="E630" s="120">
        <v>153.2</v>
      </c>
      <c r="F630" s="120">
        <v>156.4</v>
      </c>
      <c r="G630" s="120">
        <v>160.7</v>
      </c>
      <c r="H630" s="120">
        <v>156.77</v>
      </c>
      <c r="I630" s="120">
        <v>653.2</v>
      </c>
      <c r="J630" s="120">
        <v>9.91</v>
      </c>
    </row>
    <row r="631" s="5" customFormat="1" ht="14" customHeight="1" spans="1:10">
      <c r="A631" s="121"/>
      <c r="B631" s="43"/>
      <c r="C631" s="114"/>
      <c r="D631" s="39" t="s">
        <v>562</v>
      </c>
      <c r="E631" s="120">
        <v>153.3</v>
      </c>
      <c r="F631" s="120">
        <v>164.3</v>
      </c>
      <c r="G631" s="120">
        <v>169.5</v>
      </c>
      <c r="H631" s="120">
        <v>162.37</v>
      </c>
      <c r="I631" s="120">
        <v>615.5</v>
      </c>
      <c r="J631" s="120">
        <v>15.35</v>
      </c>
    </row>
    <row r="632" s="5" customFormat="1" ht="14" customHeight="1" spans="1:10">
      <c r="A632" s="121"/>
      <c r="B632" s="43"/>
      <c r="C632" s="114"/>
      <c r="D632" s="122" t="s">
        <v>563</v>
      </c>
      <c r="E632" s="120">
        <v>146.4</v>
      </c>
      <c r="F632" s="120">
        <v>164.6</v>
      </c>
      <c r="G632" s="120">
        <v>158.8</v>
      </c>
      <c r="H632" s="120">
        <v>156.6</v>
      </c>
      <c r="I632" s="120">
        <v>652.52</v>
      </c>
      <c r="J632" s="120">
        <v>0.01</v>
      </c>
    </row>
    <row r="633" s="5" customFormat="1" ht="14" customHeight="1" spans="1:10">
      <c r="A633" s="121"/>
      <c r="B633" s="43"/>
      <c r="C633" s="114"/>
      <c r="D633" s="122" t="s">
        <v>564</v>
      </c>
      <c r="E633" s="120">
        <v>125.2</v>
      </c>
      <c r="F633" s="120">
        <v>132.3</v>
      </c>
      <c r="G633" s="120"/>
      <c r="H633" s="120">
        <v>128.8</v>
      </c>
      <c r="I633" s="120">
        <v>565</v>
      </c>
      <c r="J633" s="120">
        <v>-4.48</v>
      </c>
    </row>
    <row r="634" s="6" customFormat="1" ht="14" customHeight="1" spans="1:10">
      <c r="A634" s="125"/>
      <c r="B634" s="43"/>
      <c r="C634" s="114"/>
      <c r="D634" s="126" t="s">
        <v>565</v>
      </c>
      <c r="E634" s="124">
        <v>150.32</v>
      </c>
      <c r="F634" s="124">
        <v>161.36</v>
      </c>
      <c r="G634" s="124">
        <v>168.48</v>
      </c>
      <c r="H634" s="124">
        <v>157.41</v>
      </c>
      <c r="I634" s="124">
        <v>649.38</v>
      </c>
      <c r="J634" s="124">
        <v>8.23</v>
      </c>
    </row>
    <row r="635" s="7" customFormat="1" ht="14" customHeight="1" spans="1:10">
      <c r="A635" s="127">
        <v>24</v>
      </c>
      <c r="B635" s="128" t="s">
        <v>568</v>
      </c>
      <c r="C635" s="129" t="s">
        <v>569</v>
      </c>
      <c r="D635" s="130" t="s">
        <v>570</v>
      </c>
      <c r="E635" s="131">
        <v>13.29</v>
      </c>
      <c r="F635" s="131">
        <v>13.31</v>
      </c>
      <c r="G635" s="131">
        <v>13.08</v>
      </c>
      <c r="H635" s="131">
        <v>13.23</v>
      </c>
      <c r="I635" s="131">
        <v>658</v>
      </c>
      <c r="J635" s="131">
        <v>7.52</v>
      </c>
    </row>
    <row r="636" s="7" customFormat="1" ht="14" customHeight="1" spans="1:10">
      <c r="A636" s="132"/>
      <c r="B636" s="133"/>
      <c r="C636" s="51" t="s">
        <v>571</v>
      </c>
      <c r="D636" s="130" t="s">
        <v>457</v>
      </c>
      <c r="E636" s="131">
        <v>12.8</v>
      </c>
      <c r="F636" s="131">
        <v>13.52</v>
      </c>
      <c r="G636" s="131">
        <v>13.2</v>
      </c>
      <c r="H636" s="131">
        <v>13.17</v>
      </c>
      <c r="I636" s="131">
        <v>658.7</v>
      </c>
      <c r="J636" s="134">
        <v>5.34</v>
      </c>
    </row>
    <row r="637" s="7" customFormat="1" ht="14" customHeight="1" spans="1:10">
      <c r="A637" s="132"/>
      <c r="B637" s="133"/>
      <c r="C637" s="51" t="s">
        <v>571</v>
      </c>
      <c r="D637" s="130" t="s">
        <v>516</v>
      </c>
      <c r="E637" s="131">
        <v>14.24</v>
      </c>
      <c r="F637" s="131">
        <v>13.88</v>
      </c>
      <c r="G637" s="131">
        <v>14.16</v>
      </c>
      <c r="H637" s="131">
        <v>14.09</v>
      </c>
      <c r="I637" s="131">
        <v>706.27</v>
      </c>
      <c r="J637" s="131">
        <v>9.31</v>
      </c>
    </row>
    <row r="638" s="7" customFormat="1" ht="14" customHeight="1" spans="1:10">
      <c r="A638" s="132"/>
      <c r="B638" s="133"/>
      <c r="C638" s="51" t="s">
        <v>571</v>
      </c>
      <c r="D638" s="130" t="s">
        <v>459</v>
      </c>
      <c r="E638" s="131">
        <v>14.54</v>
      </c>
      <c r="F638" s="131">
        <v>14.28</v>
      </c>
      <c r="G638" s="131">
        <v>14.41</v>
      </c>
      <c r="H638" s="131">
        <v>14.41</v>
      </c>
      <c r="I638" s="131">
        <v>672.8</v>
      </c>
      <c r="J638" s="131">
        <v>9.11</v>
      </c>
    </row>
    <row r="639" s="7" customFormat="1" ht="14" customHeight="1" spans="1:10">
      <c r="A639" s="132"/>
      <c r="B639" s="133"/>
      <c r="C639" s="51" t="s">
        <v>571</v>
      </c>
      <c r="D639" s="130" t="s">
        <v>572</v>
      </c>
      <c r="E639" s="131">
        <v>11.32</v>
      </c>
      <c r="F639" s="131">
        <v>10.28</v>
      </c>
      <c r="G639" s="131">
        <v>10.98</v>
      </c>
      <c r="H639" s="131">
        <v>10.86</v>
      </c>
      <c r="I639" s="131">
        <v>543</v>
      </c>
      <c r="J639" s="131">
        <v>-14.89</v>
      </c>
    </row>
    <row r="640" s="7" customFormat="1" ht="14" customHeight="1" spans="1:10">
      <c r="A640" s="132"/>
      <c r="B640" s="133"/>
      <c r="C640" s="51" t="s">
        <v>571</v>
      </c>
      <c r="D640" s="130" t="s">
        <v>573</v>
      </c>
      <c r="E640" s="131">
        <v>15.72</v>
      </c>
      <c r="F640" s="131">
        <v>16.03</v>
      </c>
      <c r="G640" s="131">
        <v>15.54</v>
      </c>
      <c r="H640" s="131">
        <v>15.76</v>
      </c>
      <c r="I640" s="131">
        <v>700.6</v>
      </c>
      <c r="J640" s="131">
        <v>14.64</v>
      </c>
    </row>
    <row r="641" s="7" customFormat="1" ht="14" customHeight="1" spans="1:10">
      <c r="A641" s="132"/>
      <c r="B641" s="133"/>
      <c r="C641" s="129"/>
      <c r="D641" s="130" t="s">
        <v>574</v>
      </c>
      <c r="E641" s="131">
        <v>15.44</v>
      </c>
      <c r="F641" s="131">
        <v>15.41</v>
      </c>
      <c r="G641" s="131">
        <v>15.19</v>
      </c>
      <c r="H641" s="131">
        <v>15.35</v>
      </c>
      <c r="I641" s="131">
        <v>639.6</v>
      </c>
      <c r="J641" s="131">
        <v>4.14</v>
      </c>
    </row>
    <row r="642" s="7" customFormat="1" ht="14" customHeight="1" spans="1:10">
      <c r="A642" s="132"/>
      <c r="B642" s="133"/>
      <c r="C642" s="51" t="s">
        <v>571</v>
      </c>
      <c r="D642" s="130" t="s">
        <v>400</v>
      </c>
      <c r="E642" s="131">
        <v>16.71</v>
      </c>
      <c r="F642" s="131">
        <v>16.7</v>
      </c>
      <c r="G642" s="131">
        <v>16.73</v>
      </c>
      <c r="H642" s="131">
        <v>16.71</v>
      </c>
      <c r="I642" s="131">
        <v>697.48</v>
      </c>
      <c r="J642" s="131">
        <v>30.44</v>
      </c>
    </row>
    <row r="643" s="8" customFormat="1" ht="14" customHeight="1" spans="1:10">
      <c r="A643" s="135"/>
      <c r="B643" s="136"/>
      <c r="C643" s="137" t="s">
        <v>571</v>
      </c>
      <c r="D643" s="138" t="s">
        <v>401</v>
      </c>
      <c r="E643" s="139">
        <v>14.2575</v>
      </c>
      <c r="F643" s="139">
        <v>14.17625</v>
      </c>
      <c r="G643" s="139">
        <v>14.16125</v>
      </c>
      <c r="H643" s="139">
        <v>14.1975</v>
      </c>
      <c r="I643" s="139">
        <v>659.55625</v>
      </c>
      <c r="J643" s="139">
        <v>6.28</v>
      </c>
    </row>
    <row r="644" s="7" customFormat="1" ht="14" customHeight="1" spans="1:10">
      <c r="A644" s="132"/>
      <c r="B644" s="133"/>
      <c r="C644" s="129" t="s">
        <v>575</v>
      </c>
      <c r="D644" s="130" t="s">
        <v>570</v>
      </c>
      <c r="E644" s="140">
        <v>16.27</v>
      </c>
      <c r="F644" s="140">
        <v>15.8</v>
      </c>
      <c r="G644" s="140">
        <v>15.93</v>
      </c>
      <c r="H644" s="140">
        <v>16</v>
      </c>
      <c r="I644" s="140">
        <v>800</v>
      </c>
      <c r="J644" s="140">
        <v>1.91</v>
      </c>
    </row>
    <row r="645" s="7" customFormat="1" ht="14" customHeight="1" spans="1:10">
      <c r="A645" s="132"/>
      <c r="B645" s="133"/>
      <c r="C645" s="129"/>
      <c r="D645" s="130" t="s">
        <v>457</v>
      </c>
      <c r="E645" s="140">
        <v>13.27</v>
      </c>
      <c r="F645" s="140">
        <v>13.59</v>
      </c>
      <c r="G645" s="140">
        <v>13.19</v>
      </c>
      <c r="H645" s="140">
        <v>13.35</v>
      </c>
      <c r="I645" s="140">
        <v>667.5</v>
      </c>
      <c r="J645" s="140">
        <v>4.51</v>
      </c>
    </row>
    <row r="646" s="7" customFormat="1" ht="14" customHeight="1" spans="1:10">
      <c r="A646" s="132"/>
      <c r="B646" s="133"/>
      <c r="C646" s="129"/>
      <c r="D646" s="130" t="s">
        <v>516</v>
      </c>
      <c r="E646" s="140">
        <v>13.49</v>
      </c>
      <c r="F646" s="140">
        <v>13.38</v>
      </c>
      <c r="G646" s="140">
        <v>13.4</v>
      </c>
      <c r="H646" s="140">
        <v>13.42</v>
      </c>
      <c r="I646" s="140">
        <v>672.85</v>
      </c>
      <c r="J646" s="140">
        <v>3.66</v>
      </c>
    </row>
    <row r="647" s="7" customFormat="1" ht="14" customHeight="1" spans="1:10">
      <c r="A647" s="132"/>
      <c r="B647" s="133"/>
      <c r="C647" s="129"/>
      <c r="D647" s="130" t="s">
        <v>459</v>
      </c>
      <c r="E647" s="140">
        <v>15.23</v>
      </c>
      <c r="F647" s="140">
        <v>14.78</v>
      </c>
      <c r="G647" s="140">
        <v>14.89</v>
      </c>
      <c r="H647" s="140">
        <v>14.97</v>
      </c>
      <c r="I647" s="140">
        <v>698.8</v>
      </c>
      <c r="J647" s="140">
        <v>2.93</v>
      </c>
    </row>
    <row r="648" s="7" customFormat="1" ht="14" customHeight="1" spans="1:10">
      <c r="A648" s="132"/>
      <c r="B648" s="133"/>
      <c r="C648" s="129"/>
      <c r="D648" s="130" t="s">
        <v>572</v>
      </c>
      <c r="E648" s="140">
        <v>13.03</v>
      </c>
      <c r="F648" s="140">
        <v>13.93</v>
      </c>
      <c r="G648" s="140">
        <v>14.24</v>
      </c>
      <c r="H648" s="140">
        <v>13.73</v>
      </c>
      <c r="I648" s="140">
        <v>686.3</v>
      </c>
      <c r="J648" s="140">
        <v>7.38</v>
      </c>
    </row>
    <row r="649" s="7" customFormat="1" ht="14" customHeight="1" spans="1:10">
      <c r="A649" s="132"/>
      <c r="B649" s="133"/>
      <c r="C649" s="129"/>
      <c r="D649" s="130" t="s">
        <v>576</v>
      </c>
      <c r="E649" s="140">
        <v>17.01</v>
      </c>
      <c r="F649" s="140">
        <v>16.8</v>
      </c>
      <c r="G649" s="140">
        <v>16.98</v>
      </c>
      <c r="H649" s="140">
        <v>16.93</v>
      </c>
      <c r="I649" s="140">
        <v>853.2</v>
      </c>
      <c r="J649" s="140">
        <v>0.14</v>
      </c>
    </row>
    <row r="650" s="7" customFormat="1" ht="14" customHeight="1" spans="1:10">
      <c r="A650" s="132"/>
      <c r="B650" s="133"/>
      <c r="C650" s="129"/>
      <c r="D650" s="130" t="s">
        <v>574</v>
      </c>
      <c r="E650" s="140">
        <v>15.39</v>
      </c>
      <c r="F650" s="140">
        <v>13.69</v>
      </c>
      <c r="G650" s="140">
        <v>13.189</v>
      </c>
      <c r="H650" s="140">
        <v>16.9</v>
      </c>
      <c r="I650" s="140">
        <v>704.17</v>
      </c>
      <c r="J650" s="140">
        <v>14.19</v>
      </c>
    </row>
    <row r="651" s="7" customFormat="1" ht="14" customHeight="1" spans="1:10">
      <c r="A651" s="132"/>
      <c r="B651" s="133"/>
      <c r="C651" s="129"/>
      <c r="D651" s="130" t="s">
        <v>400</v>
      </c>
      <c r="E651" s="140">
        <v>14.3</v>
      </c>
      <c r="F651" s="140">
        <v>14.5</v>
      </c>
      <c r="G651" s="140">
        <v>14.2</v>
      </c>
      <c r="H651" s="140">
        <v>14.3393333333333</v>
      </c>
      <c r="I651" s="140">
        <v>598.21</v>
      </c>
      <c r="J651" s="140">
        <v>-26.06</v>
      </c>
    </row>
    <row r="652" s="8" customFormat="1" ht="14" customHeight="1" spans="1:10">
      <c r="A652" s="135"/>
      <c r="B652" s="136"/>
      <c r="C652" s="141"/>
      <c r="D652" s="138" t="s">
        <v>401</v>
      </c>
      <c r="E652" s="142">
        <v>14.74875</v>
      </c>
      <c r="F652" s="142">
        <v>14.55875</v>
      </c>
      <c r="G652" s="142">
        <v>14.502375</v>
      </c>
      <c r="H652" s="142">
        <v>14.9549166666667</v>
      </c>
      <c r="I652" s="150">
        <v>710.12875</v>
      </c>
      <c r="J652" s="173">
        <v>4.2</v>
      </c>
    </row>
    <row r="653" s="9" customFormat="1" ht="14" customHeight="1" spans="1:10">
      <c r="A653" s="135"/>
      <c r="B653" s="133"/>
      <c r="C653" s="143" t="s">
        <v>577</v>
      </c>
      <c r="D653" s="144" t="s">
        <v>457</v>
      </c>
      <c r="E653" s="145">
        <v>151.91</v>
      </c>
      <c r="F653" s="145">
        <v>154.99</v>
      </c>
      <c r="G653" s="145"/>
      <c r="H653" s="145">
        <v>153.45</v>
      </c>
      <c r="I653" s="145">
        <v>682.03</v>
      </c>
      <c r="J653" s="145">
        <v>8.16</v>
      </c>
    </row>
    <row r="654" s="9" customFormat="1" ht="14" customHeight="1" spans="1:10">
      <c r="A654" s="135"/>
      <c r="B654" s="133"/>
      <c r="C654" s="143"/>
      <c r="D654" s="144" t="s">
        <v>570</v>
      </c>
      <c r="E654" s="146">
        <v>169.91</v>
      </c>
      <c r="F654" s="146">
        <v>168.58</v>
      </c>
      <c r="G654" s="146"/>
      <c r="H654" s="145">
        <v>169.25</v>
      </c>
      <c r="I654" s="146">
        <v>752.2</v>
      </c>
      <c r="J654" s="146">
        <v>4.95</v>
      </c>
    </row>
    <row r="655" s="9" customFormat="1" ht="14" customHeight="1" spans="1:10">
      <c r="A655" s="135"/>
      <c r="B655" s="133"/>
      <c r="C655" s="143"/>
      <c r="D655" s="144" t="s">
        <v>578</v>
      </c>
      <c r="E655" s="146">
        <v>155.3</v>
      </c>
      <c r="F655" s="146">
        <v>157.2</v>
      </c>
      <c r="G655" s="146"/>
      <c r="H655" s="146">
        <v>156.3</v>
      </c>
      <c r="I655" s="146">
        <v>681.1</v>
      </c>
      <c r="J655" s="146">
        <v>3.44</v>
      </c>
    </row>
    <row r="656" s="9" customFormat="1" ht="14" customHeight="1" spans="1:10">
      <c r="A656" s="135"/>
      <c r="B656" s="133"/>
      <c r="C656" s="143"/>
      <c r="D656" s="147" t="s">
        <v>579</v>
      </c>
      <c r="E656" s="146">
        <v>345.2</v>
      </c>
      <c r="F656" s="146">
        <v>328.6</v>
      </c>
      <c r="G656" s="146"/>
      <c r="H656" s="146">
        <v>336.9</v>
      </c>
      <c r="I656" s="146">
        <v>673.9</v>
      </c>
      <c r="J656" s="146">
        <v>2.83</v>
      </c>
    </row>
    <row r="657" s="9" customFormat="1" ht="14" customHeight="1" spans="1:10">
      <c r="A657" s="135"/>
      <c r="B657" s="133"/>
      <c r="C657" s="143"/>
      <c r="D657" s="144" t="s">
        <v>516</v>
      </c>
      <c r="E657" s="146">
        <v>149.42</v>
      </c>
      <c r="F657" s="146">
        <v>152.83</v>
      </c>
      <c r="G657" s="146"/>
      <c r="H657" s="146">
        <v>151.13</v>
      </c>
      <c r="I657" s="146">
        <v>671.7</v>
      </c>
      <c r="J657" s="146">
        <v>6.9</v>
      </c>
    </row>
    <row r="658" s="9" customFormat="1" ht="14" customHeight="1" spans="1:10">
      <c r="A658" s="135"/>
      <c r="B658" s="133"/>
      <c r="C658" s="143"/>
      <c r="D658" s="144" t="s">
        <v>400</v>
      </c>
      <c r="E658" s="146">
        <v>339.13</v>
      </c>
      <c r="F658" s="146">
        <v>339.6</v>
      </c>
      <c r="G658" s="146"/>
      <c r="H658" s="146">
        <v>339.37</v>
      </c>
      <c r="I658" s="146">
        <v>678.84</v>
      </c>
      <c r="J658" s="146">
        <v>4.53</v>
      </c>
    </row>
    <row r="659" s="9" customFormat="1" ht="14" customHeight="1" spans="1:10">
      <c r="A659" s="135"/>
      <c r="B659" s="133"/>
      <c r="C659" s="143"/>
      <c r="D659" s="144" t="s">
        <v>474</v>
      </c>
      <c r="E659" s="146">
        <v>164.51</v>
      </c>
      <c r="F659" s="146">
        <v>163.43</v>
      </c>
      <c r="G659" s="146"/>
      <c r="H659" s="146">
        <v>163.97</v>
      </c>
      <c r="I659" s="146">
        <v>655.88</v>
      </c>
      <c r="J659" s="146">
        <v>4.95</v>
      </c>
    </row>
    <row r="660" s="8" customFormat="1" ht="14" customHeight="1" spans="1:10">
      <c r="A660" s="148"/>
      <c r="B660" s="136"/>
      <c r="C660" s="143"/>
      <c r="D660" s="149" t="s">
        <v>401</v>
      </c>
      <c r="E660" s="142">
        <v>210.77</v>
      </c>
      <c r="F660" s="142">
        <v>209.32</v>
      </c>
      <c r="G660" s="150"/>
      <c r="H660" s="142">
        <v>210.06</v>
      </c>
      <c r="I660" s="142">
        <v>685.09</v>
      </c>
      <c r="J660" s="142">
        <v>5.1</v>
      </c>
    </row>
    <row r="661" s="7" customFormat="1" ht="14" customHeight="1" spans="1:10">
      <c r="A661" s="151">
        <v>25</v>
      </c>
      <c r="B661" s="152" t="s">
        <v>580</v>
      </c>
      <c r="C661" s="153" t="s">
        <v>581</v>
      </c>
      <c r="D661" s="154" t="s">
        <v>570</v>
      </c>
      <c r="E661" s="155">
        <v>12.56</v>
      </c>
      <c r="F661" s="155">
        <v>12.64</v>
      </c>
      <c r="G661" s="155">
        <v>12.55</v>
      </c>
      <c r="H661" s="155">
        <v>12.58</v>
      </c>
      <c r="I661" s="155">
        <v>666</v>
      </c>
      <c r="J661" s="155">
        <v>2.29</v>
      </c>
    </row>
    <row r="662" s="7" customFormat="1" ht="14" customHeight="1" spans="1:10">
      <c r="A662" s="156"/>
      <c r="B662" s="157"/>
      <c r="C662" s="158" t="s">
        <v>571</v>
      </c>
      <c r="D662" s="154" t="s">
        <v>457</v>
      </c>
      <c r="E662" s="155">
        <v>12.94</v>
      </c>
      <c r="F662" s="155">
        <v>13.04</v>
      </c>
      <c r="G662" s="155">
        <v>12.72</v>
      </c>
      <c r="H662" s="155">
        <v>12.9</v>
      </c>
      <c r="I662" s="155">
        <v>685</v>
      </c>
      <c r="J662" s="155">
        <v>3.15</v>
      </c>
    </row>
    <row r="663" s="7" customFormat="1" ht="14" customHeight="1" spans="1:10">
      <c r="A663" s="156"/>
      <c r="B663" s="157"/>
      <c r="C663" s="158" t="s">
        <v>571</v>
      </c>
      <c r="D663" s="154" t="s">
        <v>516</v>
      </c>
      <c r="E663" s="155">
        <v>13</v>
      </c>
      <c r="F663" s="155">
        <v>14.55</v>
      </c>
      <c r="G663" s="155">
        <v>13.43</v>
      </c>
      <c r="H663" s="155">
        <v>13.66</v>
      </c>
      <c r="I663" s="155">
        <v>684.71</v>
      </c>
      <c r="J663" s="155">
        <v>5.97</v>
      </c>
    </row>
    <row r="664" s="7" customFormat="1" ht="14" customHeight="1" spans="1:10">
      <c r="A664" s="156"/>
      <c r="B664" s="157"/>
      <c r="C664" s="158" t="s">
        <v>571</v>
      </c>
      <c r="D664" s="154" t="s">
        <v>459</v>
      </c>
      <c r="E664" s="155">
        <v>13.8</v>
      </c>
      <c r="F664" s="155">
        <v>14.95</v>
      </c>
      <c r="G664" s="155">
        <v>13.68</v>
      </c>
      <c r="H664" s="155">
        <v>14.14</v>
      </c>
      <c r="I664" s="155">
        <v>660.4</v>
      </c>
      <c r="J664" s="155">
        <v>7.1</v>
      </c>
    </row>
    <row r="665" s="7" customFormat="1" ht="14" customHeight="1" spans="1:10">
      <c r="A665" s="156"/>
      <c r="B665" s="157"/>
      <c r="C665" s="158" t="s">
        <v>571</v>
      </c>
      <c r="D665" s="154" t="s">
        <v>572</v>
      </c>
      <c r="E665" s="155">
        <v>10.09</v>
      </c>
      <c r="F665" s="155">
        <v>9.36</v>
      </c>
      <c r="G665" s="155">
        <v>11.51</v>
      </c>
      <c r="H665" s="155">
        <v>10.32</v>
      </c>
      <c r="I665" s="155">
        <v>516</v>
      </c>
      <c r="J665" s="155">
        <v>-19.12</v>
      </c>
    </row>
    <row r="666" s="7" customFormat="1" ht="14" customHeight="1" spans="1:10">
      <c r="A666" s="156"/>
      <c r="B666" s="157"/>
      <c r="C666" s="158" t="s">
        <v>571</v>
      </c>
      <c r="D666" s="154" t="s">
        <v>573</v>
      </c>
      <c r="E666" s="155">
        <v>15.86</v>
      </c>
      <c r="F666" s="155">
        <v>15.58</v>
      </c>
      <c r="G666" s="155">
        <v>15.39</v>
      </c>
      <c r="H666" s="155">
        <v>15.61</v>
      </c>
      <c r="I666" s="155">
        <v>693.8</v>
      </c>
      <c r="J666" s="155">
        <v>13.53</v>
      </c>
    </row>
    <row r="667" s="7" customFormat="1" ht="14" customHeight="1" spans="1:10">
      <c r="A667" s="156"/>
      <c r="B667" s="157"/>
      <c r="C667" s="153"/>
      <c r="D667" s="154" t="s">
        <v>574</v>
      </c>
      <c r="E667" s="155">
        <v>14.4</v>
      </c>
      <c r="F667" s="155">
        <v>14.35</v>
      </c>
      <c r="G667" s="155">
        <v>14.45</v>
      </c>
      <c r="H667" s="155">
        <v>14.4</v>
      </c>
      <c r="I667" s="155">
        <v>600</v>
      </c>
      <c r="J667" s="155">
        <v>-2.31</v>
      </c>
    </row>
    <row r="668" s="7" customFormat="1" ht="14" customHeight="1" spans="1:10">
      <c r="A668" s="156"/>
      <c r="B668" s="157"/>
      <c r="C668" s="158" t="s">
        <v>571</v>
      </c>
      <c r="D668" s="154" t="s">
        <v>400</v>
      </c>
      <c r="E668" s="155">
        <v>15.89</v>
      </c>
      <c r="F668" s="155">
        <v>15.88</v>
      </c>
      <c r="G668" s="155">
        <v>15.92</v>
      </c>
      <c r="H668" s="155">
        <v>15.9</v>
      </c>
      <c r="I668" s="155">
        <v>663.4</v>
      </c>
      <c r="J668" s="155">
        <v>24.06</v>
      </c>
    </row>
    <row r="669" s="10" customFormat="1" ht="14" customHeight="1" spans="1:10">
      <c r="A669" s="159"/>
      <c r="B669" s="160"/>
      <c r="C669" s="158" t="s">
        <v>571</v>
      </c>
      <c r="D669" s="161" t="s">
        <v>401</v>
      </c>
      <c r="E669" s="162">
        <v>13.5675</v>
      </c>
      <c r="F669" s="162">
        <v>13.79375</v>
      </c>
      <c r="G669" s="162">
        <v>13.70625</v>
      </c>
      <c r="H669" s="162">
        <v>13.68875</v>
      </c>
      <c r="I669" s="174">
        <v>646.2</v>
      </c>
      <c r="J669" s="174">
        <v>4.1</v>
      </c>
    </row>
    <row r="670" s="7" customFormat="1" ht="14" customHeight="1" spans="1:10">
      <c r="A670" s="156"/>
      <c r="B670" s="157"/>
      <c r="C670" s="153" t="s">
        <v>582</v>
      </c>
      <c r="D670" s="154" t="s">
        <v>570</v>
      </c>
      <c r="E670" s="163">
        <v>16.32</v>
      </c>
      <c r="F670" s="163">
        <v>16.56</v>
      </c>
      <c r="G670" s="163">
        <v>16.05</v>
      </c>
      <c r="H670" s="163">
        <v>16.31</v>
      </c>
      <c r="I670" s="163">
        <v>815.5</v>
      </c>
      <c r="J670" s="163">
        <v>3.89</v>
      </c>
    </row>
    <row r="671" s="7" customFormat="1" ht="14" customHeight="1" spans="1:10">
      <c r="A671" s="156"/>
      <c r="B671" s="157"/>
      <c r="C671" s="153"/>
      <c r="D671" s="154" t="s">
        <v>457</v>
      </c>
      <c r="E671" s="155">
        <v>14.23</v>
      </c>
      <c r="F671" s="155">
        <v>13.66</v>
      </c>
      <c r="G671" s="155">
        <v>14.01</v>
      </c>
      <c r="H671" s="155">
        <v>13.97</v>
      </c>
      <c r="I671" s="155">
        <v>698.33</v>
      </c>
      <c r="J671" s="155">
        <v>9.34</v>
      </c>
    </row>
    <row r="672" s="7" customFormat="1" ht="14" customHeight="1" spans="1:10">
      <c r="A672" s="156"/>
      <c r="B672" s="157"/>
      <c r="C672" s="153"/>
      <c r="D672" s="154" t="s">
        <v>516</v>
      </c>
      <c r="E672" s="155">
        <v>12.9</v>
      </c>
      <c r="F672" s="155">
        <v>13.3</v>
      </c>
      <c r="G672" s="155">
        <v>13.3</v>
      </c>
      <c r="H672" s="155">
        <v>13.17</v>
      </c>
      <c r="I672" s="155">
        <v>659.98</v>
      </c>
      <c r="J672" s="155">
        <v>1.67</v>
      </c>
    </row>
    <row r="673" s="7" customFormat="1" ht="14" customHeight="1" spans="1:10">
      <c r="A673" s="156"/>
      <c r="B673" s="157"/>
      <c r="C673" s="153"/>
      <c r="D673" s="154" t="s">
        <v>459</v>
      </c>
      <c r="E673" s="155">
        <v>15.1</v>
      </c>
      <c r="F673" s="155">
        <v>14.93</v>
      </c>
      <c r="G673" s="155">
        <v>15.05</v>
      </c>
      <c r="H673" s="155">
        <v>15.03</v>
      </c>
      <c r="I673" s="155">
        <v>701.6</v>
      </c>
      <c r="J673" s="155">
        <v>3.34</v>
      </c>
    </row>
    <row r="674" s="7" customFormat="1" ht="14" customHeight="1" spans="1:10">
      <c r="A674" s="156"/>
      <c r="B674" s="157"/>
      <c r="C674" s="153"/>
      <c r="D674" s="154" t="s">
        <v>572</v>
      </c>
      <c r="E674" s="155">
        <v>12.59</v>
      </c>
      <c r="F674" s="155">
        <v>11.75</v>
      </c>
      <c r="G674" s="155">
        <v>11.72</v>
      </c>
      <c r="H674" s="164">
        <v>12.02</v>
      </c>
      <c r="I674" s="155">
        <v>601.1</v>
      </c>
      <c r="J674" s="155">
        <v>-5.95</v>
      </c>
    </row>
    <row r="675" s="7" customFormat="1" ht="14" customHeight="1" spans="1:10">
      <c r="A675" s="156"/>
      <c r="B675" s="157"/>
      <c r="C675" s="153"/>
      <c r="D675" s="154" t="s">
        <v>474</v>
      </c>
      <c r="E675" s="155">
        <v>16.9</v>
      </c>
      <c r="F675" s="155">
        <v>16.29</v>
      </c>
      <c r="G675" s="155">
        <v>16.48</v>
      </c>
      <c r="H675" s="164">
        <v>16.56</v>
      </c>
      <c r="I675" s="155">
        <v>834.3</v>
      </c>
      <c r="J675" s="155">
        <v>-2.08</v>
      </c>
    </row>
    <row r="676" s="7" customFormat="1" ht="14" customHeight="1" spans="1:10">
      <c r="A676" s="156"/>
      <c r="B676" s="157"/>
      <c r="C676" s="153"/>
      <c r="D676" s="154" t="s">
        <v>574</v>
      </c>
      <c r="E676" s="155">
        <v>13.12</v>
      </c>
      <c r="F676" s="155">
        <v>12.85</v>
      </c>
      <c r="G676" s="155">
        <v>13.631</v>
      </c>
      <c r="H676" s="155">
        <v>15.83</v>
      </c>
      <c r="I676" s="155">
        <v>659.72</v>
      </c>
      <c r="J676" s="155">
        <v>6.98</v>
      </c>
    </row>
    <row r="677" s="7" customFormat="1" ht="14" customHeight="1" spans="1:10">
      <c r="A677" s="156"/>
      <c r="B677" s="157"/>
      <c r="C677" s="153"/>
      <c r="D677" s="165" t="s">
        <v>583</v>
      </c>
      <c r="E677" s="155">
        <v>17.2</v>
      </c>
      <c r="F677" s="155">
        <v>17.31</v>
      </c>
      <c r="G677" s="155">
        <v>17.17</v>
      </c>
      <c r="H677" s="155">
        <v>17.226</v>
      </c>
      <c r="I677" s="155">
        <v>718.95</v>
      </c>
      <c r="J677" s="155">
        <v>7.82</v>
      </c>
    </row>
    <row r="678" s="10" customFormat="1" ht="14" customHeight="1" spans="1:10">
      <c r="A678" s="159"/>
      <c r="B678" s="160"/>
      <c r="C678" s="153"/>
      <c r="D678" s="165" t="s">
        <v>401</v>
      </c>
      <c r="E678" s="162">
        <v>14.795</v>
      </c>
      <c r="F678" s="162">
        <v>14.58125</v>
      </c>
      <c r="G678" s="162">
        <v>14.676375</v>
      </c>
      <c r="H678" s="162">
        <v>15.0145</v>
      </c>
      <c r="I678" s="162">
        <v>711.2</v>
      </c>
      <c r="J678" s="162">
        <v>4.4</v>
      </c>
    </row>
    <row r="679" s="7" customFormat="1" ht="14" customHeight="1" spans="1:10">
      <c r="A679" s="156"/>
      <c r="B679" s="157"/>
      <c r="C679" s="153" t="s">
        <v>584</v>
      </c>
      <c r="D679" s="154" t="s">
        <v>457</v>
      </c>
      <c r="E679" s="155">
        <v>149.04</v>
      </c>
      <c r="F679" s="155">
        <v>152.05</v>
      </c>
      <c r="G679" s="155"/>
      <c r="H679" s="155">
        <v>150.545</v>
      </c>
      <c r="I679" s="155">
        <v>669.1223</v>
      </c>
      <c r="J679" s="155">
        <v>6.11</v>
      </c>
    </row>
    <row r="680" s="7" customFormat="1" ht="14" customHeight="1" spans="1:10">
      <c r="A680" s="156"/>
      <c r="B680" s="157"/>
      <c r="C680" s="153"/>
      <c r="D680" s="154" t="s">
        <v>570</v>
      </c>
      <c r="E680" s="155">
        <v>171.39</v>
      </c>
      <c r="F680" s="155">
        <v>169.79</v>
      </c>
      <c r="G680" s="155"/>
      <c r="H680" s="155">
        <v>170.59</v>
      </c>
      <c r="I680" s="155">
        <v>758.2</v>
      </c>
      <c r="J680" s="155">
        <v>5.79</v>
      </c>
    </row>
    <row r="681" s="7" customFormat="1" ht="14" customHeight="1" spans="1:10">
      <c r="A681" s="156"/>
      <c r="B681" s="157"/>
      <c r="C681" s="153"/>
      <c r="D681" s="154" t="s">
        <v>578</v>
      </c>
      <c r="E681" s="155">
        <v>156.9</v>
      </c>
      <c r="F681" s="155">
        <v>156.8</v>
      </c>
      <c r="G681" s="155"/>
      <c r="H681" s="155">
        <v>156.9</v>
      </c>
      <c r="I681" s="155">
        <v>683.7</v>
      </c>
      <c r="J681" s="155">
        <v>3.8</v>
      </c>
    </row>
    <row r="682" s="7" customFormat="1" ht="14" customHeight="1" spans="1:10">
      <c r="A682" s="156"/>
      <c r="B682" s="157"/>
      <c r="C682" s="153"/>
      <c r="D682" s="154" t="s">
        <v>579</v>
      </c>
      <c r="E682" s="155">
        <v>355.3</v>
      </c>
      <c r="F682" s="155">
        <v>365.6</v>
      </c>
      <c r="G682" s="155"/>
      <c r="H682" s="164">
        <v>360.5</v>
      </c>
      <c r="I682" s="155">
        <v>721.1</v>
      </c>
      <c r="J682" s="155">
        <v>10.02</v>
      </c>
    </row>
    <row r="683" s="7" customFormat="1" ht="14" customHeight="1" spans="1:10">
      <c r="A683" s="156"/>
      <c r="B683" s="157"/>
      <c r="C683" s="153"/>
      <c r="D683" s="154" t="s">
        <v>516</v>
      </c>
      <c r="E683" s="155">
        <v>150.79</v>
      </c>
      <c r="F683" s="155">
        <v>149.63</v>
      </c>
      <c r="G683" s="166"/>
      <c r="H683" s="155">
        <v>150.21</v>
      </c>
      <c r="I683" s="155">
        <v>667.63</v>
      </c>
      <c r="J683" s="155">
        <v>6.25</v>
      </c>
    </row>
    <row r="684" s="7" customFormat="1" ht="14" customHeight="1" spans="1:10">
      <c r="A684" s="156"/>
      <c r="B684" s="157"/>
      <c r="C684" s="153"/>
      <c r="D684" s="154" t="s">
        <v>400</v>
      </c>
      <c r="E684" s="155">
        <v>340.58</v>
      </c>
      <c r="F684" s="155">
        <v>342.43</v>
      </c>
      <c r="G684" s="155"/>
      <c r="H684" s="155">
        <v>341.51</v>
      </c>
      <c r="I684" s="155">
        <v>683.12</v>
      </c>
      <c r="J684" s="155">
        <v>5.19</v>
      </c>
    </row>
    <row r="685" s="7" customFormat="1" ht="14" customHeight="1" spans="1:10">
      <c r="A685" s="156"/>
      <c r="B685" s="157"/>
      <c r="C685" s="153"/>
      <c r="D685" s="154" t="s">
        <v>474</v>
      </c>
      <c r="E685" s="155">
        <v>162.95</v>
      </c>
      <c r="F685" s="155">
        <v>165.56</v>
      </c>
      <c r="G685" s="155"/>
      <c r="H685" s="155">
        <v>164.26</v>
      </c>
      <c r="I685" s="155">
        <v>657.02</v>
      </c>
      <c r="J685" s="155">
        <v>5.14</v>
      </c>
    </row>
    <row r="686" s="10" customFormat="1" ht="14" customHeight="1" spans="1:10">
      <c r="A686" s="167"/>
      <c r="B686" s="160"/>
      <c r="C686" s="153"/>
      <c r="D686" s="165" t="s">
        <v>401</v>
      </c>
      <c r="E686" s="162">
        <v>212.42</v>
      </c>
      <c r="F686" s="162">
        <v>214.55</v>
      </c>
      <c r="G686" s="162"/>
      <c r="H686" s="162">
        <v>213.5</v>
      </c>
      <c r="I686" s="162">
        <v>691.4</v>
      </c>
      <c r="J686" s="174">
        <v>6</v>
      </c>
    </row>
    <row r="687" s="11" customFormat="1" ht="14" customHeight="1" spans="1:10">
      <c r="A687" s="168">
        <v>26</v>
      </c>
      <c r="B687" s="169" t="s">
        <v>585</v>
      </c>
      <c r="C687" s="63" t="s">
        <v>586</v>
      </c>
      <c r="D687" s="63" t="s">
        <v>587</v>
      </c>
      <c r="E687" s="68">
        <v>15.1</v>
      </c>
      <c r="F687" s="68">
        <v>14.96</v>
      </c>
      <c r="G687" s="68">
        <v>14.79</v>
      </c>
      <c r="H687" s="68">
        <v>14.95</v>
      </c>
      <c r="I687" s="68">
        <v>747.5</v>
      </c>
      <c r="J687" s="68">
        <v>4.76524176594252</v>
      </c>
    </row>
    <row r="688" s="11" customFormat="1" ht="14" customHeight="1" spans="1:10">
      <c r="A688" s="135"/>
      <c r="B688" s="110"/>
      <c r="C688" s="63"/>
      <c r="D688" s="63" t="s">
        <v>588</v>
      </c>
      <c r="E688" s="68">
        <v>13.323</v>
      </c>
      <c r="F688" s="68">
        <v>13.263</v>
      </c>
      <c r="G688" s="68">
        <v>13.383</v>
      </c>
      <c r="H688" s="68">
        <v>13.323</v>
      </c>
      <c r="I688" s="68">
        <v>704.924159523809</v>
      </c>
      <c r="J688" s="68">
        <v>7.73714802442449</v>
      </c>
    </row>
    <row r="689" s="11" customFormat="1" ht="14" customHeight="1" spans="1:10">
      <c r="A689" s="135"/>
      <c r="B689" s="110"/>
      <c r="C689" s="63"/>
      <c r="D689" s="63" t="s">
        <v>589</v>
      </c>
      <c r="E689" s="68">
        <v>13.49</v>
      </c>
      <c r="F689" s="68">
        <v>13.83</v>
      </c>
      <c r="G689" s="68">
        <v>13.68</v>
      </c>
      <c r="H689" s="68">
        <v>13.6666666666667</v>
      </c>
      <c r="I689" s="68">
        <v>683.333333333333</v>
      </c>
      <c r="J689" s="68">
        <v>5.02049180327868</v>
      </c>
    </row>
    <row r="690" s="11" customFormat="1" ht="14" customHeight="1" spans="1:10">
      <c r="A690" s="135"/>
      <c r="B690" s="110"/>
      <c r="C690" s="63"/>
      <c r="D690" s="63" t="s">
        <v>590</v>
      </c>
      <c r="E690" s="68">
        <v>14.45</v>
      </c>
      <c r="F690" s="68">
        <v>14.48</v>
      </c>
      <c r="G690" s="68">
        <v>14.6</v>
      </c>
      <c r="H690" s="68">
        <v>14.51</v>
      </c>
      <c r="I690" s="68">
        <v>725.69</v>
      </c>
      <c r="J690" s="68">
        <v>4.49</v>
      </c>
    </row>
    <row r="691" s="11" customFormat="1" ht="14" customHeight="1" spans="1:10">
      <c r="A691" s="135"/>
      <c r="B691" s="110"/>
      <c r="C691" s="63"/>
      <c r="D691" s="63" t="s">
        <v>572</v>
      </c>
      <c r="E691" s="68">
        <v>12.84</v>
      </c>
      <c r="F691" s="68">
        <v>13.64</v>
      </c>
      <c r="G691" s="68">
        <v>13.24</v>
      </c>
      <c r="H691" s="68">
        <v>13.24</v>
      </c>
      <c r="I691" s="68">
        <v>662</v>
      </c>
      <c r="J691" s="68">
        <v>8.16993464052288</v>
      </c>
    </row>
    <row r="692" s="11" customFormat="1" ht="14" customHeight="1" spans="1:10">
      <c r="A692" s="135"/>
      <c r="B692" s="110"/>
      <c r="C692" s="63"/>
      <c r="D692" s="63" t="s">
        <v>574</v>
      </c>
      <c r="E692" s="68">
        <v>13.31</v>
      </c>
      <c r="F692" s="68">
        <v>13.45</v>
      </c>
      <c r="G692" s="68">
        <v>13.59</v>
      </c>
      <c r="H692" s="68">
        <v>13.45</v>
      </c>
      <c r="I692" s="68">
        <v>672.17</v>
      </c>
      <c r="J692" s="68">
        <v>5.77</v>
      </c>
    </row>
    <row r="693" s="11" customFormat="1" ht="14" customHeight="1" spans="1:10">
      <c r="A693" s="135"/>
      <c r="B693" s="110"/>
      <c r="C693" s="63"/>
      <c r="D693" s="63" t="s">
        <v>591</v>
      </c>
      <c r="E693" s="68">
        <v>12.15</v>
      </c>
      <c r="F693" s="68">
        <v>11.95</v>
      </c>
      <c r="G693" s="68">
        <v>11.84</v>
      </c>
      <c r="H693" s="68">
        <v>11.98</v>
      </c>
      <c r="I693" s="68">
        <v>599</v>
      </c>
      <c r="J693" s="68">
        <v>6.33136094674556</v>
      </c>
    </row>
    <row r="694" s="11" customFormat="1" ht="14" customHeight="1" spans="1:10">
      <c r="A694" s="135"/>
      <c r="B694" s="110"/>
      <c r="C694" s="63"/>
      <c r="D694" s="110" t="s">
        <v>401</v>
      </c>
      <c r="E694" s="111">
        <v>13.5232857142857</v>
      </c>
      <c r="F694" s="111">
        <v>13.6532857142857</v>
      </c>
      <c r="G694" s="111">
        <v>13.589</v>
      </c>
      <c r="H694" s="111">
        <v>13.5885238095238</v>
      </c>
      <c r="I694" s="111">
        <v>684.945356122449</v>
      </c>
      <c r="J694" s="111">
        <v>6.82035831045347</v>
      </c>
    </row>
    <row r="695" s="11" customFormat="1" ht="14" customHeight="1" spans="1:10">
      <c r="A695" s="135"/>
      <c r="B695" s="110"/>
      <c r="C695" s="63" t="s">
        <v>592</v>
      </c>
      <c r="D695" s="170" t="s">
        <v>593</v>
      </c>
      <c r="E695" s="68">
        <v>13.93</v>
      </c>
      <c r="F695" s="68">
        <v>13.54</v>
      </c>
      <c r="G695" s="68">
        <v>13.72</v>
      </c>
      <c r="H695" s="68">
        <v>13.73</v>
      </c>
      <c r="I695" s="68">
        <v>686.5</v>
      </c>
      <c r="J695" s="68">
        <v>6.5717981888745</v>
      </c>
    </row>
    <row r="696" s="11" customFormat="1" ht="14" customHeight="1" spans="1:10">
      <c r="A696" s="135"/>
      <c r="B696" s="110"/>
      <c r="C696" s="63"/>
      <c r="D696" s="170" t="s">
        <v>594</v>
      </c>
      <c r="E696" s="68">
        <v>14.82</v>
      </c>
      <c r="F696" s="68">
        <v>14.55</v>
      </c>
      <c r="G696" s="68">
        <v>14.82</v>
      </c>
      <c r="H696" s="68">
        <v>14.73</v>
      </c>
      <c r="I696" s="68">
        <v>736.5</v>
      </c>
      <c r="J696" s="68">
        <v>3.6593947923997</v>
      </c>
    </row>
    <row r="697" s="11" customFormat="1" ht="14" customHeight="1" spans="1:10">
      <c r="A697" s="135"/>
      <c r="B697" s="110"/>
      <c r="C697" s="63"/>
      <c r="D697" s="170" t="s">
        <v>595</v>
      </c>
      <c r="E697" s="68">
        <v>15.13</v>
      </c>
      <c r="F697" s="68">
        <v>15.46</v>
      </c>
      <c r="G697" s="68">
        <v>15.31</v>
      </c>
      <c r="H697" s="68">
        <v>15.3</v>
      </c>
      <c r="I697" s="68">
        <v>765</v>
      </c>
      <c r="J697" s="68">
        <v>8.00000000000003</v>
      </c>
    </row>
    <row r="698" s="11" customFormat="1" ht="14" customHeight="1" spans="1:10">
      <c r="A698" s="135"/>
      <c r="B698" s="110"/>
      <c r="C698" s="63"/>
      <c r="D698" s="170" t="s">
        <v>588</v>
      </c>
      <c r="E698" s="68">
        <v>12.785378</v>
      </c>
      <c r="F698" s="68">
        <v>13.096754</v>
      </c>
      <c r="G698" s="68">
        <v>13.016914</v>
      </c>
      <c r="H698" s="68">
        <v>12.9663486666667</v>
      </c>
      <c r="I698" s="68">
        <v>648.317433333333</v>
      </c>
      <c r="J698" s="68">
        <v>5.13539825400688</v>
      </c>
    </row>
    <row r="699" s="11" customFormat="1" ht="14" customHeight="1" spans="1:10">
      <c r="A699" s="135"/>
      <c r="B699" s="110"/>
      <c r="C699" s="63"/>
      <c r="D699" s="171" t="s">
        <v>596</v>
      </c>
      <c r="E699" s="68">
        <v>13.71</v>
      </c>
      <c r="F699" s="68">
        <v>13.56</v>
      </c>
      <c r="G699" s="68">
        <v>13.57</v>
      </c>
      <c r="H699" s="68">
        <v>13.6133333333333</v>
      </c>
      <c r="I699" s="68">
        <v>680.666666666667</v>
      </c>
      <c r="J699" s="68">
        <v>6.24349635796048</v>
      </c>
    </row>
    <row r="700" s="11" customFormat="1" ht="14" customHeight="1" spans="1:10">
      <c r="A700" s="135"/>
      <c r="B700" s="110"/>
      <c r="C700" s="63"/>
      <c r="D700" s="170" t="s">
        <v>590</v>
      </c>
      <c r="E700" s="68">
        <v>14</v>
      </c>
      <c r="F700" s="68">
        <v>14.01</v>
      </c>
      <c r="G700" s="68">
        <v>14.42</v>
      </c>
      <c r="H700" s="68">
        <v>14.1433333333333</v>
      </c>
      <c r="I700" s="68">
        <v>707.166666666667</v>
      </c>
      <c r="J700" s="68">
        <v>5.44234592445326</v>
      </c>
    </row>
    <row r="701" s="11" customFormat="1" ht="14" customHeight="1" spans="1:10">
      <c r="A701" s="135"/>
      <c r="B701" s="110"/>
      <c r="C701" s="63"/>
      <c r="D701" s="170" t="s">
        <v>572</v>
      </c>
      <c r="E701" s="68">
        <v>14.36</v>
      </c>
      <c r="F701" s="68">
        <v>13.69</v>
      </c>
      <c r="G701" s="68">
        <v>12.96</v>
      </c>
      <c r="H701" s="68">
        <v>13.67</v>
      </c>
      <c r="I701" s="68">
        <v>683.5</v>
      </c>
      <c r="J701" s="68">
        <v>6.29860031104199</v>
      </c>
    </row>
    <row r="702" s="11" customFormat="1" ht="14" customHeight="1" spans="1:10">
      <c r="A702" s="135"/>
      <c r="B702" s="110"/>
      <c r="C702" s="63"/>
      <c r="D702" s="170" t="s">
        <v>574</v>
      </c>
      <c r="E702" s="68">
        <v>12.85</v>
      </c>
      <c r="F702" s="68">
        <v>13.42</v>
      </c>
      <c r="G702" s="68">
        <v>13.49</v>
      </c>
      <c r="H702" s="68">
        <v>13.2533333333333</v>
      </c>
      <c r="I702" s="68">
        <v>662.666666666667</v>
      </c>
      <c r="J702" s="68">
        <v>7.60487144790256</v>
      </c>
    </row>
    <row r="703" s="11" customFormat="1" ht="14" customHeight="1" spans="1:10">
      <c r="A703" s="135"/>
      <c r="B703" s="110"/>
      <c r="C703" s="63"/>
      <c r="D703" s="172" t="s">
        <v>401</v>
      </c>
      <c r="E703" s="111">
        <v>13.94817225</v>
      </c>
      <c r="F703" s="111">
        <v>13.91584425</v>
      </c>
      <c r="G703" s="111">
        <v>13.91336425</v>
      </c>
      <c r="H703" s="111">
        <v>13.9257935833333</v>
      </c>
      <c r="I703" s="111">
        <v>696.289679166667</v>
      </c>
      <c r="J703" s="111">
        <v>6.10498969805297</v>
      </c>
    </row>
    <row r="704" s="11" customFormat="1" ht="14" customHeight="1" spans="1:10">
      <c r="A704" s="135"/>
      <c r="B704" s="110"/>
      <c r="C704" s="63" t="s">
        <v>597</v>
      </c>
      <c r="D704" s="95" t="s">
        <v>598</v>
      </c>
      <c r="E704" s="71">
        <v>208.62</v>
      </c>
      <c r="F704" s="71">
        <v>203.71</v>
      </c>
      <c r="G704" s="71"/>
      <c r="H704" s="71">
        <v>206.17</v>
      </c>
      <c r="I704" s="71">
        <v>687.2</v>
      </c>
      <c r="J704" s="71">
        <v>7.61</v>
      </c>
    </row>
    <row r="705" s="11" customFormat="1" ht="14" customHeight="1" spans="1:10">
      <c r="A705" s="135"/>
      <c r="B705" s="110"/>
      <c r="C705" s="63"/>
      <c r="D705" s="95" t="s">
        <v>570</v>
      </c>
      <c r="E705" s="71">
        <v>322.1</v>
      </c>
      <c r="F705" s="71">
        <v>320.2</v>
      </c>
      <c r="G705" s="71"/>
      <c r="H705" s="71">
        <v>321.2</v>
      </c>
      <c r="I705" s="71">
        <v>642.4</v>
      </c>
      <c r="J705" s="71">
        <v>4.66</v>
      </c>
    </row>
    <row r="706" s="11" customFormat="1" ht="14" customHeight="1" spans="1:10">
      <c r="A706" s="135"/>
      <c r="B706" s="110"/>
      <c r="C706" s="63"/>
      <c r="D706" s="95" t="s">
        <v>595</v>
      </c>
      <c r="E706" s="71">
        <v>338.26</v>
      </c>
      <c r="F706" s="71">
        <v>341.36</v>
      </c>
      <c r="G706" s="71"/>
      <c r="H706" s="71">
        <v>339.81</v>
      </c>
      <c r="I706" s="71">
        <v>679.62</v>
      </c>
      <c r="J706" s="71">
        <v>5.23</v>
      </c>
    </row>
    <row r="707" s="11" customFormat="1" ht="14" customHeight="1" spans="1:10">
      <c r="A707" s="135"/>
      <c r="B707" s="110"/>
      <c r="C707" s="63"/>
      <c r="D707" s="95" t="s">
        <v>588</v>
      </c>
      <c r="E707" s="71">
        <v>331.468324</v>
      </c>
      <c r="F707" s="71">
        <v>336.268348</v>
      </c>
      <c r="G707" s="71"/>
      <c r="H707" s="71">
        <v>333.868336</v>
      </c>
      <c r="I707" s="71">
        <v>667.736672</v>
      </c>
      <c r="J707" s="71">
        <v>6.14292274541665</v>
      </c>
    </row>
    <row r="708" s="11" customFormat="1" ht="14" customHeight="1" spans="1:10">
      <c r="A708" s="135"/>
      <c r="B708" s="110"/>
      <c r="C708" s="63"/>
      <c r="D708" s="95" t="s">
        <v>589</v>
      </c>
      <c r="E708" s="71">
        <v>345.48</v>
      </c>
      <c r="F708" s="71">
        <v>342.67</v>
      </c>
      <c r="G708" s="71"/>
      <c r="H708" s="71">
        <v>344.075</v>
      </c>
      <c r="I708" s="71">
        <v>688.15</v>
      </c>
      <c r="J708" s="71">
        <v>6.54620898942513</v>
      </c>
    </row>
    <row r="709" s="11" customFormat="1" ht="14" customHeight="1" spans="1:10">
      <c r="A709" s="135"/>
      <c r="B709" s="110"/>
      <c r="C709" s="63"/>
      <c r="D709" s="95" t="s">
        <v>590</v>
      </c>
      <c r="E709" s="71">
        <v>344.14</v>
      </c>
      <c r="F709" s="71">
        <v>354.34</v>
      </c>
      <c r="G709" s="71"/>
      <c r="H709" s="71">
        <v>349.24</v>
      </c>
      <c r="I709" s="71">
        <v>698.48</v>
      </c>
      <c r="J709" s="71">
        <v>4.5</v>
      </c>
    </row>
    <row r="710" s="11" customFormat="1" ht="14" customHeight="1" spans="1:10">
      <c r="A710" s="135"/>
      <c r="B710" s="110"/>
      <c r="C710" s="63"/>
      <c r="D710" s="95" t="s">
        <v>572</v>
      </c>
      <c r="E710" s="71">
        <v>354.6</v>
      </c>
      <c r="F710" s="71">
        <v>344.8</v>
      </c>
      <c r="G710" s="71"/>
      <c r="H710" s="71">
        <v>349.7</v>
      </c>
      <c r="I710" s="71">
        <v>699.4</v>
      </c>
      <c r="J710" s="71">
        <v>8.3</v>
      </c>
    </row>
    <row r="711" s="11" customFormat="1" ht="14" customHeight="1" spans="1:10">
      <c r="A711" s="135"/>
      <c r="B711" s="110"/>
      <c r="C711" s="63"/>
      <c r="D711" s="95" t="s">
        <v>576</v>
      </c>
      <c r="E711" s="71">
        <v>126.96</v>
      </c>
      <c r="F711" s="71">
        <v>128.68</v>
      </c>
      <c r="G711" s="71"/>
      <c r="H711" s="71">
        <v>127.82</v>
      </c>
      <c r="I711" s="71">
        <v>568.4</v>
      </c>
      <c r="J711" s="71">
        <v>4.36</v>
      </c>
    </row>
    <row r="712" s="12" customFormat="1" ht="14" customHeight="1" spans="1:10">
      <c r="A712" s="148"/>
      <c r="B712" s="110"/>
      <c r="C712" s="63"/>
      <c r="D712" s="175" t="s">
        <v>401</v>
      </c>
      <c r="E712" s="117">
        <v>296.4535405</v>
      </c>
      <c r="F712" s="117">
        <v>296.5035435</v>
      </c>
      <c r="G712" s="117"/>
      <c r="H712" s="117">
        <v>296.485417</v>
      </c>
      <c r="I712" s="117">
        <v>666.423334</v>
      </c>
      <c r="J712" s="117">
        <v>5.94834951605127</v>
      </c>
    </row>
    <row r="713" s="12" customFormat="1" ht="14" customHeight="1" spans="1:10">
      <c r="A713" s="168">
        <v>27</v>
      </c>
      <c r="B713" s="169" t="s">
        <v>599</v>
      </c>
      <c r="C713" s="63" t="s">
        <v>600</v>
      </c>
      <c r="D713" s="74" t="s">
        <v>328</v>
      </c>
      <c r="E713" s="71">
        <v>15.14</v>
      </c>
      <c r="F713" s="71">
        <v>15.23</v>
      </c>
      <c r="G713" s="71">
        <v>14.96</v>
      </c>
      <c r="H713" s="71">
        <v>15.11</v>
      </c>
      <c r="I713" s="71">
        <v>755.5</v>
      </c>
      <c r="J713" s="71">
        <v>5.88647512263488</v>
      </c>
    </row>
    <row r="714" s="12" customFormat="1" ht="14" customHeight="1" spans="1:10">
      <c r="A714" s="135"/>
      <c r="B714" s="110"/>
      <c r="C714" s="63"/>
      <c r="D714" s="74" t="s">
        <v>352</v>
      </c>
      <c r="E714" s="71">
        <v>13.155</v>
      </c>
      <c r="F714" s="71">
        <v>12.963</v>
      </c>
      <c r="G714" s="71">
        <v>13.023</v>
      </c>
      <c r="H714" s="71">
        <v>13.047</v>
      </c>
      <c r="I714" s="71">
        <v>690.320911904762</v>
      </c>
      <c r="J714" s="71">
        <v>5.50525934659359</v>
      </c>
    </row>
    <row r="715" s="12" customFormat="1" ht="14" customHeight="1" spans="1:10">
      <c r="A715" s="135"/>
      <c r="B715" s="110"/>
      <c r="C715" s="63"/>
      <c r="D715" s="74" t="s">
        <v>601</v>
      </c>
      <c r="E715" s="71">
        <v>13.65</v>
      </c>
      <c r="F715" s="71">
        <v>13.74</v>
      </c>
      <c r="G715" s="71">
        <v>13.8</v>
      </c>
      <c r="H715" s="71">
        <v>13.73</v>
      </c>
      <c r="I715" s="71">
        <v>686.5</v>
      </c>
      <c r="J715" s="71">
        <v>5.50717213114753</v>
      </c>
    </row>
    <row r="716" s="12" customFormat="1" ht="14" customHeight="1" spans="1:10">
      <c r="A716" s="135"/>
      <c r="B716" s="110"/>
      <c r="C716" s="63"/>
      <c r="D716" s="74" t="s">
        <v>331</v>
      </c>
      <c r="E716" s="71">
        <v>14.03</v>
      </c>
      <c r="F716" s="71">
        <v>14.15</v>
      </c>
      <c r="G716" s="71">
        <v>13.95</v>
      </c>
      <c r="H716" s="71">
        <v>14.04</v>
      </c>
      <c r="I716" s="71">
        <v>702.18</v>
      </c>
      <c r="J716" s="71">
        <v>1.13</v>
      </c>
    </row>
    <row r="717" s="12" customFormat="1" ht="14" customHeight="1" spans="1:10">
      <c r="A717" s="135"/>
      <c r="B717" s="110"/>
      <c r="C717" s="63"/>
      <c r="D717" s="74" t="s">
        <v>333</v>
      </c>
      <c r="E717" s="71">
        <v>12.56</v>
      </c>
      <c r="F717" s="71">
        <v>13.41</v>
      </c>
      <c r="G717" s="71">
        <v>11.05</v>
      </c>
      <c r="H717" s="71">
        <v>12.34</v>
      </c>
      <c r="I717" s="71">
        <v>617</v>
      </c>
      <c r="J717" s="71">
        <v>0.816993464052269</v>
      </c>
    </row>
    <row r="718" s="12" customFormat="1" ht="14" customHeight="1" spans="1:10">
      <c r="A718" s="135"/>
      <c r="B718" s="110"/>
      <c r="C718" s="63"/>
      <c r="D718" s="74" t="s">
        <v>375</v>
      </c>
      <c r="E718" s="71">
        <v>13.4</v>
      </c>
      <c r="F718" s="71">
        <v>13.66</v>
      </c>
      <c r="G718" s="71">
        <v>13.54</v>
      </c>
      <c r="H718" s="71">
        <v>13.53</v>
      </c>
      <c r="I718" s="71">
        <v>676.33</v>
      </c>
      <c r="J718" s="71">
        <v>6.42</v>
      </c>
    </row>
    <row r="719" s="12" customFormat="1" ht="14" customHeight="1" spans="1:10">
      <c r="A719" s="135"/>
      <c r="B719" s="110"/>
      <c r="C719" s="63"/>
      <c r="D719" s="74" t="s">
        <v>336</v>
      </c>
      <c r="E719" s="71">
        <v>12.08</v>
      </c>
      <c r="F719" s="71">
        <v>11.82</v>
      </c>
      <c r="G719" s="71">
        <v>12.01</v>
      </c>
      <c r="H719" s="71">
        <v>11.97</v>
      </c>
      <c r="I719" s="71">
        <v>598.5</v>
      </c>
      <c r="J719" s="71">
        <v>6.24260355029587</v>
      </c>
    </row>
    <row r="720" s="12" customFormat="1" ht="14" customHeight="1" spans="1:10">
      <c r="A720" s="135"/>
      <c r="B720" s="110"/>
      <c r="C720" s="63"/>
      <c r="D720" s="75" t="s">
        <v>339</v>
      </c>
      <c r="E720" s="117">
        <v>13.4307142857143</v>
      </c>
      <c r="F720" s="117">
        <v>13.5675714285714</v>
      </c>
      <c r="G720" s="117">
        <v>13.1904285714286</v>
      </c>
      <c r="H720" s="117">
        <v>13.3952857142857</v>
      </c>
      <c r="I720" s="117">
        <v>675.190130272109</v>
      </c>
      <c r="J720" s="117">
        <v>5.29898626023341</v>
      </c>
    </row>
    <row r="721" s="12" customFormat="1" ht="14" customHeight="1" spans="1:10">
      <c r="A721" s="135"/>
      <c r="B721" s="110"/>
      <c r="C721" s="63" t="s">
        <v>602</v>
      </c>
      <c r="D721" s="63" t="s">
        <v>593</v>
      </c>
      <c r="E721" s="71">
        <v>13.34</v>
      </c>
      <c r="F721" s="71">
        <v>13.72</v>
      </c>
      <c r="G721" s="71">
        <v>13.24</v>
      </c>
      <c r="H721" s="71">
        <v>13.4333333333333</v>
      </c>
      <c r="I721" s="71">
        <v>671.666666666667</v>
      </c>
      <c r="J721" s="71">
        <v>4.26908150064685</v>
      </c>
    </row>
    <row r="722" s="12" customFormat="1" ht="14" customHeight="1" spans="1:10">
      <c r="A722" s="135"/>
      <c r="B722" s="110"/>
      <c r="C722" s="63"/>
      <c r="D722" s="63" t="s">
        <v>594</v>
      </c>
      <c r="E722" s="71">
        <v>15.85</v>
      </c>
      <c r="F722" s="71">
        <v>16.38</v>
      </c>
      <c r="G722" s="71">
        <v>15.95</v>
      </c>
      <c r="H722" s="71">
        <v>16.06</v>
      </c>
      <c r="I722" s="71">
        <v>803</v>
      </c>
      <c r="J722" s="71">
        <v>13.0190007037298</v>
      </c>
    </row>
    <row r="723" s="12" customFormat="1" ht="14" customHeight="1" spans="1:10">
      <c r="A723" s="135"/>
      <c r="B723" s="110"/>
      <c r="C723" s="63"/>
      <c r="D723" s="63" t="s">
        <v>595</v>
      </c>
      <c r="E723" s="71">
        <v>16.31</v>
      </c>
      <c r="F723" s="71">
        <v>16.01</v>
      </c>
      <c r="G723" s="71">
        <v>16.15</v>
      </c>
      <c r="H723" s="71">
        <v>16.1566666666667</v>
      </c>
      <c r="I723" s="71">
        <v>807.833333333333</v>
      </c>
      <c r="J723" s="71">
        <v>14.0470588235294</v>
      </c>
    </row>
    <row r="724" s="12" customFormat="1" ht="14" customHeight="1" spans="1:10">
      <c r="A724" s="135"/>
      <c r="B724" s="110"/>
      <c r="C724" s="63"/>
      <c r="D724" s="63" t="s">
        <v>588</v>
      </c>
      <c r="E724" s="71">
        <v>13.12869</v>
      </c>
      <c r="F724" s="71">
        <v>12.937074</v>
      </c>
      <c r="G724" s="71">
        <v>12.996954</v>
      </c>
      <c r="H724" s="71">
        <v>13.020906</v>
      </c>
      <c r="I724" s="71">
        <v>651.0453</v>
      </c>
      <c r="J724" s="71">
        <v>5.5777669666748</v>
      </c>
    </row>
    <row r="725" s="12" customFormat="1" ht="14" customHeight="1" spans="1:10">
      <c r="A725" s="135"/>
      <c r="B725" s="110"/>
      <c r="C725" s="63"/>
      <c r="D725" s="63" t="s">
        <v>596</v>
      </c>
      <c r="E725" s="71">
        <v>13.67</v>
      </c>
      <c r="F725" s="71">
        <v>12.65</v>
      </c>
      <c r="G725" s="71">
        <v>14.06</v>
      </c>
      <c r="H725" s="71">
        <v>13.46</v>
      </c>
      <c r="I725" s="71">
        <v>673</v>
      </c>
      <c r="J725" s="71">
        <v>5.04682622268471</v>
      </c>
    </row>
    <row r="726" s="12" customFormat="1" ht="14" customHeight="1" spans="1:10">
      <c r="A726" s="135"/>
      <c r="B726" s="110"/>
      <c r="C726" s="63"/>
      <c r="D726" s="63" t="s">
        <v>590</v>
      </c>
      <c r="E726" s="71">
        <v>13.68</v>
      </c>
      <c r="F726" s="71">
        <v>13.74</v>
      </c>
      <c r="G726" s="71">
        <v>14.1</v>
      </c>
      <c r="H726" s="71">
        <v>13.84</v>
      </c>
      <c r="I726" s="71">
        <v>692</v>
      </c>
      <c r="J726" s="71">
        <v>3.18091451292247</v>
      </c>
    </row>
    <row r="727" s="12" customFormat="1" ht="14" customHeight="1" spans="1:10">
      <c r="A727" s="135"/>
      <c r="B727" s="110"/>
      <c r="C727" s="63"/>
      <c r="D727" s="63" t="s">
        <v>572</v>
      </c>
      <c r="E727" s="71">
        <v>14.12</v>
      </c>
      <c r="F727" s="71">
        <v>13.26</v>
      </c>
      <c r="G727" s="71">
        <v>12.7</v>
      </c>
      <c r="H727" s="71">
        <v>13.36</v>
      </c>
      <c r="I727" s="71">
        <v>668</v>
      </c>
      <c r="J727" s="71">
        <v>3.88802488335925</v>
      </c>
    </row>
    <row r="728" s="12" customFormat="1" ht="14" customHeight="1" spans="1:10">
      <c r="A728" s="135"/>
      <c r="B728" s="110"/>
      <c r="C728" s="63"/>
      <c r="D728" s="63" t="s">
        <v>574</v>
      </c>
      <c r="E728" s="71">
        <v>12.74</v>
      </c>
      <c r="F728" s="71">
        <v>12.88</v>
      </c>
      <c r="G728" s="71">
        <v>12.99</v>
      </c>
      <c r="H728" s="71">
        <v>12.87</v>
      </c>
      <c r="I728" s="71">
        <v>643.5</v>
      </c>
      <c r="J728" s="71">
        <v>4.49255751014884</v>
      </c>
    </row>
    <row r="729" s="12" customFormat="1" ht="14" customHeight="1" spans="1:10">
      <c r="A729" s="135"/>
      <c r="B729" s="110"/>
      <c r="C729" s="63"/>
      <c r="D729" s="110" t="s">
        <v>401</v>
      </c>
      <c r="E729" s="117">
        <v>14.10483625</v>
      </c>
      <c r="F729" s="117">
        <v>13.94713425</v>
      </c>
      <c r="G729" s="117">
        <v>14.02336925</v>
      </c>
      <c r="H729" s="117">
        <v>14.02511325</v>
      </c>
      <c r="I729" s="117">
        <v>701.2556625</v>
      </c>
      <c r="J729" s="117">
        <v>6.86173739400425</v>
      </c>
    </row>
    <row r="730" s="12" customFormat="1" ht="14" customHeight="1" spans="1:10">
      <c r="A730" s="135"/>
      <c r="B730" s="110"/>
      <c r="C730" s="63" t="s">
        <v>603</v>
      </c>
      <c r="D730" s="176" t="s">
        <v>598</v>
      </c>
      <c r="E730" s="71">
        <v>198.42</v>
      </c>
      <c r="F730" s="71">
        <v>203.93</v>
      </c>
      <c r="G730" s="71"/>
      <c r="H730" s="71">
        <v>201.18</v>
      </c>
      <c r="I730" s="71">
        <v>670.6</v>
      </c>
      <c r="J730" s="71">
        <v>5.01</v>
      </c>
    </row>
    <row r="731" s="12" customFormat="1" ht="14" customHeight="1" spans="1:10">
      <c r="A731" s="135"/>
      <c r="B731" s="110"/>
      <c r="C731" s="63"/>
      <c r="D731" s="176" t="s">
        <v>570</v>
      </c>
      <c r="E731" s="71">
        <v>324.3</v>
      </c>
      <c r="F731" s="71">
        <v>329.2</v>
      </c>
      <c r="G731" s="71"/>
      <c r="H731" s="71">
        <v>326.8</v>
      </c>
      <c r="I731" s="71">
        <v>653.6</v>
      </c>
      <c r="J731" s="71">
        <v>6.48</v>
      </c>
    </row>
    <row r="732" s="12" customFormat="1" ht="14" customHeight="1" spans="1:10">
      <c r="A732" s="135"/>
      <c r="B732" s="110"/>
      <c r="C732" s="63"/>
      <c r="D732" s="176" t="s">
        <v>595</v>
      </c>
      <c r="E732" s="71">
        <v>350.29</v>
      </c>
      <c r="F732" s="71">
        <v>354.17</v>
      </c>
      <c r="G732" s="71"/>
      <c r="H732" s="71">
        <v>352.23</v>
      </c>
      <c r="I732" s="71">
        <v>704.46</v>
      </c>
      <c r="J732" s="71">
        <v>9.07</v>
      </c>
    </row>
    <row r="733" s="12" customFormat="1" ht="14" customHeight="1" spans="1:10">
      <c r="A733" s="135"/>
      <c r="B733" s="110"/>
      <c r="C733" s="63"/>
      <c r="D733" s="176" t="s">
        <v>588</v>
      </c>
      <c r="E733" s="71">
        <v>338.512803666667</v>
      </c>
      <c r="F733" s="71">
        <v>326.468299</v>
      </c>
      <c r="G733" s="71"/>
      <c r="H733" s="71">
        <v>332.490551333333</v>
      </c>
      <c r="I733" s="71">
        <v>664.981102666667</v>
      </c>
      <c r="J733" s="71">
        <v>5.70489950192519</v>
      </c>
    </row>
    <row r="734" s="12" customFormat="1" ht="14" customHeight="1" spans="1:10">
      <c r="A734" s="135"/>
      <c r="B734" s="110"/>
      <c r="C734" s="63"/>
      <c r="D734" s="176" t="s">
        <v>589</v>
      </c>
      <c r="E734" s="71">
        <v>340.55</v>
      </c>
      <c r="F734" s="71">
        <v>337.84</v>
      </c>
      <c r="G734" s="71"/>
      <c r="H734" s="71">
        <v>339.195</v>
      </c>
      <c r="I734" s="71">
        <v>678.39</v>
      </c>
      <c r="J734" s="71">
        <v>5.03506897672906</v>
      </c>
    </row>
    <row r="735" s="12" customFormat="1" ht="14" customHeight="1" spans="1:10">
      <c r="A735" s="135"/>
      <c r="B735" s="110"/>
      <c r="C735" s="63"/>
      <c r="D735" s="176" t="s">
        <v>590</v>
      </c>
      <c r="E735" s="71">
        <v>351.45</v>
      </c>
      <c r="F735" s="71">
        <v>345.69</v>
      </c>
      <c r="G735" s="71"/>
      <c r="H735" s="71">
        <v>348.57</v>
      </c>
      <c r="I735" s="71">
        <v>697.15</v>
      </c>
      <c r="J735" s="71">
        <v>4.3</v>
      </c>
    </row>
    <row r="736" s="12" customFormat="1" ht="14" customHeight="1" spans="1:10">
      <c r="A736" s="135"/>
      <c r="B736" s="110"/>
      <c r="C736" s="63"/>
      <c r="D736" s="176" t="s">
        <v>572</v>
      </c>
      <c r="E736" s="71">
        <v>337.7</v>
      </c>
      <c r="F736" s="71">
        <v>342.9</v>
      </c>
      <c r="G736" s="71"/>
      <c r="H736" s="71">
        <v>340.3</v>
      </c>
      <c r="I736" s="71">
        <v>680.6</v>
      </c>
      <c r="J736" s="71">
        <v>5.39</v>
      </c>
    </row>
    <row r="737" s="12" customFormat="1" ht="14" customHeight="1" spans="1:10">
      <c r="A737" s="135"/>
      <c r="B737" s="110"/>
      <c r="C737" s="63"/>
      <c r="D737" s="176" t="s">
        <v>576</v>
      </c>
      <c r="E737" s="71">
        <v>128.87</v>
      </c>
      <c r="F737" s="71">
        <v>129.95</v>
      </c>
      <c r="G737" s="71"/>
      <c r="H737" s="71">
        <v>129.41</v>
      </c>
      <c r="I737" s="71">
        <v>575.4</v>
      </c>
      <c r="J737" s="71">
        <v>5.66</v>
      </c>
    </row>
    <row r="738" s="12" customFormat="1" ht="14" customHeight="1" spans="1:10">
      <c r="A738" s="148"/>
      <c r="B738" s="110"/>
      <c r="C738" s="63"/>
      <c r="D738" s="175" t="s">
        <v>401</v>
      </c>
      <c r="E738" s="117">
        <v>296.261600458333</v>
      </c>
      <c r="F738" s="117">
        <v>296.268537375</v>
      </c>
      <c r="G738" s="117"/>
      <c r="H738" s="117">
        <v>296.271943916667</v>
      </c>
      <c r="I738" s="117">
        <v>665.647637833333</v>
      </c>
      <c r="J738" s="117">
        <v>5.82502891127746</v>
      </c>
    </row>
    <row r="739" s="12" customFormat="1" ht="14" customHeight="1" spans="1:10">
      <c r="A739" s="168">
        <v>28</v>
      </c>
      <c r="B739" s="169" t="s">
        <v>604</v>
      </c>
      <c r="C739" s="63" t="s">
        <v>605</v>
      </c>
      <c r="D739" s="176" t="s">
        <v>587</v>
      </c>
      <c r="E739" s="71">
        <v>15.27</v>
      </c>
      <c r="F739" s="71">
        <v>14.95</v>
      </c>
      <c r="G739" s="71">
        <v>15.15</v>
      </c>
      <c r="H739" s="71">
        <v>15.1233333333333</v>
      </c>
      <c r="I739" s="71">
        <v>756.166666666667</v>
      </c>
      <c r="J739" s="71">
        <v>5.97991123569257</v>
      </c>
    </row>
    <row r="740" s="12" customFormat="1" ht="14" customHeight="1" spans="1:10">
      <c r="A740" s="135"/>
      <c r="B740" s="110"/>
      <c r="C740" s="63"/>
      <c r="D740" s="176" t="s">
        <v>588</v>
      </c>
      <c r="E740" s="71">
        <v>13.363</v>
      </c>
      <c r="F740" s="71">
        <v>13.823</v>
      </c>
      <c r="G740" s="71">
        <v>13.113</v>
      </c>
      <c r="H740" s="71">
        <v>13.433</v>
      </c>
      <c r="I740" s="71">
        <v>710.744294444444</v>
      </c>
      <c r="J740" s="71">
        <v>8.62666887428466</v>
      </c>
    </row>
    <row r="741" s="12" customFormat="1" ht="14" customHeight="1" spans="1:10">
      <c r="A741" s="135"/>
      <c r="B741" s="110"/>
      <c r="C741" s="63"/>
      <c r="D741" s="176" t="s">
        <v>589</v>
      </c>
      <c r="E741" s="71">
        <v>13.67</v>
      </c>
      <c r="F741" s="71">
        <v>13.44</v>
      </c>
      <c r="G741" s="71">
        <v>13.25</v>
      </c>
      <c r="H741" s="71">
        <v>13.4533333333333</v>
      </c>
      <c r="I741" s="71">
        <v>672.666666666667</v>
      </c>
      <c r="J741" s="71">
        <v>3.38114754098361</v>
      </c>
    </row>
    <row r="742" s="12" customFormat="1" ht="14" customHeight="1" spans="1:10">
      <c r="A742" s="135"/>
      <c r="B742" s="110"/>
      <c r="C742" s="63"/>
      <c r="D742" s="176" t="s">
        <v>590</v>
      </c>
      <c r="E742" s="71">
        <v>14.24</v>
      </c>
      <c r="F742" s="71">
        <v>14.84</v>
      </c>
      <c r="G742" s="71">
        <v>13.98</v>
      </c>
      <c r="H742" s="71">
        <v>14.35</v>
      </c>
      <c r="I742" s="71">
        <v>717.68</v>
      </c>
      <c r="J742" s="71">
        <v>3.36</v>
      </c>
    </row>
    <row r="743" s="12" customFormat="1" ht="14" customHeight="1" spans="1:10">
      <c r="A743" s="135"/>
      <c r="B743" s="110"/>
      <c r="C743" s="63"/>
      <c r="D743" s="176" t="s">
        <v>572</v>
      </c>
      <c r="E743" s="71">
        <v>13.09</v>
      </c>
      <c r="F743" s="71">
        <v>13.25</v>
      </c>
      <c r="G743" s="71">
        <v>13.5</v>
      </c>
      <c r="H743" s="71">
        <v>13.28</v>
      </c>
      <c r="I743" s="71">
        <v>664</v>
      </c>
      <c r="J743" s="71">
        <v>8.49673202614379</v>
      </c>
    </row>
    <row r="744" s="12" customFormat="1" ht="14" customHeight="1" spans="1:10">
      <c r="A744" s="135"/>
      <c r="B744" s="110"/>
      <c r="C744" s="63"/>
      <c r="D744" s="176" t="s">
        <v>574</v>
      </c>
      <c r="E744" s="71">
        <v>13.48</v>
      </c>
      <c r="F744" s="71">
        <v>13.71</v>
      </c>
      <c r="G744" s="71">
        <v>13.5</v>
      </c>
      <c r="H744" s="71">
        <v>13.56</v>
      </c>
      <c r="I744" s="71">
        <v>677.83</v>
      </c>
      <c r="J744" s="71">
        <v>6.66</v>
      </c>
    </row>
    <row r="745" s="12" customFormat="1" ht="14" customHeight="1" spans="1:10">
      <c r="A745" s="135"/>
      <c r="B745" s="110"/>
      <c r="C745" s="63"/>
      <c r="D745" s="176" t="s">
        <v>591</v>
      </c>
      <c r="E745" s="71">
        <v>11.93</v>
      </c>
      <c r="F745" s="71">
        <v>11.95</v>
      </c>
      <c r="G745" s="71">
        <v>12.01</v>
      </c>
      <c r="H745" s="71">
        <v>11.9633333333333</v>
      </c>
      <c r="I745" s="71">
        <v>598.166666666667</v>
      </c>
      <c r="J745" s="71">
        <v>6.18343195266273</v>
      </c>
    </row>
    <row r="746" s="12" customFormat="1" ht="14" customHeight="1" spans="1:10">
      <c r="A746" s="135"/>
      <c r="B746" s="110"/>
      <c r="C746" s="63"/>
      <c r="D746" s="175" t="s">
        <v>401</v>
      </c>
      <c r="E746" s="117">
        <v>13.5775714285714</v>
      </c>
      <c r="F746" s="117">
        <v>13.709</v>
      </c>
      <c r="G746" s="117">
        <v>13.5004285714286</v>
      </c>
      <c r="H746" s="117">
        <v>13.5947142857143</v>
      </c>
      <c r="I746" s="117">
        <v>685.322042063492</v>
      </c>
      <c r="J746" s="117">
        <v>6.87910420431648</v>
      </c>
    </row>
    <row r="747" s="12" customFormat="1" ht="14" customHeight="1" spans="1:10">
      <c r="A747" s="135"/>
      <c r="B747" s="110"/>
      <c r="C747" s="63" t="s">
        <v>606</v>
      </c>
      <c r="D747" s="176" t="s">
        <v>593</v>
      </c>
      <c r="E747" s="71">
        <v>13.49</v>
      </c>
      <c r="F747" s="71">
        <v>13.91</v>
      </c>
      <c r="G747" s="71">
        <v>13.68</v>
      </c>
      <c r="H747" s="71">
        <v>13.6933333333333</v>
      </c>
      <c r="I747" s="71">
        <v>684.666666666667</v>
      </c>
      <c r="J747" s="71">
        <v>6.28719275549806</v>
      </c>
    </row>
    <row r="748" s="12" customFormat="1" ht="14" customHeight="1" spans="1:10">
      <c r="A748" s="135"/>
      <c r="B748" s="110"/>
      <c r="C748" s="63"/>
      <c r="D748" s="176" t="s">
        <v>594</v>
      </c>
      <c r="E748" s="71">
        <v>15.89</v>
      </c>
      <c r="F748" s="71">
        <v>15.5</v>
      </c>
      <c r="G748" s="71">
        <v>15.32</v>
      </c>
      <c r="H748" s="71">
        <v>15.57</v>
      </c>
      <c r="I748" s="71">
        <v>778.5</v>
      </c>
      <c r="J748" s="71">
        <v>9.5707248416608</v>
      </c>
    </row>
    <row r="749" s="12" customFormat="1" ht="14" customHeight="1" spans="1:10">
      <c r="A749" s="135"/>
      <c r="B749" s="110"/>
      <c r="C749" s="63"/>
      <c r="D749" s="176" t="s">
        <v>595</v>
      </c>
      <c r="E749" s="71">
        <v>14.43</v>
      </c>
      <c r="F749" s="71">
        <v>14.26</v>
      </c>
      <c r="G749" s="71">
        <v>14.62</v>
      </c>
      <c r="H749" s="71">
        <v>14.4366666666667</v>
      </c>
      <c r="I749" s="71">
        <v>721.833333333333</v>
      </c>
      <c r="J749" s="71">
        <v>1.90588235294118</v>
      </c>
    </row>
    <row r="750" s="12" customFormat="1" ht="14" customHeight="1" spans="1:10">
      <c r="A750" s="135"/>
      <c r="B750" s="110"/>
      <c r="C750" s="63"/>
      <c r="D750" s="176" t="s">
        <v>588</v>
      </c>
      <c r="E750" s="71">
        <v>12.996954</v>
      </c>
      <c r="F750" s="71">
        <v>13.196554</v>
      </c>
      <c r="G750" s="71">
        <v>13.216514</v>
      </c>
      <c r="H750" s="71">
        <v>13.136674</v>
      </c>
      <c r="I750" s="71">
        <v>656.8337</v>
      </c>
      <c r="J750" s="71">
        <v>6.51645179599448</v>
      </c>
    </row>
    <row r="751" s="12" customFormat="1" ht="14" customHeight="1" spans="1:10">
      <c r="A751" s="135"/>
      <c r="B751" s="110"/>
      <c r="C751" s="63"/>
      <c r="D751" s="176" t="s">
        <v>596</v>
      </c>
      <c r="E751" s="71">
        <v>13.85</v>
      </c>
      <c r="F751" s="71">
        <v>12.97</v>
      </c>
      <c r="G751" s="71">
        <v>13.77</v>
      </c>
      <c r="H751" s="71">
        <v>13.53</v>
      </c>
      <c r="I751" s="71">
        <v>676.5</v>
      </c>
      <c r="J751" s="71">
        <v>5.59313215400625</v>
      </c>
    </row>
    <row r="752" s="12" customFormat="1" ht="14" customHeight="1" spans="1:10">
      <c r="A752" s="135"/>
      <c r="B752" s="110"/>
      <c r="C752" s="63"/>
      <c r="D752" s="176" t="s">
        <v>590</v>
      </c>
      <c r="E752" s="71">
        <v>13.82</v>
      </c>
      <c r="F752" s="71">
        <v>13.74</v>
      </c>
      <c r="G752" s="71">
        <v>14.42</v>
      </c>
      <c r="H752" s="71">
        <v>13.9933333333333</v>
      </c>
      <c r="I752" s="71">
        <v>699.666666666667</v>
      </c>
      <c r="J752" s="71">
        <v>4.32405566600398</v>
      </c>
    </row>
    <row r="753" s="12" customFormat="1" ht="14" customHeight="1" spans="1:10">
      <c r="A753" s="135"/>
      <c r="B753" s="110"/>
      <c r="C753" s="63"/>
      <c r="D753" s="176" t="s">
        <v>572</v>
      </c>
      <c r="E753" s="71">
        <v>12.87</v>
      </c>
      <c r="F753" s="71">
        <v>13.96</v>
      </c>
      <c r="G753" s="71">
        <v>13.31</v>
      </c>
      <c r="H753" s="71">
        <v>13.38</v>
      </c>
      <c r="I753" s="71">
        <v>669</v>
      </c>
      <c r="J753" s="71">
        <v>4.04354587869362</v>
      </c>
    </row>
    <row r="754" s="12" customFormat="1" ht="14" customHeight="1" spans="1:10">
      <c r="A754" s="135"/>
      <c r="B754" s="110"/>
      <c r="C754" s="63"/>
      <c r="D754" s="176" t="s">
        <v>574</v>
      </c>
      <c r="E754" s="71">
        <v>13.01</v>
      </c>
      <c r="F754" s="71">
        <v>13.11</v>
      </c>
      <c r="G754" s="71">
        <v>13.34</v>
      </c>
      <c r="H754" s="71">
        <v>13.1533333333333</v>
      </c>
      <c r="I754" s="71">
        <v>657.666666666667</v>
      </c>
      <c r="J754" s="71">
        <v>6.7929634641407</v>
      </c>
    </row>
    <row r="755" s="12" customFormat="1" ht="14" customHeight="1" spans="1:10">
      <c r="A755" s="135"/>
      <c r="B755" s="110"/>
      <c r="C755" s="63"/>
      <c r="D755" s="175" t="s">
        <v>401</v>
      </c>
      <c r="E755" s="117">
        <v>13.79461925</v>
      </c>
      <c r="F755" s="117">
        <v>13.83081925</v>
      </c>
      <c r="G755" s="117">
        <v>13.95956425</v>
      </c>
      <c r="H755" s="117">
        <v>13.8616675833333</v>
      </c>
      <c r="I755" s="117">
        <v>693.083379166667</v>
      </c>
      <c r="J755" s="117">
        <v>5.61639358834753</v>
      </c>
    </row>
    <row r="756" s="12" customFormat="1" ht="14" customHeight="1" spans="1:10">
      <c r="A756" s="135"/>
      <c r="B756" s="110"/>
      <c r="C756" s="63" t="s">
        <v>607</v>
      </c>
      <c r="D756" s="176" t="s">
        <v>598</v>
      </c>
      <c r="E756" s="71">
        <v>198.43</v>
      </c>
      <c r="F756" s="71">
        <v>204.84</v>
      </c>
      <c r="G756" s="71"/>
      <c r="H756" s="71">
        <v>201.64</v>
      </c>
      <c r="I756" s="71">
        <v>672.1</v>
      </c>
      <c r="J756" s="71">
        <v>5.25</v>
      </c>
    </row>
    <row r="757" s="12" customFormat="1" ht="14" customHeight="1" spans="1:10">
      <c r="A757" s="135"/>
      <c r="B757" s="110"/>
      <c r="C757" s="63"/>
      <c r="D757" s="176" t="s">
        <v>570</v>
      </c>
      <c r="E757" s="71">
        <v>329.1</v>
      </c>
      <c r="F757" s="71">
        <v>330.1</v>
      </c>
      <c r="G757" s="71"/>
      <c r="H757" s="71">
        <v>329.6</v>
      </c>
      <c r="I757" s="71">
        <v>659.2</v>
      </c>
      <c r="J757" s="71">
        <v>7.4</v>
      </c>
    </row>
    <row r="758" s="12" customFormat="1" ht="14" customHeight="1" spans="1:10">
      <c r="A758" s="135"/>
      <c r="B758" s="110"/>
      <c r="C758" s="63"/>
      <c r="D758" s="176" t="s">
        <v>595</v>
      </c>
      <c r="E758" s="71">
        <v>343.77</v>
      </c>
      <c r="F758" s="71">
        <v>347.64</v>
      </c>
      <c r="G758" s="71"/>
      <c r="H758" s="71">
        <v>345.705</v>
      </c>
      <c r="I758" s="71">
        <v>691.41</v>
      </c>
      <c r="J758" s="71">
        <v>7.05</v>
      </c>
    </row>
    <row r="759" s="12" customFormat="1" ht="14" customHeight="1" spans="1:10">
      <c r="A759" s="135"/>
      <c r="B759" s="110"/>
      <c r="C759" s="63"/>
      <c r="D759" s="176" t="s">
        <v>588</v>
      </c>
      <c r="E759" s="71">
        <v>343.712829666667</v>
      </c>
      <c r="F759" s="71">
        <v>325.690517333333</v>
      </c>
      <c r="G759" s="71"/>
      <c r="H759" s="71">
        <v>334.7016735</v>
      </c>
      <c r="I759" s="71">
        <v>669.403347</v>
      </c>
      <c r="J759" s="71">
        <v>6.40785615881876</v>
      </c>
    </row>
    <row r="760" s="12" customFormat="1" ht="14" customHeight="1" spans="1:10">
      <c r="A760" s="135"/>
      <c r="B760" s="110"/>
      <c r="C760" s="63"/>
      <c r="D760" s="176" t="s">
        <v>589</v>
      </c>
      <c r="E760" s="71">
        <v>337.84</v>
      </c>
      <c r="F760" s="71">
        <v>341.3</v>
      </c>
      <c r="G760" s="71"/>
      <c r="H760" s="71">
        <v>339.57</v>
      </c>
      <c r="I760" s="71">
        <v>679.14</v>
      </c>
      <c r="J760" s="71">
        <v>5.15119141622927</v>
      </c>
    </row>
    <row r="761" s="12" customFormat="1" ht="14" customHeight="1" spans="1:10">
      <c r="A761" s="135"/>
      <c r="B761" s="110"/>
      <c r="C761" s="63"/>
      <c r="D761" s="176" t="s">
        <v>590</v>
      </c>
      <c r="E761" s="71">
        <v>348.5</v>
      </c>
      <c r="F761" s="71">
        <v>351.99</v>
      </c>
      <c r="G761" s="71"/>
      <c r="H761" s="71">
        <v>350.24</v>
      </c>
      <c r="I761" s="71">
        <v>700.49</v>
      </c>
      <c r="J761" s="71">
        <v>4.8</v>
      </c>
    </row>
    <row r="762" s="12" customFormat="1" ht="14" customHeight="1" spans="1:10">
      <c r="A762" s="135"/>
      <c r="B762" s="110"/>
      <c r="C762" s="63"/>
      <c r="D762" s="176" t="s">
        <v>572</v>
      </c>
      <c r="E762" s="71">
        <v>343.6</v>
      </c>
      <c r="F762" s="71">
        <v>334.8</v>
      </c>
      <c r="G762" s="71"/>
      <c r="H762" s="71">
        <v>339.2</v>
      </c>
      <c r="I762" s="71">
        <v>678.4</v>
      </c>
      <c r="J762" s="71">
        <v>5.05</v>
      </c>
    </row>
    <row r="763" s="12" customFormat="1" ht="14" customHeight="1" spans="1:10">
      <c r="A763" s="135"/>
      <c r="B763" s="110"/>
      <c r="C763" s="63"/>
      <c r="D763" s="176" t="s">
        <v>576</v>
      </c>
      <c r="E763" s="71">
        <v>131.18</v>
      </c>
      <c r="F763" s="71">
        <v>130.08</v>
      </c>
      <c r="G763" s="71"/>
      <c r="H763" s="71">
        <v>130.63</v>
      </c>
      <c r="I763" s="71">
        <v>580.9</v>
      </c>
      <c r="J763" s="71">
        <v>6.65</v>
      </c>
    </row>
    <row r="764" s="12" customFormat="1" ht="14" customHeight="1" spans="1:10">
      <c r="A764" s="148"/>
      <c r="B764" s="110"/>
      <c r="C764" s="63"/>
      <c r="D764" s="175" t="s">
        <v>401</v>
      </c>
      <c r="E764" s="117">
        <v>297.016603708333</v>
      </c>
      <c r="F764" s="117">
        <v>295.805064666667</v>
      </c>
      <c r="G764" s="117"/>
      <c r="H764" s="117">
        <v>296.4108341875</v>
      </c>
      <c r="I764" s="117">
        <v>666.380418375</v>
      </c>
      <c r="J764" s="117">
        <v>5.94152676629862</v>
      </c>
    </row>
    <row r="765" s="13" customFormat="1" ht="14" customHeight="1" spans="1:10">
      <c r="A765" s="177">
        <v>29</v>
      </c>
      <c r="B765" s="178" t="s">
        <v>608</v>
      </c>
      <c r="C765" s="48" t="s">
        <v>609</v>
      </c>
      <c r="D765" s="48" t="s">
        <v>610</v>
      </c>
      <c r="E765" s="116">
        <v>11.31</v>
      </c>
      <c r="F765" s="116">
        <v>13.11</v>
      </c>
      <c r="G765" s="116">
        <v>12.39</v>
      </c>
      <c r="H765" s="116">
        <v>12.27</v>
      </c>
      <c r="I765" s="116">
        <v>613.5</v>
      </c>
      <c r="J765" s="116">
        <v>6.99</v>
      </c>
    </row>
    <row r="766" s="13" customFormat="1" ht="14" customHeight="1" spans="1:10">
      <c r="A766" s="179"/>
      <c r="B766" s="180"/>
      <c r="C766" s="48"/>
      <c r="D766" s="48" t="s">
        <v>328</v>
      </c>
      <c r="E766" s="116">
        <v>15.06</v>
      </c>
      <c r="F766" s="116">
        <v>15.21</v>
      </c>
      <c r="G766" s="116">
        <v>14.89</v>
      </c>
      <c r="H766" s="116">
        <v>15.05</v>
      </c>
      <c r="I766" s="116">
        <v>752.5</v>
      </c>
      <c r="J766" s="116">
        <v>12.73</v>
      </c>
    </row>
    <row r="767" s="13" customFormat="1" ht="14" customHeight="1" spans="1:10">
      <c r="A767" s="179"/>
      <c r="B767" s="180"/>
      <c r="C767" s="48"/>
      <c r="D767" s="48" t="s">
        <v>611</v>
      </c>
      <c r="E767" s="116">
        <v>13.57</v>
      </c>
      <c r="F767" s="116">
        <v>13.35</v>
      </c>
      <c r="G767" s="116">
        <v>12.78</v>
      </c>
      <c r="H767" s="116">
        <v>13.24</v>
      </c>
      <c r="I767" s="116">
        <v>662</v>
      </c>
      <c r="J767" s="116">
        <v>7.42</v>
      </c>
    </row>
    <row r="768" s="13" customFormat="1" ht="14" customHeight="1" spans="1:10">
      <c r="A768" s="179"/>
      <c r="B768" s="180"/>
      <c r="C768" s="48"/>
      <c r="D768" s="48" t="s">
        <v>445</v>
      </c>
      <c r="E768" s="116">
        <v>14.09</v>
      </c>
      <c r="F768" s="116">
        <v>13.74</v>
      </c>
      <c r="G768" s="116">
        <v>14.05</v>
      </c>
      <c r="H768" s="116">
        <v>13.96</v>
      </c>
      <c r="I768" s="116">
        <v>645.65</v>
      </c>
      <c r="J768" s="116">
        <v>9.86</v>
      </c>
    </row>
    <row r="769" s="13" customFormat="1" ht="14" customHeight="1" spans="1:10">
      <c r="A769" s="179"/>
      <c r="B769" s="180"/>
      <c r="C769" s="48"/>
      <c r="D769" s="48" t="s">
        <v>612</v>
      </c>
      <c r="E769" s="116">
        <v>12.15</v>
      </c>
      <c r="F769" s="116">
        <v>14.23</v>
      </c>
      <c r="G769" s="116">
        <v>9.8</v>
      </c>
      <c r="H769" s="116">
        <v>12.06</v>
      </c>
      <c r="I769" s="116">
        <v>603</v>
      </c>
      <c r="J769" s="116">
        <v>9.68</v>
      </c>
    </row>
    <row r="770" s="13" customFormat="1" ht="14" customHeight="1" spans="1:10">
      <c r="A770" s="179"/>
      <c r="B770" s="180"/>
      <c r="C770" s="48"/>
      <c r="D770" s="48" t="s">
        <v>356</v>
      </c>
      <c r="E770" s="116">
        <v>13.89</v>
      </c>
      <c r="F770" s="116">
        <v>13.95</v>
      </c>
      <c r="G770" s="116">
        <v>13.67</v>
      </c>
      <c r="H770" s="116">
        <v>13.84</v>
      </c>
      <c r="I770" s="116">
        <v>581.14</v>
      </c>
      <c r="J770" s="116">
        <v>1.39</v>
      </c>
    </row>
    <row r="771" s="13" customFormat="1" ht="14" customHeight="1" spans="1:10">
      <c r="A771" s="179"/>
      <c r="B771" s="180"/>
      <c r="C771" s="48"/>
      <c r="D771" s="180" t="s">
        <v>339</v>
      </c>
      <c r="E771" s="181">
        <v>13.35</v>
      </c>
      <c r="F771" s="181">
        <v>13.93</v>
      </c>
      <c r="G771" s="181">
        <v>12.93</v>
      </c>
      <c r="H771" s="181">
        <v>13.4</v>
      </c>
      <c r="I771" s="181">
        <v>642.97</v>
      </c>
      <c r="J771" s="181">
        <v>8.12</v>
      </c>
    </row>
    <row r="772" s="13" customFormat="1" ht="14" customHeight="1" spans="1:10">
      <c r="A772" s="179"/>
      <c r="B772" s="180"/>
      <c r="C772" s="48" t="s">
        <v>613</v>
      </c>
      <c r="D772" s="182" t="s">
        <v>614</v>
      </c>
      <c r="E772" s="96">
        <v>14.71</v>
      </c>
      <c r="F772" s="96">
        <v>14.56</v>
      </c>
      <c r="G772" s="96">
        <v>14.87</v>
      </c>
      <c r="H772" s="96">
        <v>14.71</v>
      </c>
      <c r="I772" s="96">
        <v>735.5</v>
      </c>
      <c r="J772" s="96">
        <v>5</v>
      </c>
    </row>
    <row r="773" s="13" customFormat="1" ht="14" customHeight="1" spans="1:10">
      <c r="A773" s="179"/>
      <c r="B773" s="180"/>
      <c r="C773" s="48"/>
      <c r="D773" s="182" t="s">
        <v>615</v>
      </c>
      <c r="E773" s="96">
        <v>13.38</v>
      </c>
      <c r="F773" s="96">
        <v>14.83</v>
      </c>
      <c r="G773" s="96">
        <v>14.55</v>
      </c>
      <c r="H773" s="96">
        <v>14.25</v>
      </c>
      <c r="I773" s="96">
        <v>712.4</v>
      </c>
      <c r="J773" s="96">
        <v>12.5</v>
      </c>
    </row>
    <row r="774" s="13" customFormat="1" ht="14" customHeight="1" spans="1:10">
      <c r="A774" s="179"/>
      <c r="B774" s="180"/>
      <c r="C774" s="48"/>
      <c r="D774" s="182" t="s">
        <v>616</v>
      </c>
      <c r="E774" s="96">
        <v>17.02</v>
      </c>
      <c r="F774" s="96">
        <v>17.43</v>
      </c>
      <c r="G774" s="96">
        <v>17.3</v>
      </c>
      <c r="H774" s="96">
        <v>17.25</v>
      </c>
      <c r="I774" s="96">
        <v>772.1</v>
      </c>
      <c r="J774" s="96">
        <v>4.5</v>
      </c>
    </row>
    <row r="775" s="13" customFormat="1" ht="14" customHeight="1" spans="1:10">
      <c r="A775" s="179"/>
      <c r="B775" s="180"/>
      <c r="C775" s="48"/>
      <c r="D775" s="182" t="s">
        <v>617</v>
      </c>
      <c r="E775" s="96">
        <v>13.28</v>
      </c>
      <c r="F775" s="96">
        <v>13.72</v>
      </c>
      <c r="G775" s="96">
        <v>13.62</v>
      </c>
      <c r="H775" s="96">
        <v>13.28</v>
      </c>
      <c r="I775" s="96">
        <v>676.8</v>
      </c>
      <c r="J775" s="96">
        <v>8.5</v>
      </c>
    </row>
    <row r="776" s="13" customFormat="1" ht="14" customHeight="1" spans="1:10">
      <c r="A776" s="179"/>
      <c r="B776" s="180"/>
      <c r="C776" s="48"/>
      <c r="D776" s="182" t="s">
        <v>618</v>
      </c>
      <c r="E776" s="96">
        <v>13.89</v>
      </c>
      <c r="F776" s="96">
        <v>13.88</v>
      </c>
      <c r="G776" s="96">
        <v>13.75</v>
      </c>
      <c r="H776" s="96">
        <v>13.84</v>
      </c>
      <c r="I776" s="96">
        <v>692</v>
      </c>
      <c r="J776" s="96">
        <v>9.2</v>
      </c>
    </row>
    <row r="777" s="13" customFormat="1" ht="14" customHeight="1" spans="1:10">
      <c r="A777" s="179"/>
      <c r="B777" s="180"/>
      <c r="C777" s="48"/>
      <c r="D777" s="182" t="s">
        <v>619</v>
      </c>
      <c r="E777" s="96">
        <v>12.85</v>
      </c>
      <c r="F777" s="96">
        <v>12.91</v>
      </c>
      <c r="G777" s="96">
        <v>12.3</v>
      </c>
      <c r="H777" s="96">
        <v>12.69</v>
      </c>
      <c r="I777" s="96">
        <v>634.3</v>
      </c>
      <c r="J777" s="96">
        <v>9.5</v>
      </c>
    </row>
    <row r="778" s="13" customFormat="1" ht="14" customHeight="1" spans="1:10">
      <c r="A778" s="179"/>
      <c r="B778" s="180"/>
      <c r="C778" s="48"/>
      <c r="D778" s="182" t="s">
        <v>620</v>
      </c>
      <c r="E778" s="96">
        <v>15.98</v>
      </c>
      <c r="F778" s="96">
        <v>16.04</v>
      </c>
      <c r="G778" s="96">
        <v>15.86</v>
      </c>
      <c r="H778" s="96">
        <v>15.96</v>
      </c>
      <c r="I778" s="96">
        <v>652</v>
      </c>
      <c r="J778" s="96">
        <v>3.5</v>
      </c>
    </row>
    <row r="779" s="13" customFormat="1" ht="14" customHeight="1" spans="1:10">
      <c r="A779" s="179"/>
      <c r="B779" s="180"/>
      <c r="C779" s="48"/>
      <c r="D779" s="183" t="s">
        <v>621</v>
      </c>
      <c r="E779" s="184">
        <v>14.44</v>
      </c>
      <c r="F779" s="184">
        <v>14.77</v>
      </c>
      <c r="G779" s="184">
        <v>14.61</v>
      </c>
      <c r="H779" s="184">
        <v>14.57</v>
      </c>
      <c r="I779" s="184">
        <v>696.4</v>
      </c>
      <c r="J779" s="184">
        <v>7.4</v>
      </c>
    </row>
    <row r="780" s="13" customFormat="1" ht="14" customHeight="1" spans="1:10">
      <c r="A780" s="179"/>
      <c r="B780" s="180"/>
      <c r="C780" s="48" t="s">
        <v>622</v>
      </c>
      <c r="D780" s="52" t="s">
        <v>374</v>
      </c>
      <c r="E780" s="74">
        <v>155.2</v>
      </c>
      <c r="F780" s="74">
        <v>154.1</v>
      </c>
      <c r="G780" s="74"/>
      <c r="H780" s="74">
        <v>154.6</v>
      </c>
      <c r="I780" s="74">
        <v>661.2</v>
      </c>
      <c r="J780" s="74">
        <v>6.75</v>
      </c>
    </row>
    <row r="781" s="13" customFormat="1" ht="14" customHeight="1" spans="1:10">
      <c r="A781" s="179"/>
      <c r="B781" s="180"/>
      <c r="C781" s="48"/>
      <c r="D781" s="52" t="s">
        <v>445</v>
      </c>
      <c r="E781" s="74">
        <v>148.2</v>
      </c>
      <c r="F781" s="74">
        <v>153</v>
      </c>
      <c r="G781" s="74"/>
      <c r="H781" s="74">
        <v>150.6</v>
      </c>
      <c r="I781" s="74">
        <v>668.7</v>
      </c>
      <c r="J781" s="74">
        <v>4.77</v>
      </c>
    </row>
    <row r="782" s="13" customFormat="1" ht="14" customHeight="1" spans="1:10">
      <c r="A782" s="179"/>
      <c r="B782" s="180"/>
      <c r="C782" s="48"/>
      <c r="D782" s="52" t="s">
        <v>351</v>
      </c>
      <c r="E782" s="74">
        <v>156.8</v>
      </c>
      <c r="F782" s="74">
        <v>148.4</v>
      </c>
      <c r="G782" s="74"/>
      <c r="H782" s="74">
        <v>152.6</v>
      </c>
      <c r="I782" s="74">
        <v>678.2</v>
      </c>
      <c r="J782" s="74">
        <v>6.44</v>
      </c>
    </row>
    <row r="783" s="13" customFormat="1" ht="14" customHeight="1" spans="1:10">
      <c r="A783" s="179"/>
      <c r="B783" s="180"/>
      <c r="C783" s="48"/>
      <c r="D783" s="52" t="s">
        <v>330</v>
      </c>
      <c r="E783" s="74">
        <v>149.2</v>
      </c>
      <c r="F783" s="74">
        <v>151.3</v>
      </c>
      <c r="G783" s="74"/>
      <c r="H783" s="74">
        <v>150.2</v>
      </c>
      <c r="I783" s="74">
        <v>667.7</v>
      </c>
      <c r="J783" s="74">
        <v>6.14</v>
      </c>
    </row>
    <row r="784" s="13" customFormat="1" ht="14" customHeight="1" spans="1:10">
      <c r="A784" s="179"/>
      <c r="B784" s="180"/>
      <c r="C784" s="48"/>
      <c r="D784" s="52" t="s">
        <v>623</v>
      </c>
      <c r="E784" s="74">
        <v>151.3</v>
      </c>
      <c r="F784" s="74">
        <v>148.2</v>
      </c>
      <c r="G784" s="74"/>
      <c r="H784" s="74">
        <v>149.8</v>
      </c>
      <c r="I784" s="74">
        <v>665.7</v>
      </c>
      <c r="J784" s="74">
        <v>5.68</v>
      </c>
    </row>
    <row r="785" s="13" customFormat="1" ht="14" customHeight="1" spans="1:10">
      <c r="A785" s="179"/>
      <c r="B785" s="180"/>
      <c r="C785" s="48"/>
      <c r="D785" s="52" t="s">
        <v>612</v>
      </c>
      <c r="E785" s="74">
        <v>178.4</v>
      </c>
      <c r="F785" s="74">
        <v>175.6</v>
      </c>
      <c r="G785" s="74"/>
      <c r="H785" s="74">
        <v>177</v>
      </c>
      <c r="I785" s="74">
        <v>590</v>
      </c>
      <c r="J785" s="74">
        <v>8.37</v>
      </c>
    </row>
    <row r="786" s="13" customFormat="1" ht="14" customHeight="1" spans="1:10">
      <c r="A786" s="179"/>
      <c r="B786" s="180"/>
      <c r="C786" s="48"/>
      <c r="D786" s="52" t="s">
        <v>446</v>
      </c>
      <c r="E786" s="74">
        <v>135.3</v>
      </c>
      <c r="F786" s="74">
        <v>137.3</v>
      </c>
      <c r="G786" s="74"/>
      <c r="H786" s="74">
        <v>136.3</v>
      </c>
      <c r="I786" s="74">
        <v>605.8</v>
      </c>
      <c r="J786" s="74">
        <v>5.43</v>
      </c>
    </row>
    <row r="787" s="13" customFormat="1" ht="14" customHeight="1" spans="1:10">
      <c r="A787" s="185"/>
      <c r="B787" s="180"/>
      <c r="C787" s="48"/>
      <c r="D787" s="75" t="s">
        <v>339</v>
      </c>
      <c r="E787" s="76">
        <v>153.5</v>
      </c>
      <c r="F787" s="76">
        <v>152.6</v>
      </c>
      <c r="G787" s="76"/>
      <c r="H787" s="76">
        <v>153</v>
      </c>
      <c r="I787" s="76">
        <v>648.2</v>
      </c>
      <c r="J787" s="76">
        <v>6.19</v>
      </c>
    </row>
    <row r="788" s="3" customFormat="1" ht="14" customHeight="1" spans="1:10">
      <c r="A788" s="37">
        <v>30</v>
      </c>
      <c r="B788" s="38" t="s">
        <v>624</v>
      </c>
      <c r="C788" s="39" t="s">
        <v>512</v>
      </c>
      <c r="D788" s="63" t="s">
        <v>625</v>
      </c>
      <c r="E788" s="68">
        <v>14.59</v>
      </c>
      <c r="F788" s="68">
        <v>14.93</v>
      </c>
      <c r="G788" s="68">
        <v>14.67</v>
      </c>
      <c r="H788" s="68">
        <v>14.73</v>
      </c>
      <c r="I788" s="68">
        <v>654.67</v>
      </c>
      <c r="J788" s="68">
        <v>9.6</v>
      </c>
    </row>
    <row r="789" s="3" customFormat="1" ht="14" customHeight="1" spans="1:10">
      <c r="A789" s="42"/>
      <c r="B789" s="43"/>
      <c r="C789" s="39"/>
      <c r="D789" s="63" t="s">
        <v>570</v>
      </c>
      <c r="E789" s="68">
        <v>12.38</v>
      </c>
      <c r="F789" s="68">
        <v>12.4</v>
      </c>
      <c r="G789" s="68">
        <v>12.33</v>
      </c>
      <c r="H789" s="68">
        <v>12.37</v>
      </c>
      <c r="I789" s="68">
        <v>615.43</v>
      </c>
      <c r="J789" s="68">
        <v>7.38</v>
      </c>
    </row>
    <row r="790" s="3" customFormat="1" ht="14" customHeight="1" spans="1:10">
      <c r="A790" s="42"/>
      <c r="B790" s="43"/>
      <c r="C790" s="39"/>
      <c r="D790" s="63" t="s">
        <v>626</v>
      </c>
      <c r="E790" s="68">
        <v>11.81</v>
      </c>
      <c r="F790" s="68">
        <v>12.03</v>
      </c>
      <c r="G790" s="68">
        <v>11.76</v>
      </c>
      <c r="H790" s="68">
        <v>11.87</v>
      </c>
      <c r="I790" s="68">
        <v>593.04</v>
      </c>
      <c r="J790" s="68">
        <v>-4.81</v>
      </c>
    </row>
    <row r="791" s="3" customFormat="1" ht="14" customHeight="1" spans="1:10">
      <c r="A791" s="42"/>
      <c r="B791" s="43"/>
      <c r="C791" s="39"/>
      <c r="D791" s="186" t="s">
        <v>539</v>
      </c>
      <c r="E791" s="71">
        <v>13.1</v>
      </c>
      <c r="F791" s="71">
        <v>13.14</v>
      </c>
      <c r="G791" s="71">
        <v>13.09</v>
      </c>
      <c r="H791" s="71">
        <v>13.11</v>
      </c>
      <c r="I791" s="71">
        <v>655.18</v>
      </c>
      <c r="J791" s="71">
        <v>4.8</v>
      </c>
    </row>
    <row r="792" s="3" customFormat="1" ht="14" customHeight="1" spans="1:10">
      <c r="A792" s="42"/>
      <c r="B792" s="43"/>
      <c r="C792" s="39"/>
      <c r="D792" s="63" t="s">
        <v>576</v>
      </c>
      <c r="E792" s="68">
        <v>12.97</v>
      </c>
      <c r="F792" s="68">
        <v>13.57</v>
      </c>
      <c r="G792" s="68">
        <v>12.18</v>
      </c>
      <c r="H792" s="68">
        <v>12.91</v>
      </c>
      <c r="I792" s="68">
        <v>650.38</v>
      </c>
      <c r="J792" s="68">
        <v>4.09</v>
      </c>
    </row>
    <row r="793" s="3" customFormat="1" ht="14" customHeight="1" spans="1:10">
      <c r="A793" s="42"/>
      <c r="B793" s="43"/>
      <c r="C793" s="39"/>
      <c r="D793" s="63" t="s">
        <v>627</v>
      </c>
      <c r="E793" s="68">
        <v>12.88</v>
      </c>
      <c r="F793" s="68">
        <v>12.17</v>
      </c>
      <c r="G793" s="68">
        <v>12.33</v>
      </c>
      <c r="H793" s="68">
        <v>12.46</v>
      </c>
      <c r="I793" s="71">
        <v>624.56</v>
      </c>
      <c r="J793" s="68">
        <v>6.13</v>
      </c>
    </row>
    <row r="794" s="3" customFormat="1" ht="14" customHeight="1" spans="1:10">
      <c r="A794" s="42"/>
      <c r="B794" s="43"/>
      <c r="C794" s="39"/>
      <c r="D794" s="63" t="s">
        <v>392</v>
      </c>
      <c r="E794" s="68">
        <v>16.8</v>
      </c>
      <c r="F794" s="68">
        <v>16.55</v>
      </c>
      <c r="G794" s="68">
        <v>16.45</v>
      </c>
      <c r="H794" s="68">
        <v>16.6</v>
      </c>
      <c r="I794" s="68">
        <v>673.3</v>
      </c>
      <c r="J794" s="68">
        <v>9.33</v>
      </c>
    </row>
    <row r="795" s="3" customFormat="1" ht="14" customHeight="1" spans="1:10">
      <c r="A795" s="42"/>
      <c r="B795" s="43"/>
      <c r="C795" s="39"/>
      <c r="D795" s="63" t="s">
        <v>628</v>
      </c>
      <c r="E795" s="68">
        <v>13.82</v>
      </c>
      <c r="F795" s="68">
        <v>13.68</v>
      </c>
      <c r="G795" s="68">
        <v>13.61</v>
      </c>
      <c r="H795" s="68">
        <v>13.7</v>
      </c>
      <c r="I795" s="68">
        <v>685.34</v>
      </c>
      <c r="J795" s="68">
        <v>4.29</v>
      </c>
    </row>
    <row r="796" s="3" customFormat="1" ht="14" customHeight="1" spans="1:10">
      <c r="A796" s="42"/>
      <c r="B796" s="43"/>
      <c r="C796" s="39"/>
      <c r="D796" s="63" t="s">
        <v>629</v>
      </c>
      <c r="E796" s="68">
        <v>17.43</v>
      </c>
      <c r="F796" s="68">
        <v>17.11</v>
      </c>
      <c r="G796" s="68">
        <v>17.76</v>
      </c>
      <c r="H796" s="68">
        <v>17.43</v>
      </c>
      <c r="I796" s="68">
        <v>691.8</v>
      </c>
      <c r="J796" s="68">
        <v>5.06</v>
      </c>
    </row>
    <row r="797" s="3" customFormat="1" ht="14" customHeight="1" spans="1:10">
      <c r="A797" s="42"/>
      <c r="B797" s="43"/>
      <c r="C797" s="39"/>
      <c r="D797" s="110" t="s">
        <v>401</v>
      </c>
      <c r="E797" s="187">
        <v>13.9755555555556</v>
      </c>
      <c r="F797" s="187">
        <v>13.9533333333333</v>
      </c>
      <c r="G797" s="187">
        <v>13.7977777777778</v>
      </c>
      <c r="H797" s="187">
        <v>13.9088888888889</v>
      </c>
      <c r="I797" s="187">
        <v>649.3</v>
      </c>
      <c r="J797" s="187">
        <v>5.09666666666667</v>
      </c>
    </row>
    <row r="798" s="3" customFormat="1" ht="14" customHeight="1" spans="1:10">
      <c r="A798" s="42"/>
      <c r="B798" s="43"/>
      <c r="C798" s="39" t="s">
        <v>520</v>
      </c>
      <c r="D798" s="63" t="s">
        <v>630</v>
      </c>
      <c r="E798" s="68">
        <v>13.18</v>
      </c>
      <c r="F798" s="68">
        <v>13.83</v>
      </c>
      <c r="G798" s="68">
        <v>13.66</v>
      </c>
      <c r="H798" s="68">
        <v>13.56</v>
      </c>
      <c r="I798" s="68">
        <v>677.83</v>
      </c>
      <c r="J798" s="68">
        <v>8.37</v>
      </c>
    </row>
    <row r="799" s="3" customFormat="1" ht="14" customHeight="1" spans="1:10">
      <c r="A799" s="42"/>
      <c r="B799" s="43"/>
      <c r="C799" s="39"/>
      <c r="D799" s="63" t="s">
        <v>629</v>
      </c>
      <c r="E799" s="68">
        <v>18.19</v>
      </c>
      <c r="F799" s="68">
        <v>18.02</v>
      </c>
      <c r="G799" s="68">
        <v>18.16</v>
      </c>
      <c r="H799" s="68">
        <v>18.12</v>
      </c>
      <c r="I799" s="68">
        <v>719.25</v>
      </c>
      <c r="J799" s="68">
        <v>-4.53</v>
      </c>
    </row>
    <row r="800" s="3" customFormat="1" ht="14" customHeight="1" spans="1:10">
      <c r="A800" s="42"/>
      <c r="B800" s="43"/>
      <c r="C800" s="39"/>
      <c r="D800" s="63" t="s">
        <v>570</v>
      </c>
      <c r="E800" s="68">
        <v>14.75</v>
      </c>
      <c r="F800" s="68">
        <v>15.08</v>
      </c>
      <c r="G800" s="68">
        <v>14.96</v>
      </c>
      <c r="H800" s="68">
        <v>14.93</v>
      </c>
      <c r="I800" s="68">
        <v>742.8</v>
      </c>
      <c r="J800" s="68">
        <v>5.89</v>
      </c>
    </row>
    <row r="801" s="3" customFormat="1" ht="14" customHeight="1" spans="1:10">
      <c r="A801" s="42"/>
      <c r="B801" s="43"/>
      <c r="C801" s="39"/>
      <c r="D801" s="63" t="s">
        <v>625</v>
      </c>
      <c r="E801" s="68">
        <v>16.64</v>
      </c>
      <c r="F801" s="68">
        <v>15.8</v>
      </c>
      <c r="G801" s="68">
        <v>15.32</v>
      </c>
      <c r="H801" s="68">
        <v>15.92</v>
      </c>
      <c r="I801" s="68">
        <v>707.47</v>
      </c>
      <c r="J801" s="68">
        <v>5.7</v>
      </c>
    </row>
    <row r="802" s="3" customFormat="1" ht="14" customHeight="1" spans="1:10">
      <c r="A802" s="42"/>
      <c r="B802" s="43"/>
      <c r="C802" s="39"/>
      <c r="D802" s="63" t="s">
        <v>631</v>
      </c>
      <c r="E802" s="68">
        <v>13.35</v>
      </c>
      <c r="F802" s="68">
        <v>13.39</v>
      </c>
      <c r="G802" s="68">
        <v>13.62</v>
      </c>
      <c r="H802" s="68">
        <v>13.45</v>
      </c>
      <c r="I802" s="68">
        <v>672.2</v>
      </c>
      <c r="J802" s="68">
        <v>9.89</v>
      </c>
    </row>
    <row r="803" s="3" customFormat="1" ht="14" customHeight="1" spans="1:10">
      <c r="A803" s="42"/>
      <c r="B803" s="43"/>
      <c r="C803" s="39"/>
      <c r="D803" s="188" t="s">
        <v>632</v>
      </c>
      <c r="E803" s="68">
        <v>14.19</v>
      </c>
      <c r="F803" s="68">
        <v>14.01</v>
      </c>
      <c r="G803" s="68">
        <v>13.98</v>
      </c>
      <c r="H803" s="68">
        <v>14.06</v>
      </c>
      <c r="I803" s="68">
        <v>703</v>
      </c>
      <c r="J803" s="68">
        <v>14.43</v>
      </c>
    </row>
    <row r="804" s="3" customFormat="1" ht="14" customHeight="1" spans="1:10">
      <c r="A804" s="42"/>
      <c r="B804" s="43"/>
      <c r="C804" s="39"/>
      <c r="D804" s="63" t="s">
        <v>633</v>
      </c>
      <c r="E804" s="68">
        <v>14.86</v>
      </c>
      <c r="F804" s="68">
        <v>14.46</v>
      </c>
      <c r="G804" s="68">
        <v>14.4</v>
      </c>
      <c r="H804" s="68">
        <v>14.57</v>
      </c>
      <c r="I804" s="68">
        <v>730.49</v>
      </c>
      <c r="J804" s="68">
        <v>8.08</v>
      </c>
    </row>
    <row r="805" s="3" customFormat="1" ht="14" customHeight="1" spans="1:10">
      <c r="A805" s="42"/>
      <c r="B805" s="43"/>
      <c r="C805" s="39"/>
      <c r="D805" s="188" t="s">
        <v>634</v>
      </c>
      <c r="E805" s="68">
        <v>13.25</v>
      </c>
      <c r="F805" s="68">
        <v>14.05</v>
      </c>
      <c r="G805" s="68">
        <v>13.79</v>
      </c>
      <c r="H805" s="68">
        <v>13.7</v>
      </c>
      <c r="I805" s="68">
        <v>689.14</v>
      </c>
      <c r="J805" s="68">
        <v>9.14</v>
      </c>
    </row>
    <row r="806" s="3" customFormat="1" ht="14" customHeight="1" spans="1:10">
      <c r="A806" s="42"/>
      <c r="B806" s="43"/>
      <c r="C806" s="39"/>
      <c r="D806" s="63" t="s">
        <v>627</v>
      </c>
      <c r="E806" s="68">
        <v>13.56</v>
      </c>
      <c r="F806" s="68">
        <v>12.67</v>
      </c>
      <c r="G806" s="68">
        <v>13.96</v>
      </c>
      <c r="H806" s="68">
        <v>13.4</v>
      </c>
      <c r="I806" s="68">
        <v>669.8</v>
      </c>
      <c r="J806" s="68">
        <v>5.99</v>
      </c>
    </row>
    <row r="807" s="3" customFormat="1" ht="14" customHeight="1" spans="1:10">
      <c r="A807" s="42"/>
      <c r="B807" s="43"/>
      <c r="C807" s="39"/>
      <c r="D807" s="110" t="s">
        <v>401</v>
      </c>
      <c r="E807" s="111">
        <v>14.6633333333333</v>
      </c>
      <c r="F807" s="111">
        <v>14.59</v>
      </c>
      <c r="G807" s="111">
        <v>14.65</v>
      </c>
      <c r="H807" s="111">
        <v>14.6344444444444</v>
      </c>
      <c r="I807" s="111">
        <v>701.331111111111</v>
      </c>
      <c r="J807" s="111">
        <v>6.32</v>
      </c>
    </row>
    <row r="808" s="3" customFormat="1" ht="14" customHeight="1" spans="1:10">
      <c r="A808" s="42"/>
      <c r="B808" s="43"/>
      <c r="C808" s="39" t="s">
        <v>521</v>
      </c>
      <c r="D808" s="63">
        <v>96.3</v>
      </c>
      <c r="E808" s="68">
        <v>309.5</v>
      </c>
      <c r="F808" s="68"/>
      <c r="G808" s="68"/>
      <c r="H808" s="68">
        <v>315.2</v>
      </c>
      <c r="I808" s="68">
        <v>630.3</v>
      </c>
      <c r="J808" s="68">
        <v>2.19</v>
      </c>
    </row>
    <row r="809" s="3" customFormat="1" ht="14" customHeight="1" spans="1:10">
      <c r="A809" s="42"/>
      <c r="B809" s="43"/>
      <c r="C809" s="39"/>
      <c r="D809" s="78">
        <v>90.8</v>
      </c>
      <c r="E809" s="69">
        <v>149.89</v>
      </c>
      <c r="F809" s="189"/>
      <c r="G809" s="69"/>
      <c r="H809" s="69">
        <v>151.05</v>
      </c>
      <c r="I809" s="69">
        <v>671.27</v>
      </c>
      <c r="J809" s="191">
        <v>4.17</v>
      </c>
    </row>
    <row r="810" s="3" customFormat="1" ht="14" customHeight="1" spans="1:10">
      <c r="A810" s="42"/>
      <c r="B810" s="43"/>
      <c r="C810" s="39"/>
      <c r="D810" s="78">
        <v>88</v>
      </c>
      <c r="E810" s="69">
        <v>147.4</v>
      </c>
      <c r="F810" s="189"/>
      <c r="G810" s="69"/>
      <c r="H810" s="69">
        <v>148</v>
      </c>
      <c r="I810" s="69">
        <v>657.8</v>
      </c>
      <c r="J810" s="69">
        <v>6.66</v>
      </c>
    </row>
    <row r="811" s="3" customFormat="1" ht="14" customHeight="1" spans="1:10">
      <c r="A811" s="42"/>
      <c r="B811" s="43"/>
      <c r="C811" s="39"/>
      <c r="D811" s="63">
        <v>97.2</v>
      </c>
      <c r="E811" s="68">
        <v>179.55</v>
      </c>
      <c r="F811" s="68"/>
      <c r="G811" s="68"/>
      <c r="H811" s="68">
        <v>177.46</v>
      </c>
      <c r="I811" s="68">
        <v>581.9</v>
      </c>
      <c r="J811" s="68">
        <v>4.08</v>
      </c>
    </row>
    <row r="812" s="3" customFormat="1" ht="14" customHeight="1" spans="1:10">
      <c r="A812" s="42"/>
      <c r="B812" s="43"/>
      <c r="C812" s="39"/>
      <c r="D812" s="78">
        <v>115.4</v>
      </c>
      <c r="E812" s="69">
        <v>135.5</v>
      </c>
      <c r="F812" s="69"/>
      <c r="G812" s="69"/>
      <c r="H812" s="69">
        <v>140.59</v>
      </c>
      <c r="I812" s="69">
        <v>621.92</v>
      </c>
      <c r="J812" s="69">
        <v>7.6</v>
      </c>
    </row>
    <row r="813" s="14" customFormat="1" ht="14" customHeight="1" spans="1:10">
      <c r="A813" s="42"/>
      <c r="B813" s="43"/>
      <c r="C813" s="39"/>
      <c r="D813" s="78">
        <v>88</v>
      </c>
      <c r="E813" s="69">
        <v>352.7</v>
      </c>
      <c r="F813" s="68"/>
      <c r="G813" s="69"/>
      <c r="H813" s="69">
        <v>358.4</v>
      </c>
      <c r="I813" s="69">
        <v>716.8</v>
      </c>
      <c r="J813" s="69">
        <v>8.8</v>
      </c>
    </row>
    <row r="814" s="3" customFormat="1" ht="14" customHeight="1" spans="1:10">
      <c r="A814" s="42"/>
      <c r="B814" s="43"/>
      <c r="C814" s="39"/>
      <c r="D814" s="63">
        <v>84.2</v>
      </c>
      <c r="E814" s="68">
        <v>131.43</v>
      </c>
      <c r="F814" s="68"/>
      <c r="G814" s="68"/>
      <c r="H814" s="68">
        <v>130.18</v>
      </c>
      <c r="I814" s="68">
        <v>578.61</v>
      </c>
      <c r="J814" s="68">
        <v>5.84</v>
      </c>
    </row>
    <row r="815" s="3" customFormat="1" ht="14" customHeight="1" spans="1:10">
      <c r="A815" s="42"/>
      <c r="B815" s="43"/>
      <c r="C815" s="39"/>
      <c r="D815" s="63">
        <v>106.2</v>
      </c>
      <c r="E815" s="69">
        <v>148.6</v>
      </c>
      <c r="F815" s="69"/>
      <c r="G815" s="69"/>
      <c r="H815" s="69">
        <v>147.4</v>
      </c>
      <c r="I815" s="69">
        <v>646.52</v>
      </c>
      <c r="J815" s="69">
        <v>3.31</v>
      </c>
    </row>
    <row r="816" s="3" customFormat="1" ht="14" customHeight="1" spans="1:10">
      <c r="A816" s="42"/>
      <c r="B816" s="43"/>
      <c r="C816" s="39"/>
      <c r="D816" s="111">
        <v>95.8</v>
      </c>
      <c r="E816" s="111">
        <v>194.3</v>
      </c>
      <c r="F816" s="111"/>
      <c r="G816" s="111"/>
      <c r="H816" s="111">
        <v>196</v>
      </c>
      <c r="I816" s="111">
        <v>638.1</v>
      </c>
      <c r="J816" s="111">
        <v>5.3</v>
      </c>
    </row>
    <row r="817" s="3" customFormat="1" ht="14" customHeight="1" spans="1:10">
      <c r="A817" s="53"/>
      <c r="B817" s="43"/>
      <c r="C817" s="39"/>
      <c r="D817" s="190"/>
      <c r="E817" s="111"/>
      <c r="F817" s="111"/>
      <c r="G817" s="111"/>
      <c r="H817" s="111"/>
      <c r="I817" s="111"/>
      <c r="J817" s="111"/>
    </row>
    <row r="818" s="3" customFormat="1" ht="14" customHeight="1" spans="1:10">
      <c r="A818" s="37">
        <v>31</v>
      </c>
      <c r="B818" s="38" t="s">
        <v>635</v>
      </c>
      <c r="C818" s="39" t="s">
        <v>512</v>
      </c>
      <c r="D818" s="63" t="s">
        <v>516</v>
      </c>
      <c r="E818" s="68">
        <v>12.28</v>
      </c>
      <c r="F818" s="68">
        <v>12.02</v>
      </c>
      <c r="G818" s="68">
        <v>11.51</v>
      </c>
      <c r="H818" s="68">
        <v>11.94</v>
      </c>
      <c r="I818" s="68">
        <v>596.8</v>
      </c>
      <c r="J818" s="68">
        <v>2.81</v>
      </c>
    </row>
    <row r="819" s="3" customFormat="1" ht="14" customHeight="1" spans="1:10">
      <c r="A819" s="42"/>
      <c r="B819" s="43"/>
      <c r="C819" s="39"/>
      <c r="D819" s="63" t="s">
        <v>457</v>
      </c>
      <c r="E819" s="68">
        <v>12.96</v>
      </c>
      <c r="F819" s="68">
        <v>12.98</v>
      </c>
      <c r="G819" s="68">
        <v>12.99</v>
      </c>
      <c r="H819" s="68">
        <v>12.98</v>
      </c>
      <c r="I819" s="68">
        <v>686.8</v>
      </c>
      <c r="J819" s="68">
        <v>4.96</v>
      </c>
    </row>
    <row r="820" s="3" customFormat="1" ht="14" customHeight="1" spans="1:10">
      <c r="A820" s="42"/>
      <c r="B820" s="43"/>
      <c r="C820" s="39"/>
      <c r="D820" s="63" t="s">
        <v>627</v>
      </c>
      <c r="E820" s="68">
        <v>11.74</v>
      </c>
      <c r="F820" s="68">
        <v>12.34</v>
      </c>
      <c r="G820" s="68">
        <v>10.99</v>
      </c>
      <c r="H820" s="68">
        <v>11.69</v>
      </c>
      <c r="I820" s="68">
        <v>584.5</v>
      </c>
      <c r="J820" s="68">
        <v>-0.8</v>
      </c>
    </row>
    <row r="821" s="3" customFormat="1" ht="14" customHeight="1" spans="1:10">
      <c r="A821" s="42"/>
      <c r="B821" s="43"/>
      <c r="C821" s="39"/>
      <c r="D821" s="63" t="s">
        <v>636</v>
      </c>
      <c r="E821" s="68">
        <v>13.42</v>
      </c>
      <c r="F821" s="68">
        <v>13.3</v>
      </c>
      <c r="G821" s="68">
        <v>13.41</v>
      </c>
      <c r="H821" s="68">
        <v>13.38</v>
      </c>
      <c r="I821" s="68">
        <v>618.67</v>
      </c>
      <c r="J821" s="68">
        <v>5.27</v>
      </c>
    </row>
    <row r="822" s="3" customFormat="1" ht="14" customHeight="1" spans="1:10">
      <c r="A822" s="42"/>
      <c r="B822" s="43"/>
      <c r="C822" s="39"/>
      <c r="D822" s="63" t="s">
        <v>517</v>
      </c>
      <c r="E822" s="68">
        <v>13.77</v>
      </c>
      <c r="F822" s="68">
        <v>13.89</v>
      </c>
      <c r="G822" s="68">
        <v>13.79</v>
      </c>
      <c r="H822" s="68">
        <v>13.82</v>
      </c>
      <c r="I822" s="68">
        <v>690.8</v>
      </c>
      <c r="J822" s="68">
        <v>10.1</v>
      </c>
    </row>
    <row r="823" s="3" customFormat="1" ht="14" customHeight="1" spans="1:10">
      <c r="A823" s="42"/>
      <c r="B823" s="43"/>
      <c r="C823" s="39"/>
      <c r="D823" s="63" t="s">
        <v>400</v>
      </c>
      <c r="E823" s="68">
        <v>15.64</v>
      </c>
      <c r="F823" s="68">
        <v>15.6</v>
      </c>
      <c r="G823" s="68">
        <v>15.63</v>
      </c>
      <c r="H823" s="68">
        <v>15.62</v>
      </c>
      <c r="I823" s="68">
        <v>652</v>
      </c>
      <c r="J823" s="68">
        <v>14.8</v>
      </c>
    </row>
    <row r="824" s="3" customFormat="1" ht="14" customHeight="1" spans="1:10">
      <c r="A824" s="42"/>
      <c r="B824" s="43"/>
      <c r="C824" s="39"/>
      <c r="D824" s="63" t="s">
        <v>637</v>
      </c>
      <c r="E824" s="68">
        <v>15.15</v>
      </c>
      <c r="F824" s="68">
        <v>15.37</v>
      </c>
      <c r="G824" s="68">
        <v>15.53</v>
      </c>
      <c r="H824" s="68">
        <v>15.35</v>
      </c>
      <c r="I824" s="68">
        <v>767.5</v>
      </c>
      <c r="J824" s="68">
        <v>7.64</v>
      </c>
    </row>
    <row r="825" s="3" customFormat="1" ht="14" customHeight="1" spans="1:10">
      <c r="A825" s="42"/>
      <c r="B825" s="43"/>
      <c r="C825" s="39"/>
      <c r="D825" s="63" t="s">
        <v>570</v>
      </c>
      <c r="E825" s="68">
        <v>13.14</v>
      </c>
      <c r="F825" s="68">
        <v>12.56</v>
      </c>
      <c r="G825" s="68">
        <v>13.03</v>
      </c>
      <c r="H825" s="68">
        <v>12.91</v>
      </c>
      <c r="I825" s="68">
        <v>642.4</v>
      </c>
      <c r="J825" s="68">
        <v>9.48</v>
      </c>
    </row>
    <row r="826" s="14" customFormat="1" ht="14" customHeight="1" spans="1:10">
      <c r="A826" s="42"/>
      <c r="B826" s="43"/>
      <c r="C826" s="43"/>
      <c r="D826" s="110" t="s">
        <v>401</v>
      </c>
      <c r="E826" s="111">
        <v>13.5125</v>
      </c>
      <c r="F826" s="111">
        <v>13.5075</v>
      </c>
      <c r="G826" s="111">
        <v>13.36</v>
      </c>
      <c r="H826" s="111">
        <v>13.46125</v>
      </c>
      <c r="I826" s="111">
        <v>654.93375</v>
      </c>
      <c r="J826" s="111">
        <v>6.7825</v>
      </c>
    </row>
    <row r="827" s="3" customFormat="1" ht="14" customHeight="1" spans="1:10">
      <c r="A827" s="42"/>
      <c r="B827" s="43"/>
      <c r="C827" s="39" t="s">
        <v>520</v>
      </c>
      <c r="D827" s="63" t="s">
        <v>630</v>
      </c>
      <c r="E827" s="68">
        <v>13.72</v>
      </c>
      <c r="F827" s="68">
        <v>14.02</v>
      </c>
      <c r="G827" s="68">
        <v>13.78</v>
      </c>
      <c r="H827" s="68">
        <v>13.84</v>
      </c>
      <c r="I827" s="68">
        <v>692.2</v>
      </c>
      <c r="J827" s="68">
        <v>8.39</v>
      </c>
    </row>
    <row r="828" s="3" customFormat="1" ht="14" customHeight="1" spans="1:10">
      <c r="A828" s="42"/>
      <c r="B828" s="43"/>
      <c r="C828" s="39"/>
      <c r="D828" s="63" t="s">
        <v>516</v>
      </c>
      <c r="E828" s="68">
        <v>12.91</v>
      </c>
      <c r="F828" s="68">
        <v>13.23</v>
      </c>
      <c r="G828" s="68">
        <v>12.85</v>
      </c>
      <c r="H828" s="68">
        <v>13</v>
      </c>
      <c r="I828" s="68">
        <v>649.8</v>
      </c>
      <c r="J828" s="68">
        <v>1.02</v>
      </c>
    </row>
    <row r="829" s="3" customFormat="1" ht="14" customHeight="1" spans="1:10">
      <c r="A829" s="42"/>
      <c r="B829" s="43"/>
      <c r="C829" s="39"/>
      <c r="D829" s="63" t="s">
        <v>457</v>
      </c>
      <c r="E829" s="68">
        <v>13.3</v>
      </c>
      <c r="F829" s="68">
        <v>13.21</v>
      </c>
      <c r="G829" s="68">
        <v>13.19</v>
      </c>
      <c r="H829" s="68">
        <v>13.23</v>
      </c>
      <c r="I829" s="68">
        <v>700.1</v>
      </c>
      <c r="J829" s="68">
        <v>7.29</v>
      </c>
    </row>
    <row r="830" s="3" customFormat="1" ht="14" customHeight="1" spans="1:10">
      <c r="A830" s="42"/>
      <c r="B830" s="43"/>
      <c r="C830" s="39"/>
      <c r="D830" s="63" t="s">
        <v>627</v>
      </c>
      <c r="E830" s="68">
        <v>12.67</v>
      </c>
      <c r="F830" s="68">
        <v>12.19</v>
      </c>
      <c r="G830" s="68">
        <v>12.53</v>
      </c>
      <c r="H830" s="68">
        <v>12.46</v>
      </c>
      <c r="I830" s="68">
        <v>623.1</v>
      </c>
      <c r="J830" s="68">
        <v>0.96</v>
      </c>
    </row>
    <row r="831" s="3" customFormat="1" ht="14" customHeight="1" spans="1:10">
      <c r="A831" s="42"/>
      <c r="B831" s="43"/>
      <c r="C831" s="39"/>
      <c r="D831" s="63" t="s">
        <v>636</v>
      </c>
      <c r="E831" s="68">
        <v>16.93</v>
      </c>
      <c r="F831" s="68">
        <v>16.41</v>
      </c>
      <c r="G831" s="68">
        <v>16.93</v>
      </c>
      <c r="H831" s="68">
        <v>16.76</v>
      </c>
      <c r="I831" s="68">
        <v>750</v>
      </c>
      <c r="J831" s="68">
        <v>7.39</v>
      </c>
    </row>
    <row r="832" s="3" customFormat="1" ht="14" customHeight="1" spans="1:10">
      <c r="A832" s="42"/>
      <c r="B832" s="43"/>
      <c r="C832" s="39"/>
      <c r="D832" s="63" t="s">
        <v>517</v>
      </c>
      <c r="E832" s="68">
        <v>14.05</v>
      </c>
      <c r="F832" s="68">
        <v>14.61</v>
      </c>
      <c r="G832" s="68">
        <v>14.33</v>
      </c>
      <c r="H832" s="68">
        <v>14.33</v>
      </c>
      <c r="I832" s="68">
        <v>716.5</v>
      </c>
      <c r="J832" s="68">
        <v>7.88</v>
      </c>
    </row>
    <row r="833" s="3" customFormat="1" ht="14" customHeight="1" spans="1:10">
      <c r="A833" s="42"/>
      <c r="B833" s="43"/>
      <c r="C833" s="39"/>
      <c r="D833" s="63" t="s">
        <v>400</v>
      </c>
      <c r="E833" s="68">
        <v>16.15</v>
      </c>
      <c r="F833" s="68">
        <v>16.19</v>
      </c>
      <c r="G833" s="68">
        <v>16.23</v>
      </c>
      <c r="H833" s="68">
        <v>16.19</v>
      </c>
      <c r="I833" s="68">
        <v>675.98</v>
      </c>
      <c r="J833" s="68">
        <v>6.91</v>
      </c>
    </row>
    <row r="834" s="3" customFormat="1" ht="14" customHeight="1" spans="1:10">
      <c r="A834" s="42"/>
      <c r="B834" s="43"/>
      <c r="C834" s="39"/>
      <c r="D834" s="63" t="s">
        <v>637</v>
      </c>
      <c r="E834" s="68">
        <v>15.77</v>
      </c>
      <c r="F834" s="68">
        <v>15.94</v>
      </c>
      <c r="G834" s="68">
        <v>15.63</v>
      </c>
      <c r="H834" s="68">
        <v>15.78</v>
      </c>
      <c r="I834" s="68">
        <v>789</v>
      </c>
      <c r="J834" s="68">
        <v>9.05321354526607</v>
      </c>
    </row>
    <row r="835" s="3" customFormat="1" ht="14" customHeight="1" spans="1:10">
      <c r="A835" s="42"/>
      <c r="B835" s="43"/>
      <c r="C835" s="39"/>
      <c r="D835" s="63" t="s">
        <v>570</v>
      </c>
      <c r="E835" s="68">
        <v>15.13</v>
      </c>
      <c r="F835" s="68">
        <v>15.16</v>
      </c>
      <c r="G835" s="68">
        <v>14.89</v>
      </c>
      <c r="H835" s="68">
        <v>15.06</v>
      </c>
      <c r="I835" s="68">
        <v>749.29</v>
      </c>
      <c r="J835" s="68">
        <v>3.72</v>
      </c>
    </row>
    <row r="836" s="14" customFormat="1" ht="14" customHeight="1" spans="1:10">
      <c r="A836" s="42"/>
      <c r="B836" s="43"/>
      <c r="C836" s="43"/>
      <c r="D836" s="110" t="s">
        <v>401</v>
      </c>
      <c r="E836" s="111">
        <v>14.5144444444444</v>
      </c>
      <c r="F836" s="111">
        <v>14.5511111111111</v>
      </c>
      <c r="G836" s="111">
        <v>14.4844444444444</v>
      </c>
      <c r="H836" s="111">
        <v>14.5166666666667</v>
      </c>
      <c r="I836" s="111">
        <v>705.107777777778</v>
      </c>
      <c r="J836" s="111">
        <v>5.9</v>
      </c>
    </row>
    <row r="837" s="3" customFormat="1" ht="14" customHeight="1" spans="1:10">
      <c r="A837" s="42"/>
      <c r="B837" s="43"/>
      <c r="C837" s="39" t="s">
        <v>521</v>
      </c>
      <c r="D837" s="63" t="s">
        <v>630</v>
      </c>
      <c r="E837" s="68">
        <v>330.6</v>
      </c>
      <c r="F837" s="68">
        <v>317.7</v>
      </c>
      <c r="G837" s="68"/>
      <c r="H837" s="68">
        <v>324.2</v>
      </c>
      <c r="I837" s="68">
        <v>648.3</v>
      </c>
      <c r="J837" s="68">
        <v>5.11</v>
      </c>
    </row>
    <row r="838" s="3" customFormat="1" ht="14" customHeight="1" spans="1:10">
      <c r="A838" s="42"/>
      <c r="B838" s="43"/>
      <c r="C838" s="39"/>
      <c r="D838" s="63" t="s">
        <v>625</v>
      </c>
      <c r="E838" s="68">
        <v>161.67</v>
      </c>
      <c r="F838" s="68">
        <v>154.62</v>
      </c>
      <c r="G838" s="68"/>
      <c r="H838" s="68">
        <v>158.14</v>
      </c>
      <c r="I838" s="68">
        <v>702.79</v>
      </c>
      <c r="J838" s="68">
        <v>9.06</v>
      </c>
    </row>
    <row r="839" s="3" customFormat="1" ht="14" customHeight="1" spans="1:10">
      <c r="A839" s="42"/>
      <c r="B839" s="43"/>
      <c r="C839" s="39"/>
      <c r="D839" s="63" t="s">
        <v>570</v>
      </c>
      <c r="E839" s="68">
        <v>145.8</v>
      </c>
      <c r="F839" s="68">
        <v>146.5</v>
      </c>
      <c r="G839" s="68"/>
      <c r="H839" s="68">
        <v>146.2</v>
      </c>
      <c r="I839" s="68">
        <v>649.7</v>
      </c>
      <c r="J839" s="68">
        <v>5.35</v>
      </c>
    </row>
    <row r="840" s="3" customFormat="1" ht="14" customHeight="1" spans="1:10">
      <c r="A840" s="42"/>
      <c r="B840" s="43"/>
      <c r="C840" s="39"/>
      <c r="D840" s="63" t="s">
        <v>626</v>
      </c>
      <c r="E840" s="68">
        <v>185.95</v>
      </c>
      <c r="F840" s="68">
        <v>180.91</v>
      </c>
      <c r="G840" s="68"/>
      <c r="H840" s="68">
        <v>183.43</v>
      </c>
      <c r="I840" s="68">
        <v>586.3</v>
      </c>
      <c r="J840" s="68">
        <v>4.86</v>
      </c>
    </row>
    <row r="841" s="3" customFormat="1" ht="14" customHeight="1" spans="1:10">
      <c r="A841" s="42"/>
      <c r="B841" s="43"/>
      <c r="C841" s="39"/>
      <c r="D841" s="63" t="s">
        <v>576</v>
      </c>
      <c r="E841" s="68">
        <v>136.25</v>
      </c>
      <c r="F841" s="68">
        <v>142.2</v>
      </c>
      <c r="G841" s="68"/>
      <c r="H841" s="68">
        <v>139.23</v>
      </c>
      <c r="I841" s="68">
        <v>615.91</v>
      </c>
      <c r="J841" s="68">
        <v>6.56</v>
      </c>
    </row>
    <row r="842" s="3" customFormat="1" ht="14" customHeight="1" spans="1:10">
      <c r="A842" s="42"/>
      <c r="B842" s="43"/>
      <c r="C842" s="39"/>
      <c r="D842" s="63" t="s">
        <v>627</v>
      </c>
      <c r="E842" s="68">
        <v>354.6</v>
      </c>
      <c r="F842" s="68">
        <v>341.6</v>
      </c>
      <c r="G842" s="68"/>
      <c r="H842" s="68">
        <v>348.1</v>
      </c>
      <c r="I842" s="68">
        <v>696.2</v>
      </c>
      <c r="J842" s="68">
        <v>5.7</v>
      </c>
    </row>
    <row r="843" s="3" customFormat="1" ht="14" customHeight="1" spans="1:10">
      <c r="A843" s="42"/>
      <c r="B843" s="43"/>
      <c r="C843" s="39"/>
      <c r="D843" s="63" t="s">
        <v>633</v>
      </c>
      <c r="E843" s="68">
        <v>132.19</v>
      </c>
      <c r="F843" s="68">
        <v>130.83</v>
      </c>
      <c r="G843" s="68"/>
      <c r="H843" s="68">
        <v>131.51</v>
      </c>
      <c r="I843" s="68">
        <v>584.52</v>
      </c>
      <c r="J843" s="68">
        <v>6.92</v>
      </c>
    </row>
    <row r="844" s="3" customFormat="1" ht="14" customHeight="1" spans="1:10">
      <c r="A844" s="42"/>
      <c r="B844" s="43"/>
      <c r="C844" s="39"/>
      <c r="D844" s="63" t="s">
        <v>629</v>
      </c>
      <c r="E844" s="68">
        <v>146.29</v>
      </c>
      <c r="F844" s="68">
        <v>148.02</v>
      </c>
      <c r="G844" s="68"/>
      <c r="H844" s="68">
        <v>147.16</v>
      </c>
      <c r="I844" s="68">
        <v>645.45</v>
      </c>
      <c r="J844" s="68">
        <v>3.14</v>
      </c>
    </row>
    <row r="845" s="14" customFormat="1" ht="14" customHeight="1" spans="1:10">
      <c r="A845" s="53"/>
      <c r="B845" s="43"/>
      <c r="C845" s="43"/>
      <c r="D845" s="110" t="s">
        <v>401</v>
      </c>
      <c r="E845" s="111">
        <v>199.2</v>
      </c>
      <c r="F845" s="111">
        <v>195.3</v>
      </c>
      <c r="G845" s="111"/>
      <c r="H845" s="111">
        <v>197.2</v>
      </c>
      <c r="I845" s="111">
        <v>641.1</v>
      </c>
      <c r="J845" s="111">
        <v>5.8</v>
      </c>
    </row>
    <row r="846" s="3" customFormat="1" ht="14" customHeight="1" spans="1:10">
      <c r="A846" s="37">
        <v>32</v>
      </c>
      <c r="B846" s="38" t="s">
        <v>638</v>
      </c>
      <c r="C846" s="39" t="s">
        <v>512</v>
      </c>
      <c r="D846" s="63" t="s">
        <v>516</v>
      </c>
      <c r="E846" s="68">
        <v>12.45</v>
      </c>
      <c r="F846" s="68">
        <v>12.26</v>
      </c>
      <c r="G846" s="68">
        <v>12.82</v>
      </c>
      <c r="H846" s="68">
        <v>12.51</v>
      </c>
      <c r="I846" s="68">
        <v>625.5</v>
      </c>
      <c r="J846" s="68">
        <v>7.75</v>
      </c>
    </row>
    <row r="847" s="3" customFormat="1" ht="14" customHeight="1" spans="1:10">
      <c r="A847" s="42"/>
      <c r="B847" s="43"/>
      <c r="C847" s="39"/>
      <c r="D847" s="63" t="s">
        <v>457</v>
      </c>
      <c r="E847" s="68">
        <v>13.08</v>
      </c>
      <c r="F847" s="68">
        <v>12.95</v>
      </c>
      <c r="G847" s="68">
        <v>13.04</v>
      </c>
      <c r="H847" s="68">
        <v>13.03</v>
      </c>
      <c r="I847" s="68">
        <v>689.2</v>
      </c>
      <c r="J847" s="68">
        <v>5.34</v>
      </c>
    </row>
    <row r="848" s="3" customFormat="1" ht="14" customHeight="1" spans="1:10">
      <c r="A848" s="42"/>
      <c r="B848" s="43"/>
      <c r="C848" s="39"/>
      <c r="D848" s="63" t="s">
        <v>627</v>
      </c>
      <c r="E848" s="68">
        <v>12.41</v>
      </c>
      <c r="F848" s="68">
        <v>12.07</v>
      </c>
      <c r="G848" s="68">
        <v>11.86</v>
      </c>
      <c r="H848" s="68">
        <v>12.11</v>
      </c>
      <c r="I848" s="68">
        <v>605.7</v>
      </c>
      <c r="J848" s="68">
        <v>2.8</v>
      </c>
    </row>
    <row r="849" s="3" customFormat="1" ht="14" customHeight="1" spans="1:10">
      <c r="A849" s="42"/>
      <c r="B849" s="43"/>
      <c r="C849" s="39"/>
      <c r="D849" s="63" t="s">
        <v>636</v>
      </c>
      <c r="E849" s="68">
        <v>14.55</v>
      </c>
      <c r="F849" s="68">
        <v>14.53</v>
      </c>
      <c r="G849" s="68">
        <v>14.85</v>
      </c>
      <c r="H849" s="68">
        <v>14.64</v>
      </c>
      <c r="I849" s="68">
        <v>677.25</v>
      </c>
      <c r="J849" s="68">
        <v>15.24</v>
      </c>
    </row>
    <row r="850" s="3" customFormat="1" ht="14" customHeight="1" spans="1:10">
      <c r="A850" s="42"/>
      <c r="B850" s="43"/>
      <c r="C850" s="39"/>
      <c r="D850" s="63" t="s">
        <v>517</v>
      </c>
      <c r="E850" s="68">
        <v>14.27</v>
      </c>
      <c r="F850" s="68">
        <v>14.41</v>
      </c>
      <c r="G850" s="68">
        <v>14.55</v>
      </c>
      <c r="H850" s="68">
        <v>14.41</v>
      </c>
      <c r="I850" s="68">
        <v>720.5</v>
      </c>
      <c r="J850" s="68">
        <v>14.75</v>
      </c>
    </row>
    <row r="851" s="3" customFormat="1" ht="14" customHeight="1" spans="1:10">
      <c r="A851" s="42"/>
      <c r="B851" s="43"/>
      <c r="C851" s="39"/>
      <c r="D851" s="63" t="s">
        <v>400</v>
      </c>
      <c r="E851" s="68">
        <v>16.88</v>
      </c>
      <c r="F851" s="68">
        <v>16.87</v>
      </c>
      <c r="G851" s="68">
        <v>16.91</v>
      </c>
      <c r="H851" s="68">
        <v>16.89</v>
      </c>
      <c r="I851" s="68">
        <v>704.7</v>
      </c>
      <c r="J851" s="68">
        <v>24.1</v>
      </c>
    </row>
    <row r="852" s="3" customFormat="1" ht="14" customHeight="1" spans="1:10">
      <c r="A852" s="42"/>
      <c r="B852" s="43"/>
      <c r="C852" s="39"/>
      <c r="D852" s="63" t="s">
        <v>637</v>
      </c>
      <c r="E852" s="68">
        <v>15.23</v>
      </c>
      <c r="F852" s="68">
        <v>15.02</v>
      </c>
      <c r="G852" s="68">
        <v>15.11</v>
      </c>
      <c r="H852" s="68">
        <v>15.12</v>
      </c>
      <c r="I852" s="68">
        <v>756</v>
      </c>
      <c r="J852" s="68">
        <v>6.03</v>
      </c>
    </row>
    <row r="853" s="3" customFormat="1" ht="14" customHeight="1" spans="1:10">
      <c r="A853" s="42"/>
      <c r="B853" s="43"/>
      <c r="C853" s="39"/>
      <c r="D853" s="63" t="s">
        <v>570</v>
      </c>
      <c r="E853" s="68">
        <v>13.97</v>
      </c>
      <c r="F853" s="68">
        <v>13.78</v>
      </c>
      <c r="G853" s="68">
        <v>13.92</v>
      </c>
      <c r="H853" s="68">
        <v>13.89</v>
      </c>
      <c r="I853" s="68">
        <v>691.1</v>
      </c>
      <c r="J853" s="68">
        <v>17.77</v>
      </c>
    </row>
    <row r="854" s="14" customFormat="1" ht="14" customHeight="1" spans="1:10">
      <c r="A854" s="42"/>
      <c r="B854" s="43"/>
      <c r="C854" s="43"/>
      <c r="D854" s="110" t="s">
        <v>401</v>
      </c>
      <c r="E854" s="111">
        <v>14.105</v>
      </c>
      <c r="F854" s="111">
        <v>13.98625</v>
      </c>
      <c r="G854" s="111">
        <v>14.1325</v>
      </c>
      <c r="H854" s="111">
        <v>14.075</v>
      </c>
      <c r="I854" s="111">
        <v>683.74375</v>
      </c>
      <c r="J854" s="111">
        <v>11.5</v>
      </c>
    </row>
    <row r="855" s="3" customFormat="1" ht="14" customHeight="1" spans="1:10">
      <c r="A855" s="42"/>
      <c r="B855" s="43"/>
      <c r="C855" s="39" t="s">
        <v>520</v>
      </c>
      <c r="D855" s="63" t="s">
        <v>630</v>
      </c>
      <c r="E855" s="68">
        <v>14.13</v>
      </c>
      <c r="F855" s="68">
        <v>14.06</v>
      </c>
      <c r="G855" s="68">
        <v>13.3</v>
      </c>
      <c r="H855" s="68">
        <v>13.83</v>
      </c>
      <c r="I855" s="68">
        <v>691.4</v>
      </c>
      <c r="J855" s="68">
        <v>8.27</v>
      </c>
    </row>
    <row r="856" s="3" customFormat="1" ht="14" customHeight="1" spans="1:10">
      <c r="A856" s="42"/>
      <c r="B856" s="43"/>
      <c r="C856" s="39"/>
      <c r="D856" s="63" t="s">
        <v>516</v>
      </c>
      <c r="E856" s="68">
        <v>14.22</v>
      </c>
      <c r="F856" s="68">
        <v>13.56</v>
      </c>
      <c r="G856" s="68">
        <v>13.85</v>
      </c>
      <c r="H856" s="68">
        <v>13.88</v>
      </c>
      <c r="I856" s="68">
        <v>693.8</v>
      </c>
      <c r="J856" s="68">
        <v>7.86</v>
      </c>
    </row>
    <row r="857" s="3" customFormat="1" ht="14" customHeight="1" spans="1:10">
      <c r="A857" s="42"/>
      <c r="B857" s="43"/>
      <c r="C857" s="39"/>
      <c r="D857" s="63" t="s">
        <v>457</v>
      </c>
      <c r="E857" s="68">
        <v>12.99</v>
      </c>
      <c r="F857" s="68">
        <v>12.89</v>
      </c>
      <c r="G857" s="68">
        <v>12.84</v>
      </c>
      <c r="H857" s="68">
        <v>12.9</v>
      </c>
      <c r="I857" s="68">
        <v>682.7</v>
      </c>
      <c r="J857" s="68">
        <v>4.64</v>
      </c>
    </row>
    <row r="858" s="3" customFormat="1" ht="14" customHeight="1" spans="1:10">
      <c r="A858" s="42"/>
      <c r="B858" s="43"/>
      <c r="C858" s="39"/>
      <c r="D858" s="63" t="s">
        <v>627</v>
      </c>
      <c r="E858" s="68">
        <v>12.41</v>
      </c>
      <c r="F858" s="68">
        <v>12.11</v>
      </c>
      <c r="G858" s="68">
        <v>10.86</v>
      </c>
      <c r="H858" s="68">
        <v>11.79</v>
      </c>
      <c r="I858" s="68">
        <v>589.7</v>
      </c>
      <c r="J858" s="68">
        <v>-4.46</v>
      </c>
    </row>
    <row r="859" s="3" customFormat="1" ht="14" customHeight="1" spans="1:10">
      <c r="A859" s="42"/>
      <c r="B859" s="43"/>
      <c r="C859" s="39"/>
      <c r="D859" s="63" t="s">
        <v>636</v>
      </c>
      <c r="E859" s="68">
        <v>16.56</v>
      </c>
      <c r="F859" s="68">
        <v>16.78</v>
      </c>
      <c r="G859" s="68">
        <v>16.55</v>
      </c>
      <c r="H859" s="68">
        <v>16.63</v>
      </c>
      <c r="I859" s="68">
        <v>744.33</v>
      </c>
      <c r="J859" s="68">
        <v>6.58</v>
      </c>
    </row>
    <row r="860" s="3" customFormat="1" ht="14" customHeight="1" spans="1:10">
      <c r="A860" s="42"/>
      <c r="B860" s="43"/>
      <c r="C860" s="39"/>
      <c r="D860" s="63" t="s">
        <v>517</v>
      </c>
      <c r="E860" s="68">
        <v>14.23</v>
      </c>
      <c r="F860" s="68">
        <v>14.76</v>
      </c>
      <c r="G860" s="68">
        <v>14.22</v>
      </c>
      <c r="H860" s="68">
        <v>14.4</v>
      </c>
      <c r="I860" s="68">
        <v>720.17</v>
      </c>
      <c r="J860" s="68">
        <v>8.43</v>
      </c>
    </row>
    <row r="861" s="3" customFormat="1" ht="14" customHeight="1" spans="1:10">
      <c r="A861" s="42"/>
      <c r="B861" s="43"/>
      <c r="C861" s="39"/>
      <c r="D861" s="63" t="s">
        <v>400</v>
      </c>
      <c r="E861" s="68">
        <v>16.25</v>
      </c>
      <c r="F861" s="68">
        <v>16.24</v>
      </c>
      <c r="G861" s="68">
        <v>16.29</v>
      </c>
      <c r="H861" s="68">
        <v>16.26</v>
      </c>
      <c r="I861" s="68">
        <v>678.9</v>
      </c>
      <c r="J861" s="68">
        <v>7.37</v>
      </c>
    </row>
    <row r="862" s="3" customFormat="1" ht="14" customHeight="1" spans="1:10">
      <c r="A862" s="42"/>
      <c r="B862" s="43"/>
      <c r="C862" s="39"/>
      <c r="D862" s="63" t="s">
        <v>637</v>
      </c>
      <c r="E862" s="68">
        <v>13.74</v>
      </c>
      <c r="F862" s="68">
        <v>13.53</v>
      </c>
      <c r="G862" s="68">
        <v>13.89</v>
      </c>
      <c r="H862" s="68">
        <v>13.72</v>
      </c>
      <c r="I862" s="68">
        <v>686</v>
      </c>
      <c r="J862" s="68">
        <v>-5.18313752591569</v>
      </c>
    </row>
    <row r="863" s="3" customFormat="1" ht="14" customHeight="1" spans="1:10">
      <c r="A863" s="42"/>
      <c r="B863" s="43"/>
      <c r="C863" s="39"/>
      <c r="D863" s="63" t="s">
        <v>570</v>
      </c>
      <c r="E863" s="68">
        <v>15.91</v>
      </c>
      <c r="F863" s="68">
        <v>15.92</v>
      </c>
      <c r="G863" s="68">
        <v>16.23</v>
      </c>
      <c r="H863" s="68">
        <v>16.02</v>
      </c>
      <c r="I863" s="68">
        <v>797.04</v>
      </c>
      <c r="J863" s="68">
        <v>10.33</v>
      </c>
    </row>
    <row r="864" s="14" customFormat="1" ht="14" customHeight="1" spans="1:10">
      <c r="A864" s="42"/>
      <c r="B864" s="43"/>
      <c r="C864" s="43"/>
      <c r="D864" s="110" t="s">
        <v>401</v>
      </c>
      <c r="E864" s="111">
        <v>14.4933333333333</v>
      </c>
      <c r="F864" s="111">
        <v>14.4277777777778</v>
      </c>
      <c r="G864" s="111">
        <v>14.2255555555556</v>
      </c>
      <c r="H864" s="111">
        <v>14.3811111111111</v>
      </c>
      <c r="I864" s="111">
        <v>699.2</v>
      </c>
      <c r="J864" s="111">
        <v>5</v>
      </c>
    </row>
    <row r="865" s="3" customFormat="1" ht="14" customHeight="1" spans="1:10">
      <c r="A865" s="42"/>
      <c r="B865" s="43"/>
      <c r="C865" s="39" t="s">
        <v>521</v>
      </c>
      <c r="D865" s="63" t="s">
        <v>630</v>
      </c>
      <c r="E865" s="68">
        <v>311.8</v>
      </c>
      <c r="F865" s="68">
        <v>320.3</v>
      </c>
      <c r="G865" s="68"/>
      <c r="H865" s="68">
        <v>316.1</v>
      </c>
      <c r="I865" s="68">
        <v>632.1</v>
      </c>
      <c r="J865" s="68">
        <v>2.48</v>
      </c>
    </row>
    <row r="866" s="3" customFormat="1" ht="14" customHeight="1" spans="1:10">
      <c r="A866" s="42"/>
      <c r="B866" s="43"/>
      <c r="C866" s="39"/>
      <c r="D866" s="63" t="s">
        <v>625</v>
      </c>
      <c r="E866" s="68">
        <v>153.66</v>
      </c>
      <c r="F866" s="68">
        <v>155.26</v>
      </c>
      <c r="G866" s="68"/>
      <c r="H866" s="68">
        <v>154.46</v>
      </c>
      <c r="I866" s="68">
        <v>686.41</v>
      </c>
      <c r="J866" s="68">
        <v>6.52</v>
      </c>
    </row>
    <row r="867" s="3" customFormat="1" ht="14" customHeight="1" spans="1:10">
      <c r="A867" s="42"/>
      <c r="B867" s="43"/>
      <c r="C867" s="39"/>
      <c r="D867" s="63" t="s">
        <v>570</v>
      </c>
      <c r="E867" s="68">
        <v>149.5</v>
      </c>
      <c r="F867" s="68">
        <v>150.7</v>
      </c>
      <c r="G867" s="68"/>
      <c r="H867" s="68">
        <v>150.1</v>
      </c>
      <c r="I867" s="68">
        <v>667.2</v>
      </c>
      <c r="J867" s="68">
        <v>8.19</v>
      </c>
    </row>
    <row r="868" s="3" customFormat="1" ht="14" customHeight="1" spans="1:10">
      <c r="A868" s="42"/>
      <c r="B868" s="43"/>
      <c r="C868" s="39"/>
      <c r="D868" s="63" t="s">
        <v>626</v>
      </c>
      <c r="E868" s="68">
        <v>179.21</v>
      </c>
      <c r="F868" s="68">
        <v>181.57</v>
      </c>
      <c r="G868" s="68"/>
      <c r="H868" s="68">
        <v>180.39</v>
      </c>
      <c r="I868" s="68">
        <v>591.7</v>
      </c>
      <c r="J868" s="68">
        <v>5.83</v>
      </c>
    </row>
    <row r="869" s="3" customFormat="1" ht="14" customHeight="1" spans="1:10">
      <c r="A869" s="42"/>
      <c r="B869" s="43"/>
      <c r="C869" s="39"/>
      <c r="D869" s="63" t="s">
        <v>576</v>
      </c>
      <c r="E869" s="68">
        <v>142.33</v>
      </c>
      <c r="F869" s="68">
        <v>132.55</v>
      </c>
      <c r="G869" s="68"/>
      <c r="H869" s="68">
        <v>137.44</v>
      </c>
      <c r="I869" s="68">
        <v>608.01</v>
      </c>
      <c r="J869" s="68">
        <v>5.2</v>
      </c>
    </row>
    <row r="870" s="3" customFormat="1" ht="14" customHeight="1" spans="1:10">
      <c r="A870" s="42"/>
      <c r="B870" s="43"/>
      <c r="C870" s="39"/>
      <c r="D870" s="63" t="s">
        <v>627</v>
      </c>
      <c r="E870" s="68">
        <v>339.4</v>
      </c>
      <c r="F870" s="68">
        <v>347.4</v>
      </c>
      <c r="G870" s="68"/>
      <c r="H870" s="68">
        <v>343.4</v>
      </c>
      <c r="I870" s="68">
        <v>686.8</v>
      </c>
      <c r="J870" s="68">
        <v>4.3</v>
      </c>
    </row>
    <row r="871" s="3" customFormat="1" ht="14" customHeight="1" spans="1:10">
      <c r="A871" s="42"/>
      <c r="B871" s="43"/>
      <c r="C871" s="39"/>
      <c r="D871" s="63" t="s">
        <v>633</v>
      </c>
      <c r="E871" s="68">
        <v>128.74</v>
      </c>
      <c r="F871" s="68">
        <v>127.57</v>
      </c>
      <c r="G871" s="68"/>
      <c r="H871" s="68">
        <v>128.16</v>
      </c>
      <c r="I871" s="68">
        <v>569.61</v>
      </c>
      <c r="J871" s="68">
        <v>4.2</v>
      </c>
    </row>
    <row r="872" s="3" customFormat="1" ht="14" customHeight="1" spans="1:10">
      <c r="A872" s="42"/>
      <c r="B872" s="43"/>
      <c r="C872" s="39"/>
      <c r="D872" s="63" t="s">
        <v>629</v>
      </c>
      <c r="E872" s="68">
        <v>147.43</v>
      </c>
      <c r="F872" s="68">
        <v>148.97</v>
      </c>
      <c r="G872" s="68"/>
      <c r="H872" s="68">
        <v>148.2</v>
      </c>
      <c r="I872" s="68">
        <v>650.03</v>
      </c>
      <c r="J872" s="68">
        <v>3.87</v>
      </c>
    </row>
    <row r="873" s="14" customFormat="1" ht="14" customHeight="1" spans="1:10">
      <c r="A873" s="53"/>
      <c r="B873" s="43"/>
      <c r="C873" s="43"/>
      <c r="D873" s="110" t="s">
        <v>401</v>
      </c>
      <c r="E873" s="111">
        <v>194</v>
      </c>
      <c r="F873" s="111">
        <v>195.5</v>
      </c>
      <c r="G873" s="111"/>
      <c r="H873" s="111">
        <v>194.8</v>
      </c>
      <c r="I873" s="111">
        <v>636.5</v>
      </c>
      <c r="J873" s="111">
        <v>5.1</v>
      </c>
    </row>
    <row r="874" s="3" customFormat="1" ht="14" customHeight="1" spans="1:10">
      <c r="A874" s="37">
        <v>33</v>
      </c>
      <c r="B874" s="38" t="s">
        <v>639</v>
      </c>
      <c r="C874" s="39" t="s">
        <v>640</v>
      </c>
      <c r="D874" s="39" t="s">
        <v>445</v>
      </c>
      <c r="E874" s="47">
        <v>12.19</v>
      </c>
      <c r="F874" s="47">
        <v>13.18</v>
      </c>
      <c r="G874" s="47">
        <v>13.14</v>
      </c>
      <c r="H874" s="47">
        <v>12.84</v>
      </c>
      <c r="I874" s="47">
        <v>593.7</v>
      </c>
      <c r="J874" s="47">
        <v>7.09</v>
      </c>
    </row>
    <row r="875" s="3" customFormat="1" ht="14" customHeight="1" spans="1:10">
      <c r="A875" s="42"/>
      <c r="B875" s="43"/>
      <c r="C875" s="44" t="s">
        <v>571</v>
      </c>
      <c r="D875" s="39" t="s">
        <v>330</v>
      </c>
      <c r="E875" s="47">
        <v>13.01</v>
      </c>
      <c r="F875" s="47">
        <v>13.15</v>
      </c>
      <c r="G875" s="47">
        <v>13.16</v>
      </c>
      <c r="H875" s="47">
        <v>13.11</v>
      </c>
      <c r="I875" s="47">
        <v>693.7</v>
      </c>
      <c r="J875" s="47">
        <v>8.23</v>
      </c>
    </row>
    <row r="876" s="3" customFormat="1" ht="14" customHeight="1" spans="1:10">
      <c r="A876" s="42"/>
      <c r="B876" s="43"/>
      <c r="C876" s="44" t="s">
        <v>571</v>
      </c>
      <c r="D876" s="39" t="s">
        <v>447</v>
      </c>
      <c r="E876" s="47">
        <v>11.56</v>
      </c>
      <c r="F876" s="47">
        <v>12.11</v>
      </c>
      <c r="G876" s="47">
        <v>11.26</v>
      </c>
      <c r="H876" s="47">
        <v>11.64</v>
      </c>
      <c r="I876" s="47">
        <v>582.2</v>
      </c>
      <c r="J876" s="47">
        <v>3.13</v>
      </c>
    </row>
    <row r="877" s="3" customFormat="1" ht="14" customHeight="1" spans="1:10">
      <c r="A877" s="42"/>
      <c r="B877" s="43"/>
      <c r="C877" s="44" t="s">
        <v>571</v>
      </c>
      <c r="D877" s="39" t="s">
        <v>641</v>
      </c>
      <c r="E877" s="47">
        <v>12.06</v>
      </c>
      <c r="F877" s="47">
        <v>12.98</v>
      </c>
      <c r="G877" s="47">
        <v>11.74</v>
      </c>
      <c r="H877" s="47">
        <v>12.26</v>
      </c>
      <c r="I877" s="47">
        <v>613</v>
      </c>
      <c r="J877" s="47">
        <v>9.07</v>
      </c>
    </row>
    <row r="878" s="3" customFormat="1" ht="14" customHeight="1" spans="1:10">
      <c r="A878" s="42"/>
      <c r="B878" s="43"/>
      <c r="C878" s="44" t="s">
        <v>571</v>
      </c>
      <c r="D878" s="39" t="s">
        <v>334</v>
      </c>
      <c r="E878" s="47">
        <v>13.09</v>
      </c>
      <c r="F878" s="47">
        <v>13.87</v>
      </c>
      <c r="G878" s="47">
        <v>13.25</v>
      </c>
      <c r="H878" s="47">
        <v>13.4</v>
      </c>
      <c r="I878" s="47">
        <v>595.7</v>
      </c>
      <c r="J878" s="47">
        <v>6.38</v>
      </c>
    </row>
    <row r="879" s="3" customFormat="1" ht="14" customHeight="1" spans="1:10">
      <c r="A879" s="42"/>
      <c r="B879" s="43"/>
      <c r="C879" s="44" t="s">
        <v>571</v>
      </c>
      <c r="D879" s="39" t="s">
        <v>642</v>
      </c>
      <c r="E879" s="47">
        <v>13.01</v>
      </c>
      <c r="F879" s="47">
        <v>13.27</v>
      </c>
      <c r="G879" s="47">
        <v>13.11</v>
      </c>
      <c r="H879" s="47">
        <v>13.13</v>
      </c>
      <c r="I879" s="47">
        <v>656.5</v>
      </c>
      <c r="J879" s="47">
        <v>4.84</v>
      </c>
    </row>
    <row r="880" s="3" customFormat="1" ht="14" customHeight="1" spans="1:10">
      <c r="A880" s="42"/>
      <c r="B880" s="43"/>
      <c r="C880" s="39"/>
      <c r="D880" s="39" t="s">
        <v>643</v>
      </c>
      <c r="E880" s="47">
        <v>11.54</v>
      </c>
      <c r="F880" s="47">
        <v>11.82</v>
      </c>
      <c r="G880" s="47">
        <v>11.81</v>
      </c>
      <c r="H880" s="47">
        <v>11.72</v>
      </c>
      <c r="I880" s="47">
        <v>586.2</v>
      </c>
      <c r="J880" s="47">
        <v>17.23</v>
      </c>
    </row>
    <row r="881" s="3" customFormat="1" ht="14" customHeight="1" spans="1:10">
      <c r="A881" s="42"/>
      <c r="B881" s="43"/>
      <c r="C881" s="39"/>
      <c r="D881" s="39" t="s">
        <v>356</v>
      </c>
      <c r="E881" s="47">
        <v>15.45</v>
      </c>
      <c r="F881" s="47">
        <v>15.28</v>
      </c>
      <c r="G881" s="47">
        <v>15.2</v>
      </c>
      <c r="H881" s="47">
        <v>15.31</v>
      </c>
      <c r="I881" s="47">
        <v>638.9</v>
      </c>
      <c r="J881" s="47">
        <v>9.2</v>
      </c>
    </row>
    <row r="882" s="3" customFormat="1" ht="14" customHeight="1" spans="1:10">
      <c r="A882" s="42"/>
      <c r="B882" s="43"/>
      <c r="C882" s="44" t="s">
        <v>571</v>
      </c>
      <c r="D882" s="39" t="s">
        <v>610</v>
      </c>
      <c r="E882" s="47">
        <v>11.5</v>
      </c>
      <c r="F882" s="47">
        <v>11.1</v>
      </c>
      <c r="G882" s="47">
        <v>9.8</v>
      </c>
      <c r="H882" s="47">
        <v>10.8</v>
      </c>
      <c r="I882" s="47">
        <v>537.3</v>
      </c>
      <c r="J882" s="47">
        <v>13.33</v>
      </c>
    </row>
    <row r="883" s="3" customFormat="1" ht="14" customHeight="1" spans="1:10">
      <c r="A883" s="42"/>
      <c r="B883" s="43"/>
      <c r="C883" s="44" t="s">
        <v>571</v>
      </c>
      <c r="D883" s="39" t="s">
        <v>644</v>
      </c>
      <c r="E883" s="47">
        <v>23.9</v>
      </c>
      <c r="F883" s="47">
        <v>25.1</v>
      </c>
      <c r="G883" s="47">
        <v>20.9</v>
      </c>
      <c r="H883" s="47">
        <v>23.29</v>
      </c>
      <c r="I883" s="47">
        <v>646.3</v>
      </c>
      <c r="J883" s="47">
        <v>3.84</v>
      </c>
    </row>
    <row r="884" s="3" customFormat="1" ht="14" customHeight="1" spans="1:10">
      <c r="A884" s="42"/>
      <c r="B884" s="43"/>
      <c r="C884" s="44" t="s">
        <v>571</v>
      </c>
      <c r="D884" s="43" t="s">
        <v>339</v>
      </c>
      <c r="E884" s="62">
        <v>13.7</v>
      </c>
      <c r="F884" s="62">
        <v>14.2</v>
      </c>
      <c r="G884" s="62">
        <v>13.3</v>
      </c>
      <c r="H884" s="62">
        <v>13.8</v>
      </c>
      <c r="I884" s="62">
        <v>614.3</v>
      </c>
      <c r="J884" s="62">
        <v>7.98</v>
      </c>
    </row>
    <row r="885" s="3" customFormat="1" ht="14" customHeight="1" spans="1:10">
      <c r="A885" s="42"/>
      <c r="B885" s="43"/>
      <c r="C885" s="39" t="s">
        <v>645</v>
      </c>
      <c r="D885" s="39" t="s">
        <v>445</v>
      </c>
      <c r="E885" s="47">
        <v>15.7</v>
      </c>
      <c r="F885" s="47">
        <v>16.36</v>
      </c>
      <c r="G885" s="47">
        <v>15.73</v>
      </c>
      <c r="H885" s="47">
        <v>15.93</v>
      </c>
      <c r="I885" s="47">
        <v>713.1</v>
      </c>
      <c r="J885" s="47">
        <v>4.3</v>
      </c>
    </row>
    <row r="886" s="3" customFormat="1" ht="14" customHeight="1" spans="1:10">
      <c r="A886" s="42"/>
      <c r="B886" s="43"/>
      <c r="C886" s="39"/>
      <c r="D886" s="39" t="s">
        <v>330</v>
      </c>
      <c r="E886" s="47">
        <v>12.81</v>
      </c>
      <c r="F886" s="47">
        <v>12.71</v>
      </c>
      <c r="G886" s="47">
        <v>12.61</v>
      </c>
      <c r="H886" s="47">
        <v>12.71</v>
      </c>
      <c r="I886" s="47">
        <v>672.6</v>
      </c>
      <c r="J886" s="47">
        <v>5.37</v>
      </c>
    </row>
    <row r="887" s="3" customFormat="1" ht="14" customHeight="1" spans="1:10">
      <c r="A887" s="42"/>
      <c r="B887" s="43"/>
      <c r="C887" s="39"/>
      <c r="D887" s="39" t="s">
        <v>447</v>
      </c>
      <c r="E887" s="47">
        <v>13.1</v>
      </c>
      <c r="F887" s="47">
        <v>12.74</v>
      </c>
      <c r="G887" s="47">
        <v>13.41</v>
      </c>
      <c r="H887" s="47">
        <v>13.08</v>
      </c>
      <c r="I887" s="47">
        <v>654.2</v>
      </c>
      <c r="J887" s="47">
        <v>4.78</v>
      </c>
    </row>
    <row r="888" s="3" customFormat="1" ht="14" customHeight="1" spans="1:10">
      <c r="A888" s="42"/>
      <c r="B888" s="43"/>
      <c r="C888" s="39"/>
      <c r="D888" s="39" t="s">
        <v>641</v>
      </c>
      <c r="E888" s="47">
        <v>13.02</v>
      </c>
      <c r="F888" s="47">
        <v>12.33</v>
      </c>
      <c r="G888" s="47">
        <v>13.33</v>
      </c>
      <c r="H888" s="47">
        <v>12.89</v>
      </c>
      <c r="I888" s="47">
        <v>644.6</v>
      </c>
      <c r="J888" s="47">
        <v>10.27</v>
      </c>
    </row>
    <row r="889" s="3" customFormat="1" ht="14" customHeight="1" spans="1:10">
      <c r="A889" s="42"/>
      <c r="B889" s="43"/>
      <c r="C889" s="39"/>
      <c r="D889" s="39" t="s">
        <v>334</v>
      </c>
      <c r="E889" s="47">
        <v>15.18</v>
      </c>
      <c r="F889" s="47">
        <v>15.45</v>
      </c>
      <c r="G889" s="47">
        <v>14.57</v>
      </c>
      <c r="H889" s="47">
        <v>15.07</v>
      </c>
      <c r="I889" s="47">
        <v>669.7</v>
      </c>
      <c r="J889" s="47">
        <v>5.86</v>
      </c>
    </row>
    <row r="890" s="3" customFormat="1" ht="14" customHeight="1" spans="1:10">
      <c r="A890" s="42"/>
      <c r="B890" s="43"/>
      <c r="C890" s="39"/>
      <c r="D890" s="39" t="s">
        <v>642</v>
      </c>
      <c r="E890" s="47">
        <v>13.12</v>
      </c>
      <c r="F890" s="47">
        <v>13.31</v>
      </c>
      <c r="G890" s="47">
        <v>13.21</v>
      </c>
      <c r="H890" s="47">
        <v>13.21</v>
      </c>
      <c r="I890" s="47">
        <v>660.3</v>
      </c>
      <c r="J890" s="47">
        <v>5.54</v>
      </c>
    </row>
    <row r="891" s="3" customFormat="1" ht="14" customHeight="1" spans="1:10">
      <c r="A891" s="42"/>
      <c r="B891" s="43"/>
      <c r="C891" s="39"/>
      <c r="D891" s="39" t="s">
        <v>610</v>
      </c>
      <c r="E891" s="47">
        <v>14.1</v>
      </c>
      <c r="F891" s="47">
        <v>14.45</v>
      </c>
      <c r="G891" s="47">
        <v>13.98</v>
      </c>
      <c r="H891" s="47">
        <v>14.18</v>
      </c>
      <c r="I891" s="47">
        <v>705.4</v>
      </c>
      <c r="J891" s="47">
        <v>8.05</v>
      </c>
    </row>
    <row r="892" s="3" customFormat="1" ht="14" customHeight="1" spans="1:10">
      <c r="A892" s="42"/>
      <c r="B892" s="43"/>
      <c r="C892" s="39"/>
      <c r="D892" s="39" t="s">
        <v>644</v>
      </c>
      <c r="E892" s="47">
        <v>12.94</v>
      </c>
      <c r="F892" s="47">
        <v>13.02</v>
      </c>
      <c r="G892" s="47">
        <v>12.93</v>
      </c>
      <c r="H892" s="47">
        <v>12.96</v>
      </c>
      <c r="I892" s="47">
        <v>685.9</v>
      </c>
      <c r="J892" s="47">
        <v>4.79</v>
      </c>
    </row>
    <row r="893" s="3" customFormat="1" ht="14" customHeight="1" spans="1:10">
      <c r="A893" s="42"/>
      <c r="B893" s="43"/>
      <c r="C893" s="39"/>
      <c r="D893" s="43" t="s">
        <v>339</v>
      </c>
      <c r="E893" s="62">
        <v>13.7</v>
      </c>
      <c r="F893" s="62">
        <v>13.8</v>
      </c>
      <c r="G893" s="62">
        <v>13.7</v>
      </c>
      <c r="H893" s="62">
        <v>13.8</v>
      </c>
      <c r="I893" s="62">
        <v>675.7</v>
      </c>
      <c r="J893" s="62">
        <v>6.07</v>
      </c>
    </row>
    <row r="894" s="3" customFormat="1" ht="14" customHeight="1" spans="1:10">
      <c r="A894" s="42"/>
      <c r="B894" s="43"/>
      <c r="C894" s="114" t="s">
        <v>646</v>
      </c>
      <c r="D894" s="40" t="s">
        <v>445</v>
      </c>
      <c r="E894" s="41">
        <v>143.39</v>
      </c>
      <c r="F894" s="41">
        <v>141.18</v>
      </c>
      <c r="G894" s="41"/>
      <c r="H894" s="41">
        <v>142.28</v>
      </c>
      <c r="I894" s="41">
        <v>631.7</v>
      </c>
      <c r="J894" s="41">
        <v>7.41</v>
      </c>
    </row>
    <row r="895" s="3" customFormat="1" ht="14" customHeight="1" spans="1:10">
      <c r="A895" s="42"/>
      <c r="B895" s="43"/>
      <c r="C895" s="114"/>
      <c r="D895" s="40" t="s">
        <v>330</v>
      </c>
      <c r="E895" s="41">
        <v>155.23</v>
      </c>
      <c r="F895" s="41">
        <v>153.35</v>
      </c>
      <c r="G895" s="41"/>
      <c r="H895" s="41">
        <v>154.29</v>
      </c>
      <c r="I895" s="41">
        <v>685.7</v>
      </c>
      <c r="J895" s="41">
        <v>6.21</v>
      </c>
    </row>
    <row r="896" s="3" customFormat="1" ht="14" customHeight="1" spans="1:10">
      <c r="A896" s="42"/>
      <c r="B896" s="43"/>
      <c r="C896" s="114"/>
      <c r="D896" s="40" t="s">
        <v>354</v>
      </c>
      <c r="E896" s="41">
        <v>151.8</v>
      </c>
      <c r="F896" s="41">
        <v>155.2</v>
      </c>
      <c r="G896" s="41"/>
      <c r="H896" s="41">
        <v>153.5</v>
      </c>
      <c r="I896" s="41">
        <v>669.3</v>
      </c>
      <c r="J896" s="41">
        <v>6.89</v>
      </c>
    </row>
    <row r="897" s="3" customFormat="1" ht="14" customHeight="1" spans="1:10">
      <c r="A897" s="42"/>
      <c r="B897" s="43"/>
      <c r="C897" s="114"/>
      <c r="D897" s="40" t="s">
        <v>334</v>
      </c>
      <c r="E897" s="41">
        <v>128.8</v>
      </c>
      <c r="F897" s="41">
        <v>129.5</v>
      </c>
      <c r="G897" s="41"/>
      <c r="H897" s="41">
        <v>129.15</v>
      </c>
      <c r="I897" s="41">
        <v>574.3</v>
      </c>
      <c r="J897" s="41">
        <v>4.11</v>
      </c>
    </row>
    <row r="898" s="3" customFormat="1" ht="14" customHeight="1" spans="1:10">
      <c r="A898" s="42"/>
      <c r="B898" s="43"/>
      <c r="C898" s="114"/>
      <c r="D898" s="40" t="s">
        <v>610</v>
      </c>
      <c r="E898" s="41">
        <v>148.98</v>
      </c>
      <c r="F898" s="41">
        <v>146.89</v>
      </c>
      <c r="G898" s="41"/>
      <c r="H898" s="41">
        <v>147.94</v>
      </c>
      <c r="I898" s="41">
        <v>657.5</v>
      </c>
      <c r="J898" s="41">
        <v>6.72</v>
      </c>
    </row>
    <row r="899" s="3" customFormat="1" ht="14" customHeight="1" spans="1:10">
      <c r="A899" s="42"/>
      <c r="B899" s="43"/>
      <c r="C899" s="114"/>
      <c r="D899" s="40" t="s">
        <v>355</v>
      </c>
      <c r="E899" s="41">
        <v>157.03</v>
      </c>
      <c r="F899" s="41">
        <v>153.15</v>
      </c>
      <c r="G899" s="41"/>
      <c r="H899" s="41">
        <v>155.09</v>
      </c>
      <c r="I899" s="41">
        <v>689.3</v>
      </c>
      <c r="J899" s="41">
        <v>6.91</v>
      </c>
    </row>
    <row r="900" s="14" customFormat="1" ht="14" customHeight="1" spans="1:10">
      <c r="A900" s="53"/>
      <c r="B900" s="43"/>
      <c r="C900" s="114"/>
      <c r="D900" s="45" t="s">
        <v>339</v>
      </c>
      <c r="E900" s="46">
        <v>147.5</v>
      </c>
      <c r="F900" s="46">
        <v>146.5</v>
      </c>
      <c r="G900" s="46"/>
      <c r="H900" s="46">
        <v>147</v>
      </c>
      <c r="I900" s="46">
        <v>651.3</v>
      </c>
      <c r="J900" s="46">
        <v>6.41</v>
      </c>
    </row>
    <row r="901" s="3" customFormat="1" ht="14" customHeight="1" spans="1:10">
      <c r="A901" s="37">
        <v>34</v>
      </c>
      <c r="B901" s="38" t="s">
        <v>647</v>
      </c>
      <c r="C901" s="39" t="s">
        <v>648</v>
      </c>
      <c r="D901" s="39" t="s">
        <v>445</v>
      </c>
      <c r="E901" s="47">
        <v>12.59</v>
      </c>
      <c r="F901" s="47">
        <v>13.56</v>
      </c>
      <c r="G901" s="47">
        <v>13.44</v>
      </c>
      <c r="H901" s="47">
        <v>13.2</v>
      </c>
      <c r="I901" s="47">
        <v>610.3</v>
      </c>
      <c r="J901" s="47">
        <v>10.09</v>
      </c>
    </row>
    <row r="902" s="3" customFormat="1" ht="14" customHeight="1" spans="1:10">
      <c r="A902" s="42"/>
      <c r="B902" s="43"/>
      <c r="C902" s="39"/>
      <c r="D902" s="39" t="s">
        <v>330</v>
      </c>
      <c r="E902" s="47">
        <v>12.81</v>
      </c>
      <c r="F902" s="47">
        <v>12.97</v>
      </c>
      <c r="G902" s="47">
        <v>12.92</v>
      </c>
      <c r="H902" s="47">
        <v>12.9</v>
      </c>
      <c r="I902" s="47">
        <v>682.5</v>
      </c>
      <c r="J902" s="47">
        <v>6.49</v>
      </c>
    </row>
    <row r="903" s="3" customFormat="1" ht="14" customHeight="1" spans="1:10">
      <c r="A903" s="42"/>
      <c r="B903" s="43"/>
      <c r="C903" s="39"/>
      <c r="D903" s="39" t="s">
        <v>447</v>
      </c>
      <c r="E903" s="47">
        <v>12.12</v>
      </c>
      <c r="F903" s="47">
        <v>11.65</v>
      </c>
      <c r="G903" s="47">
        <v>11.21</v>
      </c>
      <c r="H903" s="47">
        <v>11.66</v>
      </c>
      <c r="I903" s="47">
        <v>583</v>
      </c>
      <c r="J903" s="47">
        <v>3.28</v>
      </c>
    </row>
    <row r="904" s="3" customFormat="1" ht="14" customHeight="1" spans="1:10">
      <c r="A904" s="42"/>
      <c r="B904" s="43"/>
      <c r="C904" s="39"/>
      <c r="D904" s="39" t="s">
        <v>641</v>
      </c>
      <c r="E904" s="47">
        <v>11.22</v>
      </c>
      <c r="F904" s="47">
        <v>11.74</v>
      </c>
      <c r="G904" s="47">
        <v>11.06</v>
      </c>
      <c r="H904" s="47">
        <v>11.34</v>
      </c>
      <c r="I904" s="47">
        <v>567</v>
      </c>
      <c r="J904" s="47">
        <v>0.89</v>
      </c>
    </row>
    <row r="905" s="3" customFormat="1" ht="14" customHeight="1" spans="1:10">
      <c r="A905" s="42"/>
      <c r="B905" s="43"/>
      <c r="C905" s="39"/>
      <c r="D905" s="39" t="s">
        <v>334</v>
      </c>
      <c r="E905" s="47">
        <v>14.77</v>
      </c>
      <c r="F905" s="47">
        <v>14.12</v>
      </c>
      <c r="G905" s="47">
        <v>14.81</v>
      </c>
      <c r="H905" s="47">
        <v>14.57</v>
      </c>
      <c r="I905" s="47">
        <v>647.4</v>
      </c>
      <c r="J905" s="47">
        <v>15.61</v>
      </c>
    </row>
    <row r="906" s="3" customFormat="1" ht="14" customHeight="1" spans="1:10">
      <c r="A906" s="42"/>
      <c r="B906" s="43"/>
      <c r="C906" s="39"/>
      <c r="D906" s="39" t="s">
        <v>642</v>
      </c>
      <c r="E906" s="47">
        <v>13.22</v>
      </c>
      <c r="F906" s="47">
        <v>13.19</v>
      </c>
      <c r="G906" s="47">
        <v>13.28</v>
      </c>
      <c r="H906" s="47">
        <v>13.23</v>
      </c>
      <c r="I906" s="47">
        <v>661.5</v>
      </c>
      <c r="J906" s="47">
        <v>5.64</v>
      </c>
    </row>
    <row r="907" s="3" customFormat="1" ht="14" customHeight="1" spans="1:10">
      <c r="A907" s="42"/>
      <c r="B907" s="43"/>
      <c r="C907" s="39"/>
      <c r="D907" s="39" t="s">
        <v>643</v>
      </c>
      <c r="E907" s="47">
        <v>10.77</v>
      </c>
      <c r="F907" s="47">
        <v>10.73</v>
      </c>
      <c r="G907" s="47">
        <v>10.92</v>
      </c>
      <c r="H907" s="47">
        <v>10.81</v>
      </c>
      <c r="I907" s="47">
        <v>540.3</v>
      </c>
      <c r="J907" s="47">
        <v>8.07</v>
      </c>
    </row>
    <row r="908" s="3" customFormat="1" ht="14" customHeight="1" spans="1:10">
      <c r="A908" s="42"/>
      <c r="B908" s="43"/>
      <c r="C908" s="39"/>
      <c r="D908" s="39" t="s">
        <v>356</v>
      </c>
      <c r="E908" s="47">
        <v>15.02</v>
      </c>
      <c r="F908" s="47">
        <v>15.1</v>
      </c>
      <c r="G908" s="47">
        <v>15.08</v>
      </c>
      <c r="H908" s="47">
        <v>15.07</v>
      </c>
      <c r="I908" s="47">
        <v>628.8</v>
      </c>
      <c r="J908" s="47">
        <v>7.46</v>
      </c>
    </row>
    <row r="909" s="3" customFormat="1" ht="14" customHeight="1" spans="1:10">
      <c r="A909" s="42"/>
      <c r="B909" s="43"/>
      <c r="C909" s="39"/>
      <c r="D909" s="39" t="s">
        <v>610</v>
      </c>
      <c r="E909" s="47">
        <v>9.94</v>
      </c>
      <c r="F909" s="47">
        <v>9.8</v>
      </c>
      <c r="G909" s="47">
        <v>10.2</v>
      </c>
      <c r="H909" s="47">
        <v>9.98</v>
      </c>
      <c r="I909" s="47">
        <v>496.5</v>
      </c>
      <c r="J909" s="47">
        <v>4.72</v>
      </c>
    </row>
    <row r="910" s="3" customFormat="1" ht="14" customHeight="1" spans="1:10">
      <c r="A910" s="42"/>
      <c r="B910" s="43"/>
      <c r="C910" s="39"/>
      <c r="D910" s="39" t="s">
        <v>644</v>
      </c>
      <c r="E910" s="47">
        <v>22.8</v>
      </c>
      <c r="F910" s="47">
        <v>25.7</v>
      </c>
      <c r="G910" s="47">
        <v>24.1</v>
      </c>
      <c r="H910" s="47">
        <v>24.21</v>
      </c>
      <c r="I910" s="47">
        <v>672</v>
      </c>
      <c r="J910" s="47">
        <v>7.95</v>
      </c>
    </row>
    <row r="911" s="3" customFormat="1" ht="14" customHeight="1" spans="1:10">
      <c r="A911" s="42"/>
      <c r="B911" s="43"/>
      <c r="C911" s="39"/>
      <c r="D911" s="43" t="s">
        <v>339</v>
      </c>
      <c r="E911" s="62">
        <v>13.5</v>
      </c>
      <c r="F911" s="62">
        <v>13.9</v>
      </c>
      <c r="G911" s="62">
        <v>13.7</v>
      </c>
      <c r="H911" s="62">
        <v>13.7</v>
      </c>
      <c r="I911" s="62">
        <v>608.9</v>
      </c>
      <c r="J911" s="62">
        <v>7.02</v>
      </c>
    </row>
    <row r="912" s="3" customFormat="1" ht="14" customHeight="1" spans="1:10">
      <c r="A912" s="42"/>
      <c r="B912" s="43"/>
      <c r="C912" s="39" t="s">
        <v>649</v>
      </c>
      <c r="D912" s="39" t="s">
        <v>445</v>
      </c>
      <c r="E912" s="47">
        <v>16.29</v>
      </c>
      <c r="F912" s="47">
        <v>15.78</v>
      </c>
      <c r="G912" s="47">
        <v>16.07</v>
      </c>
      <c r="H912" s="47">
        <v>16.05</v>
      </c>
      <c r="I912" s="47">
        <v>718.2</v>
      </c>
      <c r="J912" s="47">
        <v>5.05</v>
      </c>
    </row>
    <row r="913" s="3" customFormat="1" ht="14" customHeight="1" spans="1:10">
      <c r="A913" s="42"/>
      <c r="B913" s="43"/>
      <c r="C913" s="39"/>
      <c r="D913" s="39" t="s">
        <v>330</v>
      </c>
      <c r="E913" s="47">
        <v>12.84</v>
      </c>
      <c r="F913" s="47">
        <v>12.73</v>
      </c>
      <c r="G913" s="47">
        <v>12.92</v>
      </c>
      <c r="H913" s="47">
        <v>12.83</v>
      </c>
      <c r="I913" s="47">
        <v>678.8</v>
      </c>
      <c r="J913" s="47">
        <v>6.35</v>
      </c>
    </row>
    <row r="914" s="3" customFormat="1" ht="14" customHeight="1" spans="1:10">
      <c r="A914" s="42"/>
      <c r="B914" s="43"/>
      <c r="C914" s="39"/>
      <c r="D914" s="39" t="s">
        <v>447</v>
      </c>
      <c r="E914" s="47">
        <v>13.56</v>
      </c>
      <c r="F914" s="47">
        <v>12.88</v>
      </c>
      <c r="G914" s="47">
        <v>13.22</v>
      </c>
      <c r="H914" s="47">
        <v>13.22</v>
      </c>
      <c r="I914" s="47">
        <v>661</v>
      </c>
      <c r="J914" s="47">
        <v>5.87</v>
      </c>
    </row>
    <row r="915" s="3" customFormat="1" ht="14" customHeight="1" spans="1:10">
      <c r="A915" s="42"/>
      <c r="B915" s="43"/>
      <c r="C915" s="39"/>
      <c r="D915" s="39" t="s">
        <v>641</v>
      </c>
      <c r="E915" s="47">
        <v>13.69</v>
      </c>
      <c r="F915" s="47">
        <v>13.16</v>
      </c>
      <c r="G915" s="47">
        <v>13.33</v>
      </c>
      <c r="H915" s="47">
        <v>13.39</v>
      </c>
      <c r="I915" s="47">
        <v>669.6</v>
      </c>
      <c r="J915" s="47">
        <v>14.55</v>
      </c>
    </row>
    <row r="916" s="3" customFormat="1" ht="14" customHeight="1" spans="1:10">
      <c r="A916" s="42"/>
      <c r="B916" s="43"/>
      <c r="C916" s="39"/>
      <c r="D916" s="39" t="s">
        <v>334</v>
      </c>
      <c r="E916" s="47">
        <v>16.22</v>
      </c>
      <c r="F916" s="47">
        <v>16.08</v>
      </c>
      <c r="G916" s="47">
        <v>16.12</v>
      </c>
      <c r="H916" s="47">
        <v>16.14</v>
      </c>
      <c r="I916" s="47">
        <v>717.4</v>
      </c>
      <c r="J916" s="47">
        <v>13.4</v>
      </c>
    </row>
    <row r="917" s="3" customFormat="1" ht="14" customHeight="1" spans="1:10">
      <c r="A917" s="42"/>
      <c r="B917" s="43"/>
      <c r="C917" s="39"/>
      <c r="D917" s="39" t="s">
        <v>642</v>
      </c>
      <c r="E917" s="47">
        <v>13.12</v>
      </c>
      <c r="F917" s="47">
        <v>13.41</v>
      </c>
      <c r="G917" s="47">
        <v>13.13</v>
      </c>
      <c r="H917" s="47">
        <v>13.22</v>
      </c>
      <c r="I917" s="47">
        <v>660.7</v>
      </c>
      <c r="J917" s="47">
        <v>5.59</v>
      </c>
    </row>
    <row r="918" s="3" customFormat="1" ht="14" customHeight="1" spans="1:10">
      <c r="A918" s="42"/>
      <c r="B918" s="43"/>
      <c r="C918" s="39"/>
      <c r="D918" s="39" t="s">
        <v>610</v>
      </c>
      <c r="E918" s="47">
        <v>13.96</v>
      </c>
      <c r="F918" s="47">
        <v>13.66</v>
      </c>
      <c r="G918" s="47">
        <v>14.05</v>
      </c>
      <c r="H918" s="47">
        <v>13.89</v>
      </c>
      <c r="I918" s="47">
        <v>691.1</v>
      </c>
      <c r="J918" s="47">
        <v>5.87</v>
      </c>
    </row>
    <row r="919" s="3" customFormat="1" ht="14" customHeight="1" spans="1:10">
      <c r="A919" s="42"/>
      <c r="B919" s="43"/>
      <c r="C919" s="39"/>
      <c r="D919" s="39" t="s">
        <v>644</v>
      </c>
      <c r="E919" s="47">
        <v>13.13</v>
      </c>
      <c r="F919" s="47">
        <v>13.19</v>
      </c>
      <c r="G919" s="47">
        <v>12.98</v>
      </c>
      <c r="H919" s="47">
        <v>13.1</v>
      </c>
      <c r="I919" s="47">
        <v>693.3</v>
      </c>
      <c r="J919" s="47">
        <v>5.92</v>
      </c>
    </row>
    <row r="920" s="3" customFormat="1" ht="14" customHeight="1" spans="1:10">
      <c r="A920" s="42"/>
      <c r="B920" s="43"/>
      <c r="C920" s="39"/>
      <c r="D920" s="43" t="s">
        <v>339</v>
      </c>
      <c r="E920" s="62">
        <v>14.1</v>
      </c>
      <c r="F920" s="62">
        <v>13.9</v>
      </c>
      <c r="G920" s="62">
        <v>14</v>
      </c>
      <c r="H920" s="62">
        <v>14</v>
      </c>
      <c r="I920" s="62">
        <v>686.3</v>
      </c>
      <c r="J920" s="62">
        <v>7.72</v>
      </c>
    </row>
    <row r="921" s="3" customFormat="1" ht="14" customHeight="1" spans="1:10">
      <c r="A921" s="42"/>
      <c r="B921" s="43"/>
      <c r="C921" s="114" t="s">
        <v>650</v>
      </c>
      <c r="D921" s="40" t="s">
        <v>445</v>
      </c>
      <c r="E921" s="41">
        <v>134.2</v>
      </c>
      <c r="F921" s="41">
        <v>136.4</v>
      </c>
      <c r="G921" s="41"/>
      <c r="H921" s="41">
        <v>135.3</v>
      </c>
      <c r="I921" s="41">
        <v>600.7</v>
      </c>
      <c r="J921" s="41">
        <v>2.13</v>
      </c>
    </row>
    <row r="922" s="3" customFormat="1" ht="14" customHeight="1" spans="1:10">
      <c r="A922" s="42"/>
      <c r="B922" s="43"/>
      <c r="C922" s="114"/>
      <c r="D922" s="40" t="s">
        <v>330</v>
      </c>
      <c r="E922" s="41">
        <v>155.2</v>
      </c>
      <c r="F922" s="41">
        <v>153</v>
      </c>
      <c r="G922" s="41"/>
      <c r="H922" s="41">
        <v>154.1</v>
      </c>
      <c r="I922" s="41">
        <v>684.8</v>
      </c>
      <c r="J922" s="41">
        <v>6.07</v>
      </c>
    </row>
    <row r="923" s="3" customFormat="1" ht="14" customHeight="1" spans="1:10">
      <c r="A923" s="42"/>
      <c r="B923" s="43"/>
      <c r="C923" s="114"/>
      <c r="D923" s="40" t="s">
        <v>354</v>
      </c>
      <c r="E923" s="41">
        <v>154.2</v>
      </c>
      <c r="F923" s="41">
        <v>157.3</v>
      </c>
      <c r="G923" s="41"/>
      <c r="H923" s="41">
        <v>155.8</v>
      </c>
      <c r="I923" s="41">
        <v>679.1</v>
      </c>
      <c r="J923" s="41">
        <v>8.46</v>
      </c>
    </row>
    <row r="924" s="3" customFormat="1" ht="14" customHeight="1" spans="1:10">
      <c r="A924" s="42"/>
      <c r="B924" s="43"/>
      <c r="C924" s="114"/>
      <c r="D924" s="40" t="s">
        <v>334</v>
      </c>
      <c r="E924" s="41">
        <v>135.6</v>
      </c>
      <c r="F924" s="41">
        <v>136.3</v>
      </c>
      <c r="G924" s="41"/>
      <c r="H924" s="41">
        <v>136</v>
      </c>
      <c r="I924" s="41">
        <v>604.5</v>
      </c>
      <c r="J924" s="41">
        <v>9.59</v>
      </c>
    </row>
    <row r="925" s="3" customFormat="1" ht="14" customHeight="1" spans="1:10">
      <c r="A925" s="42"/>
      <c r="B925" s="43"/>
      <c r="C925" s="114"/>
      <c r="D925" s="40" t="s">
        <v>610</v>
      </c>
      <c r="E925" s="41">
        <v>147.9</v>
      </c>
      <c r="F925" s="41">
        <v>145.4</v>
      </c>
      <c r="G925" s="41"/>
      <c r="H925" s="41">
        <v>146.6</v>
      </c>
      <c r="I925" s="41">
        <v>651.8</v>
      </c>
      <c r="J925" s="41">
        <v>5.79</v>
      </c>
    </row>
    <row r="926" s="3" customFormat="1" ht="14" customHeight="1" spans="1:10">
      <c r="A926" s="42"/>
      <c r="B926" s="43"/>
      <c r="C926" s="114"/>
      <c r="D926" s="40" t="s">
        <v>355</v>
      </c>
      <c r="E926" s="41">
        <v>154.6</v>
      </c>
      <c r="F926" s="41">
        <v>152.8</v>
      </c>
      <c r="G926" s="41"/>
      <c r="H926" s="41">
        <v>153.7</v>
      </c>
      <c r="I926" s="41">
        <v>683</v>
      </c>
      <c r="J926" s="41">
        <v>5.94</v>
      </c>
    </row>
    <row r="927" s="14" customFormat="1" ht="14" customHeight="1" spans="1:10">
      <c r="A927" s="53"/>
      <c r="B927" s="43"/>
      <c r="C927" s="114"/>
      <c r="D927" s="45" t="s">
        <v>339</v>
      </c>
      <c r="E927" s="46">
        <v>147</v>
      </c>
      <c r="F927" s="46">
        <v>146.8</v>
      </c>
      <c r="G927" s="46"/>
      <c r="H927" s="46">
        <v>146.9</v>
      </c>
      <c r="I927" s="46">
        <v>650.6</v>
      </c>
      <c r="J927" s="46">
        <v>6.31</v>
      </c>
    </row>
    <row r="928" s="3" customFormat="1" ht="14" customHeight="1" spans="1:10">
      <c r="A928" s="37">
        <v>35</v>
      </c>
      <c r="B928" s="38" t="s">
        <v>651</v>
      </c>
      <c r="C928" s="39" t="s">
        <v>652</v>
      </c>
      <c r="D928" s="39" t="s">
        <v>445</v>
      </c>
      <c r="E928" s="47">
        <v>12.47</v>
      </c>
      <c r="F928" s="47">
        <v>12.94</v>
      </c>
      <c r="G928" s="47">
        <v>12.35</v>
      </c>
      <c r="H928" s="47">
        <v>12.59</v>
      </c>
      <c r="I928" s="47">
        <v>582.1</v>
      </c>
      <c r="J928" s="47">
        <v>5.01</v>
      </c>
    </row>
    <row r="929" s="3" customFormat="1" ht="14" customHeight="1" spans="1:10">
      <c r="A929" s="42"/>
      <c r="B929" s="43"/>
      <c r="C929" s="39"/>
      <c r="D929" s="39" t="s">
        <v>330</v>
      </c>
      <c r="E929" s="47">
        <v>12.96</v>
      </c>
      <c r="F929" s="47">
        <v>13.18</v>
      </c>
      <c r="G929" s="47">
        <v>12.98</v>
      </c>
      <c r="H929" s="47">
        <v>13.04</v>
      </c>
      <c r="I929" s="47">
        <v>690</v>
      </c>
      <c r="J929" s="47">
        <v>7.66</v>
      </c>
    </row>
    <row r="930" s="3" customFormat="1" ht="14" customHeight="1" spans="1:10">
      <c r="A930" s="42"/>
      <c r="B930" s="43"/>
      <c r="C930" s="39"/>
      <c r="D930" s="39" t="s">
        <v>447</v>
      </c>
      <c r="E930" s="47">
        <v>11.37</v>
      </c>
      <c r="F930" s="47">
        <v>12.24</v>
      </c>
      <c r="G930" s="47">
        <v>12.41</v>
      </c>
      <c r="H930" s="47">
        <v>12.01</v>
      </c>
      <c r="I930" s="47">
        <v>600.3</v>
      </c>
      <c r="J930" s="47">
        <v>6.35</v>
      </c>
    </row>
    <row r="931" s="3" customFormat="1" ht="14" customHeight="1" spans="1:10">
      <c r="A931" s="42"/>
      <c r="B931" s="43"/>
      <c r="C931" s="39"/>
      <c r="D931" s="39" t="s">
        <v>641</v>
      </c>
      <c r="E931" s="47">
        <v>12.41</v>
      </c>
      <c r="F931" s="47">
        <v>11.36</v>
      </c>
      <c r="G931" s="47">
        <v>11.27</v>
      </c>
      <c r="H931" s="47">
        <v>11.68</v>
      </c>
      <c r="I931" s="47">
        <v>584</v>
      </c>
      <c r="J931" s="47">
        <v>3.91</v>
      </c>
    </row>
    <row r="932" s="3" customFormat="1" ht="14" customHeight="1" spans="1:10">
      <c r="A932" s="42"/>
      <c r="B932" s="43"/>
      <c r="C932" s="39"/>
      <c r="D932" s="39" t="s">
        <v>334</v>
      </c>
      <c r="E932" s="47">
        <v>13.53</v>
      </c>
      <c r="F932" s="47">
        <v>13.91</v>
      </c>
      <c r="G932" s="47">
        <v>14.34</v>
      </c>
      <c r="H932" s="47">
        <v>13.93</v>
      </c>
      <c r="I932" s="47">
        <v>619</v>
      </c>
      <c r="J932" s="47">
        <v>10.53</v>
      </c>
    </row>
    <row r="933" s="3" customFormat="1" ht="14" customHeight="1" spans="1:10">
      <c r="A933" s="42"/>
      <c r="B933" s="43"/>
      <c r="C933" s="39"/>
      <c r="D933" s="39" t="s">
        <v>642</v>
      </c>
      <c r="E933" s="47">
        <v>13.48</v>
      </c>
      <c r="F933" s="47">
        <v>13.55</v>
      </c>
      <c r="G933" s="47">
        <v>13.41</v>
      </c>
      <c r="H933" s="47">
        <v>13.48</v>
      </c>
      <c r="I933" s="47">
        <v>674</v>
      </c>
      <c r="J933" s="47">
        <v>7.64</v>
      </c>
    </row>
    <row r="934" s="3" customFormat="1" ht="14" customHeight="1" spans="1:10">
      <c r="A934" s="42"/>
      <c r="B934" s="43"/>
      <c r="C934" s="39"/>
      <c r="D934" s="39" t="s">
        <v>643</v>
      </c>
      <c r="E934" s="47">
        <v>10.75</v>
      </c>
      <c r="F934" s="47">
        <v>10.46</v>
      </c>
      <c r="G934" s="47">
        <v>10.35</v>
      </c>
      <c r="H934" s="47">
        <v>10.52</v>
      </c>
      <c r="I934" s="47">
        <v>526</v>
      </c>
      <c r="J934" s="47">
        <v>5.2</v>
      </c>
    </row>
    <row r="935" s="3" customFormat="1" ht="14" customHeight="1" spans="1:10">
      <c r="A935" s="42"/>
      <c r="B935" s="43"/>
      <c r="C935" s="39"/>
      <c r="D935" s="39" t="s">
        <v>356</v>
      </c>
      <c r="E935" s="47">
        <v>14.93</v>
      </c>
      <c r="F935" s="47">
        <v>14.95</v>
      </c>
      <c r="G935" s="47">
        <v>15.02</v>
      </c>
      <c r="H935" s="47">
        <v>14.97</v>
      </c>
      <c r="I935" s="47">
        <v>624.6</v>
      </c>
      <c r="J935" s="47">
        <v>6.75</v>
      </c>
    </row>
    <row r="936" s="3" customFormat="1" ht="14" customHeight="1" spans="1:10">
      <c r="A936" s="42"/>
      <c r="B936" s="43"/>
      <c r="C936" s="39"/>
      <c r="D936" s="39" t="s">
        <v>610</v>
      </c>
      <c r="E936" s="47">
        <v>9.99</v>
      </c>
      <c r="F936" s="47">
        <v>10.1</v>
      </c>
      <c r="G936" s="47">
        <v>10.06</v>
      </c>
      <c r="H936" s="47">
        <v>10.05</v>
      </c>
      <c r="I936" s="47">
        <v>500</v>
      </c>
      <c r="J936" s="47">
        <v>5.46</v>
      </c>
    </row>
    <row r="937" s="3" customFormat="1" ht="14" customHeight="1" spans="1:10">
      <c r="A937" s="42"/>
      <c r="B937" s="43"/>
      <c r="C937" s="39"/>
      <c r="D937" s="39" t="s">
        <v>644</v>
      </c>
      <c r="E937" s="47">
        <v>24.3</v>
      </c>
      <c r="F937" s="47">
        <v>21.4</v>
      </c>
      <c r="G937" s="47">
        <v>20.8</v>
      </c>
      <c r="H937" s="47">
        <v>22.16</v>
      </c>
      <c r="I937" s="47">
        <v>614.9</v>
      </c>
      <c r="J937" s="47">
        <v>-1.21</v>
      </c>
    </row>
    <row r="938" s="3" customFormat="1" ht="14" customHeight="1" spans="1:10">
      <c r="A938" s="42"/>
      <c r="B938" s="43"/>
      <c r="C938" s="39"/>
      <c r="D938" s="43" t="s">
        <v>339</v>
      </c>
      <c r="E938" s="62">
        <v>13.6</v>
      </c>
      <c r="F938" s="62">
        <v>13.4</v>
      </c>
      <c r="G938" s="62">
        <v>13.3</v>
      </c>
      <c r="H938" s="62">
        <v>13.4</v>
      </c>
      <c r="I938" s="62">
        <v>601.5</v>
      </c>
      <c r="J938" s="62">
        <v>5.72</v>
      </c>
    </row>
    <row r="939" s="3" customFormat="1" ht="14" customHeight="1" spans="1:10">
      <c r="A939" s="42"/>
      <c r="B939" s="43"/>
      <c r="C939" s="39" t="s">
        <v>653</v>
      </c>
      <c r="D939" s="39" t="s">
        <v>445</v>
      </c>
      <c r="E939" s="47">
        <v>16.85</v>
      </c>
      <c r="F939" s="47">
        <v>17</v>
      </c>
      <c r="G939" s="47">
        <v>16.68</v>
      </c>
      <c r="H939" s="47">
        <v>16.84</v>
      </c>
      <c r="I939" s="47">
        <v>753.9</v>
      </c>
      <c r="J939" s="47">
        <v>10.27</v>
      </c>
    </row>
    <row r="940" s="3" customFormat="1" ht="14" customHeight="1" spans="1:10">
      <c r="A940" s="42"/>
      <c r="B940" s="43"/>
      <c r="C940" s="39"/>
      <c r="D940" s="39" t="s">
        <v>330</v>
      </c>
      <c r="E940" s="47">
        <v>12.9</v>
      </c>
      <c r="F940" s="47">
        <v>12.98</v>
      </c>
      <c r="G940" s="47">
        <v>13.02</v>
      </c>
      <c r="H940" s="47">
        <v>12.97</v>
      </c>
      <c r="I940" s="47">
        <v>686.1</v>
      </c>
      <c r="J940" s="47">
        <v>7.49</v>
      </c>
    </row>
    <row r="941" s="3" customFormat="1" ht="14" customHeight="1" spans="1:10">
      <c r="A941" s="42"/>
      <c r="B941" s="43"/>
      <c r="C941" s="39"/>
      <c r="D941" s="39" t="s">
        <v>447</v>
      </c>
      <c r="E941" s="47">
        <v>13.7</v>
      </c>
      <c r="F941" s="47">
        <v>13.54</v>
      </c>
      <c r="G941" s="47">
        <v>12.84</v>
      </c>
      <c r="H941" s="47">
        <v>13.36</v>
      </c>
      <c r="I941" s="47">
        <v>668</v>
      </c>
      <c r="J941" s="47">
        <v>6.99</v>
      </c>
    </row>
    <row r="942" s="3" customFormat="1" ht="14" customHeight="1" spans="1:10">
      <c r="A942" s="42"/>
      <c r="B942" s="43"/>
      <c r="C942" s="39"/>
      <c r="D942" s="39" t="s">
        <v>641</v>
      </c>
      <c r="E942" s="47">
        <v>11.69</v>
      </c>
      <c r="F942" s="47">
        <v>12.16</v>
      </c>
      <c r="G942" s="47">
        <v>11.58</v>
      </c>
      <c r="H942" s="47">
        <v>11.81</v>
      </c>
      <c r="I942" s="47">
        <v>590.6</v>
      </c>
      <c r="J942" s="47">
        <v>1.02</v>
      </c>
    </row>
    <row r="943" s="3" customFormat="1" ht="14" customHeight="1" spans="1:10">
      <c r="A943" s="42"/>
      <c r="B943" s="43"/>
      <c r="C943" s="39"/>
      <c r="D943" s="39" t="s">
        <v>334</v>
      </c>
      <c r="E943" s="47">
        <v>14.94</v>
      </c>
      <c r="F943" s="47">
        <v>15.03</v>
      </c>
      <c r="G943" s="47">
        <v>14.86</v>
      </c>
      <c r="H943" s="47">
        <v>14.94</v>
      </c>
      <c r="I943" s="47">
        <v>664.2</v>
      </c>
      <c r="J943" s="47">
        <v>4.99</v>
      </c>
    </row>
    <row r="944" s="3" customFormat="1" ht="14" customHeight="1" spans="1:10">
      <c r="A944" s="42"/>
      <c r="B944" s="43"/>
      <c r="C944" s="39"/>
      <c r="D944" s="39" t="s">
        <v>642</v>
      </c>
      <c r="E944" s="47">
        <v>13.12</v>
      </c>
      <c r="F944" s="47">
        <v>13.31</v>
      </c>
      <c r="G944" s="47">
        <v>13.38</v>
      </c>
      <c r="H944" s="47">
        <v>13.27</v>
      </c>
      <c r="I944" s="47">
        <v>663.2</v>
      </c>
      <c r="J944" s="47">
        <v>5.99</v>
      </c>
    </row>
    <row r="945" s="3" customFormat="1" ht="14" customHeight="1" spans="1:10">
      <c r="A945" s="42"/>
      <c r="B945" s="43"/>
      <c r="C945" s="39"/>
      <c r="D945" s="39" t="s">
        <v>610</v>
      </c>
      <c r="E945" s="47">
        <v>14.05</v>
      </c>
      <c r="F945" s="47">
        <v>13.75</v>
      </c>
      <c r="G945" s="47">
        <v>14.11</v>
      </c>
      <c r="H945" s="47">
        <v>13.97</v>
      </c>
      <c r="I945" s="47">
        <v>695.1</v>
      </c>
      <c r="J945" s="47">
        <v>6.48</v>
      </c>
    </row>
    <row r="946" s="3" customFormat="1" ht="14" customHeight="1" spans="1:10">
      <c r="A946" s="42"/>
      <c r="B946" s="43"/>
      <c r="C946" s="39"/>
      <c r="D946" s="39" t="s">
        <v>644</v>
      </c>
      <c r="E946" s="47">
        <v>13.13</v>
      </c>
      <c r="F946" s="47">
        <v>13.16</v>
      </c>
      <c r="G946" s="47">
        <v>13.08</v>
      </c>
      <c r="H946" s="47">
        <v>13.12</v>
      </c>
      <c r="I946" s="47">
        <v>694.3</v>
      </c>
      <c r="J946" s="47">
        <v>6.07</v>
      </c>
    </row>
    <row r="947" s="3" customFormat="1" ht="14" customHeight="1" spans="1:10">
      <c r="A947" s="42"/>
      <c r="B947" s="43"/>
      <c r="C947" s="39"/>
      <c r="D947" s="43" t="s">
        <v>339</v>
      </c>
      <c r="E947" s="62">
        <v>13.8</v>
      </c>
      <c r="F947" s="62">
        <v>13.9</v>
      </c>
      <c r="G947" s="62">
        <v>13.7</v>
      </c>
      <c r="H947" s="62">
        <v>13.8</v>
      </c>
      <c r="I947" s="62">
        <v>676.9</v>
      </c>
      <c r="J947" s="62">
        <v>6.25</v>
      </c>
    </row>
    <row r="948" s="3" customFormat="1" ht="14" customHeight="1" spans="1:10">
      <c r="A948" s="42"/>
      <c r="B948" s="43"/>
      <c r="C948" s="114" t="s">
        <v>654</v>
      </c>
      <c r="D948" s="40" t="s">
        <v>445</v>
      </c>
      <c r="E948" s="41">
        <v>133.5</v>
      </c>
      <c r="F948" s="41">
        <v>137.3</v>
      </c>
      <c r="G948" s="41"/>
      <c r="H948" s="41">
        <v>135.4</v>
      </c>
      <c r="I948" s="41">
        <v>601.2</v>
      </c>
      <c r="J948" s="41">
        <v>2.22</v>
      </c>
    </row>
    <row r="949" s="3" customFormat="1" ht="14" customHeight="1" spans="1:10">
      <c r="A949" s="42"/>
      <c r="B949" s="43"/>
      <c r="C949" s="114"/>
      <c r="D949" s="40" t="s">
        <v>330</v>
      </c>
      <c r="E949" s="41">
        <v>157.2</v>
      </c>
      <c r="F949" s="41">
        <v>151.3</v>
      </c>
      <c r="G949" s="41"/>
      <c r="H949" s="41">
        <v>154.2</v>
      </c>
      <c r="I949" s="41">
        <v>685.5</v>
      </c>
      <c r="J949" s="41">
        <v>6.18</v>
      </c>
    </row>
    <row r="950" s="3" customFormat="1" ht="14" customHeight="1" spans="1:10">
      <c r="A950" s="42"/>
      <c r="B950" s="43"/>
      <c r="C950" s="114"/>
      <c r="D950" s="40" t="s">
        <v>354</v>
      </c>
      <c r="E950" s="41">
        <v>156</v>
      </c>
      <c r="F950" s="41">
        <v>157.7</v>
      </c>
      <c r="G950" s="41"/>
      <c r="H950" s="41">
        <v>156.9</v>
      </c>
      <c r="I950" s="41">
        <v>683.9</v>
      </c>
      <c r="J950" s="41">
        <v>9.23</v>
      </c>
    </row>
    <row r="951" s="3" customFormat="1" ht="14" customHeight="1" spans="1:10">
      <c r="A951" s="42"/>
      <c r="B951" s="43"/>
      <c r="C951" s="114"/>
      <c r="D951" s="40" t="s">
        <v>334</v>
      </c>
      <c r="E951" s="41">
        <v>132.6</v>
      </c>
      <c r="F951" s="41">
        <v>133.7</v>
      </c>
      <c r="G951" s="41"/>
      <c r="H951" s="41">
        <v>133.2</v>
      </c>
      <c r="I951" s="41">
        <v>592.1</v>
      </c>
      <c r="J951" s="41">
        <v>7.34</v>
      </c>
    </row>
    <row r="952" s="3" customFormat="1" ht="14" customHeight="1" spans="1:10">
      <c r="A952" s="42"/>
      <c r="B952" s="43"/>
      <c r="C952" s="114"/>
      <c r="D952" s="40" t="s">
        <v>610</v>
      </c>
      <c r="E952" s="41">
        <v>150</v>
      </c>
      <c r="F952" s="41">
        <v>144.8</v>
      </c>
      <c r="G952" s="41"/>
      <c r="H952" s="41">
        <v>147.4</v>
      </c>
      <c r="I952" s="41">
        <v>655.1</v>
      </c>
      <c r="J952" s="41">
        <v>6.34</v>
      </c>
    </row>
    <row r="953" s="3" customFormat="1" ht="14" customHeight="1" spans="1:10">
      <c r="A953" s="42"/>
      <c r="B953" s="43"/>
      <c r="C953" s="114"/>
      <c r="D953" s="40" t="s">
        <v>355</v>
      </c>
      <c r="E953" s="41">
        <v>156.5</v>
      </c>
      <c r="F953" s="41">
        <v>151.1</v>
      </c>
      <c r="G953" s="41"/>
      <c r="H953" s="41">
        <v>153.8</v>
      </c>
      <c r="I953" s="41">
        <v>683.5</v>
      </c>
      <c r="J953" s="41">
        <v>6.01</v>
      </c>
    </row>
    <row r="954" s="14" customFormat="1" ht="14" customHeight="1" spans="1:10">
      <c r="A954" s="53"/>
      <c r="B954" s="43"/>
      <c r="C954" s="114"/>
      <c r="D954" s="45" t="s">
        <v>339</v>
      </c>
      <c r="E954" s="46">
        <v>147.6</v>
      </c>
      <c r="F954" s="46">
        <v>146</v>
      </c>
      <c r="G954" s="46"/>
      <c r="H954" s="46">
        <v>146.8</v>
      </c>
      <c r="I954" s="46">
        <v>650.2</v>
      </c>
      <c r="J954" s="46">
        <v>6.24</v>
      </c>
    </row>
    <row r="955" s="11" customFormat="1" ht="14" customHeight="1" spans="1:10">
      <c r="A955" s="168">
        <v>36</v>
      </c>
      <c r="B955" s="169" t="s">
        <v>655</v>
      </c>
      <c r="C955" s="63" t="s">
        <v>656</v>
      </c>
      <c r="D955" s="74" t="s">
        <v>657</v>
      </c>
      <c r="E955" s="74">
        <v>13.27</v>
      </c>
      <c r="F955" s="74">
        <v>13.12</v>
      </c>
      <c r="G955" s="74">
        <v>13.35</v>
      </c>
      <c r="H955" s="74">
        <v>13.2466666666667</v>
      </c>
      <c r="I955" s="74">
        <v>662.333333333333</v>
      </c>
      <c r="J955" s="74">
        <v>2.00205338809037</v>
      </c>
    </row>
    <row r="956" s="11" customFormat="1" ht="14" customHeight="1" spans="1:10">
      <c r="A956" s="135"/>
      <c r="B956" s="110"/>
      <c r="C956" s="63"/>
      <c r="D956" s="74" t="s">
        <v>435</v>
      </c>
      <c r="E956" s="74">
        <v>13.07</v>
      </c>
      <c r="F956" s="74">
        <v>12.72</v>
      </c>
      <c r="G956" s="74">
        <v>12.83</v>
      </c>
      <c r="H956" s="74">
        <v>12.8733333333333</v>
      </c>
      <c r="I956" s="74">
        <v>643.666666666667</v>
      </c>
      <c r="J956" s="74">
        <v>5.71006547345327</v>
      </c>
    </row>
    <row r="957" s="11" customFormat="1" ht="14" customHeight="1" spans="1:10">
      <c r="A957" s="135"/>
      <c r="B957" s="110"/>
      <c r="C957" s="63"/>
      <c r="D957" s="74" t="s">
        <v>434</v>
      </c>
      <c r="E957" s="74">
        <v>12.45</v>
      </c>
      <c r="F957" s="74">
        <v>14.79</v>
      </c>
      <c r="G957" s="74">
        <v>13.98</v>
      </c>
      <c r="H957" s="74">
        <v>13.74</v>
      </c>
      <c r="I957" s="74">
        <v>687</v>
      </c>
      <c r="J957" s="74">
        <v>6.59</v>
      </c>
    </row>
    <row r="958" s="11" customFormat="1" ht="14" customHeight="1" spans="1:10">
      <c r="A958" s="135"/>
      <c r="B958" s="110"/>
      <c r="C958" s="63"/>
      <c r="D958" s="74" t="s">
        <v>414</v>
      </c>
      <c r="E958" s="74">
        <v>15.35</v>
      </c>
      <c r="F958" s="74">
        <v>15.17</v>
      </c>
      <c r="G958" s="74">
        <v>14.86</v>
      </c>
      <c r="H958" s="74">
        <v>15.1266666666667</v>
      </c>
      <c r="I958" s="74">
        <v>756.333333333333</v>
      </c>
      <c r="J958" s="74">
        <v>5.60856411449848</v>
      </c>
    </row>
    <row r="959" s="11" customFormat="1" ht="14" customHeight="1" spans="1:10">
      <c r="A959" s="135"/>
      <c r="B959" s="110"/>
      <c r="C959" s="63"/>
      <c r="D959" s="74" t="s">
        <v>447</v>
      </c>
      <c r="E959" s="74">
        <v>12.69</v>
      </c>
      <c r="F959" s="74">
        <v>12.79</v>
      </c>
      <c r="G959" s="74">
        <v>12.89</v>
      </c>
      <c r="H959" s="74">
        <v>12.79</v>
      </c>
      <c r="I959" s="74">
        <v>639.5</v>
      </c>
      <c r="J959" s="74">
        <v>6.11172566371682</v>
      </c>
    </row>
    <row r="960" s="11" customFormat="1" ht="14" customHeight="1" spans="1:10">
      <c r="A960" s="135"/>
      <c r="B960" s="110"/>
      <c r="C960" s="63"/>
      <c r="D960" s="74" t="s">
        <v>658</v>
      </c>
      <c r="E960" s="74">
        <v>13.9118</v>
      </c>
      <c r="F960" s="74">
        <v>13.8586</v>
      </c>
      <c r="G960" s="74">
        <v>14.0004666666667</v>
      </c>
      <c r="H960" s="74">
        <v>13.9236222222222</v>
      </c>
      <c r="I960" s="74">
        <v>696.181111111111</v>
      </c>
      <c r="J960" s="74">
        <v>5.27374301675978</v>
      </c>
    </row>
    <row r="961" s="11" customFormat="1" ht="14" customHeight="1" spans="1:10">
      <c r="A961" s="135"/>
      <c r="B961" s="110"/>
      <c r="C961" s="63"/>
      <c r="D961" s="74" t="s">
        <v>468</v>
      </c>
      <c r="E961" s="74">
        <v>12.9751915654576</v>
      </c>
      <c r="F961" s="74">
        <v>12.95</v>
      </c>
      <c r="G961" s="74">
        <v>12.7816525417467</v>
      </c>
      <c r="H961" s="74">
        <v>12.9022813690681</v>
      </c>
      <c r="I961" s="74">
        <v>645.032794240056</v>
      </c>
      <c r="J961" s="74">
        <v>7.75264358127939</v>
      </c>
    </row>
    <row r="962" s="11" customFormat="1" ht="14" customHeight="1" spans="1:10">
      <c r="A962" s="135"/>
      <c r="B962" s="110"/>
      <c r="C962" s="63"/>
      <c r="D962" s="74" t="s">
        <v>408</v>
      </c>
      <c r="E962" s="74">
        <v>13.74</v>
      </c>
      <c r="F962" s="74">
        <v>13.61</v>
      </c>
      <c r="G962" s="74">
        <v>13.8</v>
      </c>
      <c r="H962" s="74">
        <v>13.7166666666667</v>
      </c>
      <c r="I962" s="74">
        <v>685.833333333333</v>
      </c>
      <c r="J962" s="74">
        <v>4.2035958470499</v>
      </c>
    </row>
    <row r="963" s="12" customFormat="1" ht="14" customHeight="1" spans="1:10">
      <c r="A963" s="135"/>
      <c r="B963" s="110"/>
      <c r="C963" s="63"/>
      <c r="D963" s="76" t="s">
        <v>339</v>
      </c>
      <c r="E963" s="76">
        <v>13.4321239456822</v>
      </c>
      <c r="F963" s="76">
        <v>13.626075</v>
      </c>
      <c r="G963" s="76">
        <v>13.5615149010517</v>
      </c>
      <c r="H963" s="76">
        <v>13.539904615578</v>
      </c>
      <c r="I963" s="76">
        <v>676.985071502229</v>
      </c>
      <c r="J963" s="76">
        <v>5.37428207337443</v>
      </c>
    </row>
    <row r="964" s="11" customFormat="1" ht="14" customHeight="1" spans="1:10">
      <c r="A964" s="135"/>
      <c r="B964" s="110"/>
      <c r="C964" s="192" t="s">
        <v>659</v>
      </c>
      <c r="D964" s="63" t="s">
        <v>660</v>
      </c>
      <c r="E964" s="68">
        <v>13.4596</v>
      </c>
      <c r="F964" s="68">
        <v>13.3798</v>
      </c>
      <c r="G964" s="68">
        <v>13.167</v>
      </c>
      <c r="H964" s="68">
        <v>13.3354666666667</v>
      </c>
      <c r="I964" s="68">
        <v>666.773333333333</v>
      </c>
      <c r="J964" s="68">
        <v>7.78786430960342</v>
      </c>
    </row>
    <row r="965" s="11" customFormat="1" ht="14" customHeight="1" spans="1:10">
      <c r="A965" s="135"/>
      <c r="B965" s="110"/>
      <c r="C965" s="192"/>
      <c r="D965" s="63" t="s">
        <v>513</v>
      </c>
      <c r="E965" s="68">
        <v>13.7</v>
      </c>
      <c r="F965" s="68">
        <v>14.06</v>
      </c>
      <c r="G965" s="68">
        <v>14.08</v>
      </c>
      <c r="H965" s="68">
        <v>13.9466666666667</v>
      </c>
      <c r="I965" s="68">
        <v>697.333333333333</v>
      </c>
      <c r="J965" s="68">
        <v>4.80961923847694</v>
      </c>
    </row>
    <row r="966" s="11" customFormat="1" ht="14" customHeight="1" spans="1:10">
      <c r="A966" s="135"/>
      <c r="B966" s="110"/>
      <c r="C966" s="192"/>
      <c r="D966" s="63" t="s">
        <v>661</v>
      </c>
      <c r="E966" s="68">
        <v>13.75</v>
      </c>
      <c r="F966" s="68">
        <v>13.95</v>
      </c>
      <c r="G966" s="68">
        <v>13.8</v>
      </c>
      <c r="H966" s="68">
        <v>13.83</v>
      </c>
      <c r="I966" s="68">
        <v>691.67</v>
      </c>
      <c r="J966" s="68">
        <v>5.46</v>
      </c>
    </row>
    <row r="967" s="11" customFormat="1" ht="14" customHeight="1" spans="1:10">
      <c r="A967" s="135"/>
      <c r="B967" s="110"/>
      <c r="C967" s="192"/>
      <c r="D967" s="63" t="s">
        <v>515</v>
      </c>
      <c r="E967" s="68">
        <v>15.1653713428357</v>
      </c>
      <c r="F967" s="68">
        <v>15.3388421052632</v>
      </c>
      <c r="G967" s="68">
        <v>15.0006315789474</v>
      </c>
      <c r="H967" s="68">
        <v>15.1682816756821</v>
      </c>
      <c r="I967" s="68">
        <v>758.414083784104</v>
      </c>
      <c r="J967" s="68">
        <v>4.6395558727479</v>
      </c>
    </row>
    <row r="968" s="11" customFormat="1" ht="14" customHeight="1" spans="1:10">
      <c r="A968" s="135"/>
      <c r="B968" s="110"/>
      <c r="C968" s="192"/>
      <c r="D968" s="63" t="s">
        <v>662</v>
      </c>
      <c r="E968" s="68">
        <v>15.25</v>
      </c>
      <c r="F968" s="68">
        <v>14.42</v>
      </c>
      <c r="G968" s="68">
        <v>16.11</v>
      </c>
      <c r="H968" s="68">
        <v>15.26</v>
      </c>
      <c r="I968" s="68">
        <v>763</v>
      </c>
      <c r="J968" s="68">
        <v>5.07229745237549</v>
      </c>
    </row>
    <row r="969" s="11" customFormat="1" ht="14" customHeight="1" spans="1:10">
      <c r="A969" s="135"/>
      <c r="B969" s="110"/>
      <c r="C969" s="192"/>
      <c r="D969" s="63" t="s">
        <v>663</v>
      </c>
      <c r="E969" s="68">
        <v>12.63</v>
      </c>
      <c r="F969" s="68">
        <v>12.55</v>
      </c>
      <c r="G969" s="68">
        <v>12.85</v>
      </c>
      <c r="H969" s="68">
        <v>12.6766666666667</v>
      </c>
      <c r="I969" s="68">
        <v>633.833333333333</v>
      </c>
      <c r="J969" s="68">
        <v>6.70594837261505</v>
      </c>
    </row>
    <row r="970" s="11" customFormat="1" ht="14" customHeight="1" spans="1:10">
      <c r="A970" s="135"/>
      <c r="B970" s="110"/>
      <c r="C970" s="192"/>
      <c r="D970" s="63" t="s">
        <v>664</v>
      </c>
      <c r="E970" s="68">
        <v>14.38</v>
      </c>
      <c r="F970" s="68">
        <v>14.43</v>
      </c>
      <c r="G970" s="68">
        <v>14.55</v>
      </c>
      <c r="H970" s="68">
        <v>14.4533333333333</v>
      </c>
      <c r="I970" s="68">
        <v>722.666666666667</v>
      </c>
      <c r="J970" s="68">
        <v>8.2917082917083</v>
      </c>
    </row>
    <row r="971" s="11" customFormat="1" ht="14" customHeight="1" spans="1:10">
      <c r="A971" s="135"/>
      <c r="B971" s="110"/>
      <c r="C971" s="192"/>
      <c r="D971" s="63" t="s">
        <v>473</v>
      </c>
      <c r="E971" s="68">
        <v>14.4</v>
      </c>
      <c r="F971" s="68">
        <v>15.05</v>
      </c>
      <c r="G971" s="68">
        <v>15.4</v>
      </c>
      <c r="H971" s="68">
        <v>14.95</v>
      </c>
      <c r="I971" s="68">
        <v>747.5</v>
      </c>
      <c r="J971" s="68">
        <v>2.04778156996587</v>
      </c>
    </row>
    <row r="972" s="11" customFormat="1" ht="14" customHeight="1" spans="1:10">
      <c r="A972" s="135"/>
      <c r="B972" s="110"/>
      <c r="C972" s="192"/>
      <c r="D972" s="110" t="s">
        <v>401</v>
      </c>
      <c r="E972" s="111">
        <v>14.0918714178545</v>
      </c>
      <c r="F972" s="111">
        <v>14.1473302631579</v>
      </c>
      <c r="G972" s="111">
        <v>14.3697039473684</v>
      </c>
      <c r="H972" s="111">
        <v>14.2025518761269</v>
      </c>
      <c r="I972" s="111">
        <v>710.148843806346</v>
      </c>
      <c r="J972" s="111">
        <v>5.50914293478874</v>
      </c>
    </row>
    <row r="973" s="11" customFormat="1" ht="14" customHeight="1" spans="1:10">
      <c r="A973" s="135"/>
      <c r="B973" s="110"/>
      <c r="C973" s="63" t="s">
        <v>665</v>
      </c>
      <c r="D973" s="176" t="s">
        <v>660</v>
      </c>
      <c r="E973" s="71">
        <v>162.57</v>
      </c>
      <c r="F973" s="71">
        <v>162.1</v>
      </c>
      <c r="G973" s="71"/>
      <c r="H973" s="71">
        <v>162.335</v>
      </c>
      <c r="I973" s="71">
        <v>649.34</v>
      </c>
      <c r="J973" s="71">
        <v>5.31317914950209</v>
      </c>
    </row>
    <row r="974" s="11" customFormat="1" ht="14" customHeight="1" spans="1:10">
      <c r="A974" s="135"/>
      <c r="B974" s="110"/>
      <c r="C974" s="63"/>
      <c r="D974" s="176" t="s">
        <v>513</v>
      </c>
      <c r="E974" s="71">
        <v>150.57</v>
      </c>
      <c r="F974" s="71">
        <v>156.24</v>
      </c>
      <c r="G974" s="71"/>
      <c r="H974" s="71">
        <v>153.41</v>
      </c>
      <c r="I974" s="71">
        <v>614.55</v>
      </c>
      <c r="J974" s="71">
        <v>5.55</v>
      </c>
    </row>
    <row r="975" s="11" customFormat="1" ht="14" customHeight="1" spans="1:10">
      <c r="A975" s="135"/>
      <c r="B975" s="110"/>
      <c r="C975" s="63"/>
      <c r="D975" s="176" t="s">
        <v>394</v>
      </c>
      <c r="E975" s="71">
        <v>147.31</v>
      </c>
      <c r="F975" s="71">
        <v>143.3</v>
      </c>
      <c r="G975" s="71"/>
      <c r="H975" s="71">
        <v>145.31</v>
      </c>
      <c r="I975" s="71">
        <v>645.8</v>
      </c>
      <c r="J975" s="71">
        <v>4.3</v>
      </c>
    </row>
    <row r="976" s="11" customFormat="1" ht="14" customHeight="1" spans="1:10">
      <c r="A976" s="135"/>
      <c r="B976" s="110"/>
      <c r="C976" s="63"/>
      <c r="D976" s="176" t="s">
        <v>515</v>
      </c>
      <c r="E976" s="71">
        <v>365.36</v>
      </c>
      <c r="F976" s="71">
        <v>371.76</v>
      </c>
      <c r="G976" s="71"/>
      <c r="H976" s="71">
        <v>368.56</v>
      </c>
      <c r="I976" s="71">
        <v>737.11</v>
      </c>
      <c r="J976" s="71">
        <v>6.14</v>
      </c>
    </row>
    <row r="977" s="11" customFormat="1" ht="14" customHeight="1" spans="1:10">
      <c r="A977" s="135"/>
      <c r="B977" s="110"/>
      <c r="C977" s="63"/>
      <c r="D977" s="176" t="s">
        <v>666</v>
      </c>
      <c r="E977" s="71">
        <v>332.6</v>
      </c>
      <c r="F977" s="71">
        <v>327.4</v>
      </c>
      <c r="G977" s="71"/>
      <c r="H977" s="71">
        <v>330</v>
      </c>
      <c r="I977" s="71">
        <v>660</v>
      </c>
      <c r="J977" s="71">
        <v>6.76</v>
      </c>
    </row>
    <row r="978" s="11" customFormat="1" ht="14" customHeight="1" spans="1:10">
      <c r="A978" s="135"/>
      <c r="B978" s="110"/>
      <c r="C978" s="63"/>
      <c r="D978" s="176" t="s">
        <v>663</v>
      </c>
      <c r="E978" s="71">
        <v>182.53</v>
      </c>
      <c r="F978" s="71">
        <v>176.55</v>
      </c>
      <c r="G978" s="71"/>
      <c r="H978" s="71">
        <v>179.54</v>
      </c>
      <c r="I978" s="71">
        <v>598.7659</v>
      </c>
      <c r="J978" s="71">
        <v>5.61176470588234</v>
      </c>
    </row>
    <row r="979" s="11" customFormat="1" ht="14" customHeight="1" spans="1:10">
      <c r="A979" s="135"/>
      <c r="B979" s="110"/>
      <c r="C979" s="63"/>
      <c r="D979" s="176" t="s">
        <v>473</v>
      </c>
      <c r="E979" s="71">
        <v>277.62</v>
      </c>
      <c r="F979" s="71">
        <v>282.08</v>
      </c>
      <c r="G979" s="71"/>
      <c r="H979" s="71">
        <v>279.85</v>
      </c>
      <c r="I979" s="71">
        <v>559.7</v>
      </c>
      <c r="J979" s="71">
        <v>3.12</v>
      </c>
    </row>
    <row r="980" s="11" customFormat="1" ht="14" customHeight="1" spans="1:10">
      <c r="A980" s="135"/>
      <c r="B980" s="110"/>
      <c r="C980" s="63"/>
      <c r="D980" s="176" t="s">
        <v>505</v>
      </c>
      <c r="E980" s="71">
        <v>270.64</v>
      </c>
      <c r="F980" s="71">
        <v>268.5</v>
      </c>
      <c r="G980" s="71"/>
      <c r="H980" s="71">
        <v>269.57</v>
      </c>
      <c r="I980" s="71">
        <v>719.21</v>
      </c>
      <c r="J980" s="71">
        <v>10.6</v>
      </c>
    </row>
    <row r="981" s="12" customFormat="1" ht="14" customHeight="1" spans="1:10">
      <c r="A981" s="148"/>
      <c r="B981" s="110"/>
      <c r="C981" s="63"/>
      <c r="D981" s="110" t="s">
        <v>401</v>
      </c>
      <c r="E981" s="111">
        <v>236.15</v>
      </c>
      <c r="F981" s="111">
        <v>235.99125</v>
      </c>
      <c r="G981" s="111"/>
      <c r="H981" s="111">
        <v>236.071875</v>
      </c>
      <c r="I981" s="111">
        <v>648.0594875</v>
      </c>
      <c r="J981" s="111">
        <v>6.00509325710827</v>
      </c>
    </row>
    <row r="982" s="11" customFormat="1" ht="14" customHeight="1" spans="1:10">
      <c r="A982" s="168">
        <v>37</v>
      </c>
      <c r="B982" s="169" t="s">
        <v>667</v>
      </c>
      <c r="C982" s="63" t="s">
        <v>668</v>
      </c>
      <c r="D982" s="176" t="s">
        <v>660</v>
      </c>
      <c r="E982" s="71">
        <v>13.64</v>
      </c>
      <c r="F982" s="71">
        <v>13.98</v>
      </c>
      <c r="G982" s="71">
        <v>13.66</v>
      </c>
      <c r="H982" s="71">
        <v>13.76</v>
      </c>
      <c r="I982" s="71">
        <v>688</v>
      </c>
      <c r="J982" s="71">
        <v>5.95482546201233</v>
      </c>
    </row>
    <row r="983" s="11" customFormat="1" ht="14" customHeight="1" spans="1:10">
      <c r="A983" s="135"/>
      <c r="B983" s="110"/>
      <c r="C983" s="63"/>
      <c r="D983" s="74" t="s">
        <v>435</v>
      </c>
      <c r="E983" s="74">
        <v>13.0581818181818</v>
      </c>
      <c r="F983" s="74">
        <v>12.5648727272727</v>
      </c>
      <c r="G983" s="74">
        <v>13.0581818181818</v>
      </c>
      <c r="H983" s="74">
        <v>12.8937454545455</v>
      </c>
      <c r="I983" s="74">
        <v>644.687272727273</v>
      </c>
      <c r="J983" s="74">
        <v>5.87768069896743</v>
      </c>
    </row>
    <row r="984" s="11" customFormat="1" ht="14" customHeight="1" spans="1:10">
      <c r="A984" s="135"/>
      <c r="B984" s="110"/>
      <c r="C984" s="63"/>
      <c r="D984" s="74" t="s">
        <v>434</v>
      </c>
      <c r="E984" s="74">
        <v>13.5</v>
      </c>
      <c r="F984" s="74">
        <v>14.2</v>
      </c>
      <c r="G984" s="74">
        <v>13.58</v>
      </c>
      <c r="H984" s="74">
        <v>13.76</v>
      </c>
      <c r="I984" s="74">
        <v>688</v>
      </c>
      <c r="J984" s="74">
        <v>6.75</v>
      </c>
    </row>
    <row r="985" s="11" customFormat="1" ht="14" customHeight="1" spans="1:10">
      <c r="A985" s="135"/>
      <c r="B985" s="110"/>
      <c r="C985" s="63"/>
      <c r="D985" s="74" t="s">
        <v>414</v>
      </c>
      <c r="E985" s="74">
        <v>14.87</v>
      </c>
      <c r="F985" s="74">
        <v>15.82</v>
      </c>
      <c r="G985" s="74">
        <v>14.56</v>
      </c>
      <c r="H985" s="74">
        <v>15.0833333333333</v>
      </c>
      <c r="I985" s="74">
        <v>754.166666666667</v>
      </c>
      <c r="J985" s="74">
        <v>5.30602746101933</v>
      </c>
    </row>
    <row r="986" s="11" customFormat="1" ht="14" customHeight="1" spans="1:10">
      <c r="A986" s="135"/>
      <c r="B986" s="110"/>
      <c r="C986" s="63"/>
      <c r="D986" s="74" t="s">
        <v>447</v>
      </c>
      <c r="E986" s="74">
        <v>12.57</v>
      </c>
      <c r="F986" s="74">
        <v>12.72</v>
      </c>
      <c r="G986" s="74">
        <v>12.55</v>
      </c>
      <c r="H986" s="74">
        <v>12.6133333333333</v>
      </c>
      <c r="I986" s="74">
        <v>630.666666666667</v>
      </c>
      <c r="J986" s="74">
        <v>4.64601769911506</v>
      </c>
    </row>
    <row r="987" s="11" customFormat="1" ht="14" customHeight="1" spans="1:10">
      <c r="A987" s="135"/>
      <c r="B987" s="110"/>
      <c r="C987" s="63"/>
      <c r="D987" s="74" t="s">
        <v>658</v>
      </c>
      <c r="E987" s="74">
        <v>13.832</v>
      </c>
      <c r="F987" s="74">
        <v>13.5394</v>
      </c>
      <c r="G987" s="74">
        <v>14.0625333333333</v>
      </c>
      <c r="H987" s="74">
        <v>13.8113111111111</v>
      </c>
      <c r="I987" s="74">
        <v>690.565555555556</v>
      </c>
      <c r="J987" s="74">
        <v>4.42458100558659</v>
      </c>
    </row>
    <row r="988" s="11" customFormat="1" ht="14" customHeight="1" spans="1:10">
      <c r="A988" s="135"/>
      <c r="B988" s="110"/>
      <c r="C988" s="63"/>
      <c r="D988" s="74" t="s">
        <v>468</v>
      </c>
      <c r="E988" s="74">
        <v>13.02</v>
      </c>
      <c r="F988" s="74">
        <v>12.7738126701881</v>
      </c>
      <c r="G988" s="74">
        <v>12.85</v>
      </c>
      <c r="H988" s="74">
        <v>12.8812708900627</v>
      </c>
      <c r="I988" s="74">
        <v>643.982402639261</v>
      </c>
      <c r="J988" s="74">
        <v>7.57717580228895</v>
      </c>
    </row>
    <row r="989" s="11" customFormat="1" ht="14" customHeight="1" spans="1:10">
      <c r="A989" s="135"/>
      <c r="B989" s="110"/>
      <c r="C989" s="63"/>
      <c r="D989" s="74" t="s">
        <v>408</v>
      </c>
      <c r="E989" s="74">
        <v>13.71</v>
      </c>
      <c r="F989" s="74">
        <v>13.69</v>
      </c>
      <c r="G989" s="74">
        <v>13.25</v>
      </c>
      <c r="H989" s="74">
        <v>13.55</v>
      </c>
      <c r="I989" s="74">
        <v>677.5</v>
      </c>
      <c r="J989" s="74">
        <v>2.93745251962521</v>
      </c>
    </row>
    <row r="990" s="12" customFormat="1" ht="14" customHeight="1" spans="1:10">
      <c r="A990" s="135"/>
      <c r="B990" s="110"/>
      <c r="C990" s="63"/>
      <c r="D990" s="76" t="s">
        <v>339</v>
      </c>
      <c r="E990" s="76">
        <v>13.5250227272727</v>
      </c>
      <c r="F990" s="76">
        <v>13.6610106746826</v>
      </c>
      <c r="G990" s="76">
        <v>13.4463393939394</v>
      </c>
      <c r="H990" s="76">
        <v>13.5441242652982</v>
      </c>
      <c r="I990" s="76">
        <v>677.196070531928</v>
      </c>
      <c r="J990" s="76">
        <v>5.40712455721729</v>
      </c>
    </row>
    <row r="991" s="11" customFormat="1" ht="14" customHeight="1" spans="1:10">
      <c r="A991" s="135"/>
      <c r="B991" s="110"/>
      <c r="C991" s="192" t="s">
        <v>669</v>
      </c>
      <c r="D991" s="63" t="s">
        <v>660</v>
      </c>
      <c r="E991" s="68">
        <v>13.0074</v>
      </c>
      <c r="F991" s="68">
        <v>13.1315333333333</v>
      </c>
      <c r="G991" s="68">
        <v>13.3088666666667</v>
      </c>
      <c r="H991" s="68">
        <v>13.1492666666667</v>
      </c>
      <c r="I991" s="68">
        <v>657.463333333333</v>
      </c>
      <c r="J991" s="68">
        <v>6.2828475871954</v>
      </c>
    </row>
    <row r="992" s="11" customFormat="1" ht="14" customHeight="1" spans="1:10">
      <c r="A992" s="135"/>
      <c r="B992" s="110"/>
      <c r="C992" s="192"/>
      <c r="D992" s="63" t="s">
        <v>513</v>
      </c>
      <c r="E992" s="68">
        <v>14.04</v>
      </c>
      <c r="F992" s="68">
        <v>14.41</v>
      </c>
      <c r="G992" s="68">
        <v>14.19</v>
      </c>
      <c r="H992" s="68">
        <v>14.2133333333333</v>
      </c>
      <c r="I992" s="68">
        <v>710.666666666667</v>
      </c>
      <c r="J992" s="68">
        <v>6.81362725450901</v>
      </c>
    </row>
    <row r="993" s="11" customFormat="1" ht="14" customHeight="1" spans="1:10">
      <c r="A993" s="135"/>
      <c r="B993" s="110"/>
      <c r="C993" s="192"/>
      <c r="D993" s="63" t="s">
        <v>661</v>
      </c>
      <c r="E993" s="68">
        <v>13.8</v>
      </c>
      <c r="F993" s="68">
        <v>14.1</v>
      </c>
      <c r="G993" s="68">
        <v>13.65</v>
      </c>
      <c r="H993" s="68">
        <v>13.85</v>
      </c>
      <c r="I993" s="68">
        <v>692.5</v>
      </c>
      <c r="J993" s="68">
        <v>5.59</v>
      </c>
    </row>
    <row r="994" s="11" customFormat="1" ht="14" customHeight="1" spans="1:10">
      <c r="A994" s="135"/>
      <c r="B994" s="110"/>
      <c r="C994" s="192"/>
      <c r="D994" s="63" t="s">
        <v>515</v>
      </c>
      <c r="E994" s="68">
        <v>15.4134958739685</v>
      </c>
      <c r="F994" s="68">
        <v>14.9807368421053</v>
      </c>
      <c r="G994" s="68">
        <v>15.7964210526316</v>
      </c>
      <c r="H994" s="68">
        <v>15.3968845895684</v>
      </c>
      <c r="I994" s="68">
        <v>769.844229478422</v>
      </c>
      <c r="J994" s="68">
        <v>6.21659062801855</v>
      </c>
    </row>
    <row r="995" s="11" customFormat="1" ht="14" customHeight="1" spans="1:10">
      <c r="A995" s="135"/>
      <c r="B995" s="110"/>
      <c r="C995" s="192"/>
      <c r="D995" s="63" t="s">
        <v>662</v>
      </c>
      <c r="E995" s="68">
        <v>15.58</v>
      </c>
      <c r="F995" s="68">
        <v>14.87</v>
      </c>
      <c r="G995" s="68">
        <v>15.52</v>
      </c>
      <c r="H995" s="68">
        <v>15.32</v>
      </c>
      <c r="I995" s="68">
        <v>766.166666666667</v>
      </c>
      <c r="J995" s="68">
        <v>5.50837732384668</v>
      </c>
    </row>
    <row r="996" s="11" customFormat="1" ht="14" customHeight="1" spans="1:10">
      <c r="A996" s="135"/>
      <c r="B996" s="110"/>
      <c r="C996" s="192"/>
      <c r="D996" s="63" t="s">
        <v>663</v>
      </c>
      <c r="E996" s="68">
        <v>12.64</v>
      </c>
      <c r="F996" s="68">
        <v>12.75</v>
      </c>
      <c r="G996" s="68">
        <v>13</v>
      </c>
      <c r="H996" s="68">
        <v>12.7966666666667</v>
      </c>
      <c r="I996" s="68">
        <v>639.833333333333</v>
      </c>
      <c r="J996" s="68">
        <v>7.71604938271606</v>
      </c>
    </row>
    <row r="997" s="11" customFormat="1" ht="14" customHeight="1" spans="1:10">
      <c r="A997" s="135"/>
      <c r="B997" s="110"/>
      <c r="C997" s="192"/>
      <c r="D997" s="63" t="s">
        <v>664</v>
      </c>
      <c r="E997" s="68">
        <v>13.72</v>
      </c>
      <c r="F997" s="68">
        <v>14.46</v>
      </c>
      <c r="G997" s="68">
        <v>14.12</v>
      </c>
      <c r="H997" s="68">
        <v>14.1</v>
      </c>
      <c r="I997" s="68">
        <v>705</v>
      </c>
      <c r="J997" s="68">
        <v>5.64435564435566</v>
      </c>
    </row>
    <row r="998" s="11" customFormat="1" ht="14" customHeight="1" spans="1:10">
      <c r="A998" s="135"/>
      <c r="B998" s="110"/>
      <c r="C998" s="192"/>
      <c r="D998" s="63" t="s">
        <v>473</v>
      </c>
      <c r="E998" s="68">
        <v>15.17</v>
      </c>
      <c r="F998" s="68">
        <v>14.92</v>
      </c>
      <c r="G998" s="68">
        <v>15.79</v>
      </c>
      <c r="H998" s="68">
        <v>15.2933333333333</v>
      </c>
      <c r="I998" s="68">
        <v>764.666666666667</v>
      </c>
      <c r="J998" s="68">
        <v>4.39135381114901</v>
      </c>
    </row>
    <row r="999" s="11" customFormat="1" ht="14" customHeight="1" spans="1:10">
      <c r="A999" s="135"/>
      <c r="B999" s="110"/>
      <c r="C999" s="192"/>
      <c r="D999" s="110" t="s">
        <v>401</v>
      </c>
      <c r="E999" s="111">
        <v>14.1713619842461</v>
      </c>
      <c r="F999" s="111">
        <v>14.2027837719298</v>
      </c>
      <c r="G999" s="111">
        <v>14.4219109649123</v>
      </c>
      <c r="H999" s="111">
        <v>14.2649355736961</v>
      </c>
      <c r="I999" s="111">
        <v>713.267612018136</v>
      </c>
      <c r="J999" s="111">
        <v>5.97250855723272</v>
      </c>
    </row>
    <row r="1000" s="11" customFormat="1" ht="14" customHeight="1" spans="1:10">
      <c r="A1000" s="135"/>
      <c r="B1000" s="110"/>
      <c r="C1000" s="63" t="s">
        <v>670</v>
      </c>
      <c r="D1000" s="176" t="s">
        <v>660</v>
      </c>
      <c r="E1000" s="71">
        <v>161.24</v>
      </c>
      <c r="F1000" s="71">
        <v>163.52</v>
      </c>
      <c r="G1000" s="71"/>
      <c r="H1000" s="71">
        <v>162.38</v>
      </c>
      <c r="I1000" s="71">
        <v>649.52</v>
      </c>
      <c r="J1000" s="71">
        <v>5.34237244153233</v>
      </c>
    </row>
    <row r="1001" s="11" customFormat="1" ht="14" customHeight="1" spans="1:10">
      <c r="A1001" s="135"/>
      <c r="B1001" s="110"/>
      <c r="C1001" s="63"/>
      <c r="D1001" s="176" t="s">
        <v>513</v>
      </c>
      <c r="E1001" s="71">
        <v>146.75</v>
      </c>
      <c r="F1001" s="71">
        <v>157.09</v>
      </c>
      <c r="G1001" s="71"/>
      <c r="H1001" s="71">
        <v>151.92</v>
      </c>
      <c r="I1001" s="71">
        <v>608.59</v>
      </c>
      <c r="J1001" s="71">
        <v>4.52</v>
      </c>
    </row>
    <row r="1002" s="11" customFormat="1" ht="14" customHeight="1" spans="1:10">
      <c r="A1002" s="135"/>
      <c r="B1002" s="110"/>
      <c r="C1002" s="63"/>
      <c r="D1002" s="176" t="s">
        <v>394</v>
      </c>
      <c r="E1002" s="71">
        <v>141.36</v>
      </c>
      <c r="F1002" s="71">
        <v>150.11</v>
      </c>
      <c r="G1002" s="71"/>
      <c r="H1002" s="71">
        <v>145.73</v>
      </c>
      <c r="I1002" s="71">
        <v>647.7</v>
      </c>
      <c r="J1002" s="71">
        <v>4.6</v>
      </c>
    </row>
    <row r="1003" s="11" customFormat="1" ht="14" customHeight="1" spans="1:10">
      <c r="A1003" s="135"/>
      <c r="B1003" s="110"/>
      <c r="C1003" s="63"/>
      <c r="D1003" s="176" t="s">
        <v>515</v>
      </c>
      <c r="E1003" s="71">
        <v>372.76</v>
      </c>
      <c r="F1003" s="71">
        <v>360.36</v>
      </c>
      <c r="G1003" s="71"/>
      <c r="H1003" s="71">
        <v>366.56</v>
      </c>
      <c r="I1003" s="71">
        <v>733.11</v>
      </c>
      <c r="J1003" s="71">
        <v>5.56</v>
      </c>
    </row>
    <row r="1004" s="11" customFormat="1" ht="14" customHeight="1" spans="1:10">
      <c r="A1004" s="135"/>
      <c r="B1004" s="110"/>
      <c r="C1004" s="63"/>
      <c r="D1004" s="176" t="s">
        <v>666</v>
      </c>
      <c r="E1004" s="71">
        <v>326.2</v>
      </c>
      <c r="F1004" s="71">
        <v>331.7</v>
      </c>
      <c r="G1004" s="71"/>
      <c r="H1004" s="71">
        <v>328.95</v>
      </c>
      <c r="I1004" s="71">
        <v>657.9</v>
      </c>
      <c r="J1004" s="71">
        <v>6.42</v>
      </c>
    </row>
    <row r="1005" s="11" customFormat="1" ht="14" customHeight="1" spans="1:10">
      <c r="A1005" s="135"/>
      <c r="B1005" s="110"/>
      <c r="C1005" s="63"/>
      <c r="D1005" s="176" t="s">
        <v>663</v>
      </c>
      <c r="E1005" s="71">
        <v>178.5</v>
      </c>
      <c r="F1005" s="71">
        <v>179.66</v>
      </c>
      <c r="G1005" s="71"/>
      <c r="H1005" s="71">
        <v>179.08</v>
      </c>
      <c r="I1005" s="71">
        <v>597.2318</v>
      </c>
      <c r="J1005" s="71">
        <v>5.34117647058821</v>
      </c>
    </row>
    <row r="1006" s="11" customFormat="1" ht="14" customHeight="1" spans="1:10">
      <c r="A1006" s="135"/>
      <c r="B1006" s="110"/>
      <c r="C1006" s="63"/>
      <c r="D1006" s="176" t="s">
        <v>473</v>
      </c>
      <c r="E1006" s="71">
        <v>288.59</v>
      </c>
      <c r="F1006" s="71">
        <v>284.55</v>
      </c>
      <c r="G1006" s="71"/>
      <c r="H1006" s="71">
        <v>286.57</v>
      </c>
      <c r="I1006" s="71">
        <v>573.14</v>
      </c>
      <c r="J1006" s="71">
        <v>5.6</v>
      </c>
    </row>
    <row r="1007" s="11" customFormat="1" ht="14" customHeight="1" spans="1:10">
      <c r="A1007" s="135"/>
      <c r="B1007" s="110"/>
      <c r="C1007" s="63"/>
      <c r="D1007" s="176" t="s">
        <v>505</v>
      </c>
      <c r="E1007" s="71">
        <v>257.11</v>
      </c>
      <c r="F1007" s="71">
        <v>252.33</v>
      </c>
      <c r="G1007" s="71"/>
      <c r="H1007" s="71">
        <v>254.72</v>
      </c>
      <c r="I1007" s="71">
        <v>679.59</v>
      </c>
      <c r="J1007" s="71">
        <v>4.51</v>
      </c>
    </row>
    <row r="1008" s="11" customFormat="1" ht="14" customHeight="1" spans="1:10">
      <c r="A1008" s="148"/>
      <c r="B1008" s="110"/>
      <c r="C1008" s="63"/>
      <c r="D1008" s="175" t="s">
        <v>401</v>
      </c>
      <c r="E1008" s="117">
        <v>234.06375</v>
      </c>
      <c r="F1008" s="117">
        <v>234.915</v>
      </c>
      <c r="G1008" s="117"/>
      <c r="H1008" s="117">
        <v>234.48875</v>
      </c>
      <c r="I1008" s="117">
        <v>643.347725</v>
      </c>
      <c r="J1008" s="117">
        <v>5.23437570285314</v>
      </c>
    </row>
    <row r="1009" s="11" customFormat="1" ht="14" customHeight="1" spans="1:10">
      <c r="A1009" s="168">
        <v>38</v>
      </c>
      <c r="B1009" s="169" t="s">
        <v>671</v>
      </c>
      <c r="C1009" s="63" t="s">
        <v>672</v>
      </c>
      <c r="D1009" s="176" t="s">
        <v>673</v>
      </c>
      <c r="E1009" s="71">
        <v>15.62</v>
      </c>
      <c r="F1009" s="71">
        <v>16.06</v>
      </c>
      <c r="G1009" s="71">
        <v>15.26</v>
      </c>
      <c r="H1009" s="71">
        <v>15.65</v>
      </c>
      <c r="I1009" s="71">
        <v>668.7</v>
      </c>
      <c r="J1009" s="71">
        <v>7.21</v>
      </c>
    </row>
    <row r="1010" s="11" customFormat="1" ht="14" customHeight="1" spans="1:10">
      <c r="A1010" s="135"/>
      <c r="B1010" s="110"/>
      <c r="C1010" s="63"/>
      <c r="D1010" s="74" t="s">
        <v>410</v>
      </c>
      <c r="E1010" s="74">
        <v>13.9</v>
      </c>
      <c r="F1010" s="74">
        <v>14.4</v>
      </c>
      <c r="G1010" s="74">
        <v>14.3</v>
      </c>
      <c r="H1010" s="74">
        <v>14.2</v>
      </c>
      <c r="I1010" s="74">
        <v>710</v>
      </c>
      <c r="J1010" s="74">
        <v>1.96</v>
      </c>
    </row>
    <row r="1011" s="11" customFormat="1" ht="14" customHeight="1" spans="1:10">
      <c r="A1011" s="135"/>
      <c r="B1011" s="110"/>
      <c r="C1011" s="63"/>
      <c r="D1011" s="74" t="s">
        <v>326</v>
      </c>
      <c r="E1011" s="74">
        <v>16.9</v>
      </c>
      <c r="F1011" s="74">
        <v>16.95</v>
      </c>
      <c r="G1011" s="74">
        <v>16.7</v>
      </c>
      <c r="H1011" s="74">
        <v>16.85</v>
      </c>
      <c r="I1011" s="74">
        <v>702.08</v>
      </c>
      <c r="J1011" s="74">
        <v>3.91</v>
      </c>
    </row>
    <row r="1012" s="11" customFormat="1" ht="14" customHeight="1" spans="1:10">
      <c r="A1012" s="135"/>
      <c r="B1012" s="110"/>
      <c r="C1012" s="63"/>
      <c r="D1012" s="74" t="s">
        <v>337</v>
      </c>
      <c r="E1012" s="74">
        <v>13.35</v>
      </c>
      <c r="F1012" s="74">
        <v>13.55</v>
      </c>
      <c r="G1012" s="74">
        <v>13.25</v>
      </c>
      <c r="H1012" s="74">
        <v>13.3833333333333</v>
      </c>
      <c r="I1012" s="74">
        <v>669.166666666667</v>
      </c>
      <c r="J1012" s="74">
        <v>7.78581361510663</v>
      </c>
    </row>
    <row r="1013" s="11" customFormat="1" ht="14" customHeight="1" spans="1:10">
      <c r="A1013" s="135"/>
      <c r="B1013" s="110"/>
      <c r="C1013" s="63"/>
      <c r="D1013" s="74" t="s">
        <v>414</v>
      </c>
      <c r="E1013" s="74">
        <v>14.65</v>
      </c>
      <c r="F1013" s="74">
        <v>14.56</v>
      </c>
      <c r="G1013" s="74">
        <v>14.8</v>
      </c>
      <c r="H1013" s="74">
        <v>14.67</v>
      </c>
      <c r="I1013" s="74">
        <v>652.14018</v>
      </c>
      <c r="J1013" s="74">
        <v>5.69164265129684</v>
      </c>
    </row>
    <row r="1014" s="11" customFormat="1" ht="14" customHeight="1" spans="1:10">
      <c r="A1014" s="135"/>
      <c r="B1014" s="110"/>
      <c r="C1014" s="63"/>
      <c r="D1014" s="74" t="s">
        <v>674</v>
      </c>
      <c r="E1014" s="74">
        <v>12.21</v>
      </c>
      <c r="F1014" s="74">
        <v>12.36</v>
      </c>
      <c r="G1014" s="74">
        <v>12.17</v>
      </c>
      <c r="H1014" s="74">
        <v>12.25</v>
      </c>
      <c r="I1014" s="74">
        <v>612.33</v>
      </c>
      <c r="J1014" s="74">
        <v>9.15</v>
      </c>
    </row>
    <row r="1015" s="11" customFormat="1" ht="14" customHeight="1" spans="1:10">
      <c r="A1015" s="135"/>
      <c r="B1015" s="110"/>
      <c r="C1015" s="63"/>
      <c r="D1015" s="74" t="s">
        <v>438</v>
      </c>
      <c r="E1015" s="74">
        <v>15.73</v>
      </c>
      <c r="F1015" s="74">
        <v>15.87</v>
      </c>
      <c r="G1015" s="74">
        <v>15.69</v>
      </c>
      <c r="H1015" s="74">
        <v>15.76</v>
      </c>
      <c r="I1015" s="74">
        <v>688.66</v>
      </c>
      <c r="J1015" s="74">
        <v>5.89</v>
      </c>
    </row>
    <row r="1016" s="11" customFormat="1" ht="14" customHeight="1" spans="1:10">
      <c r="A1016" s="135"/>
      <c r="B1016" s="110"/>
      <c r="C1016" s="63"/>
      <c r="D1016" s="74" t="s">
        <v>436</v>
      </c>
      <c r="E1016" s="74">
        <v>14.48</v>
      </c>
      <c r="F1016" s="74">
        <v>14.05</v>
      </c>
      <c r="G1016" s="74">
        <v>13.44</v>
      </c>
      <c r="H1016" s="74">
        <v>13.99</v>
      </c>
      <c r="I1016" s="74">
        <v>699.68</v>
      </c>
      <c r="J1016" s="74">
        <v>5.17</v>
      </c>
    </row>
    <row r="1017" s="11" customFormat="1" ht="14" customHeight="1" spans="1:10">
      <c r="A1017" s="135"/>
      <c r="B1017" s="110"/>
      <c r="C1017" s="63"/>
      <c r="D1017" s="76" t="s">
        <v>339</v>
      </c>
      <c r="E1017" s="76">
        <v>14.605</v>
      </c>
      <c r="F1017" s="76">
        <v>14.725</v>
      </c>
      <c r="G1017" s="76">
        <v>14.45125</v>
      </c>
      <c r="H1017" s="76">
        <v>14.59375</v>
      </c>
      <c r="I1017" s="76">
        <v>675.344605833333</v>
      </c>
      <c r="J1017" s="76">
        <v>5.70072291146236</v>
      </c>
    </row>
    <row r="1018" s="11" customFormat="1" ht="14" customHeight="1" spans="1:10">
      <c r="A1018" s="135"/>
      <c r="B1018" s="110"/>
      <c r="C1018" s="63" t="s">
        <v>675</v>
      </c>
      <c r="D1018" s="63" t="s">
        <v>673</v>
      </c>
      <c r="E1018" s="68">
        <v>16.34</v>
      </c>
      <c r="F1018" s="68">
        <v>16.1</v>
      </c>
      <c r="G1018" s="68">
        <v>15.9</v>
      </c>
      <c r="H1018" s="68">
        <v>16.11</v>
      </c>
      <c r="I1018" s="68">
        <v>688.64</v>
      </c>
      <c r="J1018" s="68">
        <v>8.45</v>
      </c>
    </row>
    <row r="1019" s="11" customFormat="1" ht="14" customHeight="1" spans="1:10">
      <c r="A1019" s="135"/>
      <c r="B1019" s="110"/>
      <c r="C1019" s="63"/>
      <c r="D1019" s="63" t="s">
        <v>394</v>
      </c>
      <c r="E1019" s="68">
        <v>14.9</v>
      </c>
      <c r="F1019" s="68">
        <v>15.3</v>
      </c>
      <c r="G1019" s="68">
        <v>15.6</v>
      </c>
      <c r="H1019" s="68">
        <v>15.3</v>
      </c>
      <c r="I1019" s="68">
        <v>763.33</v>
      </c>
      <c r="J1019" s="68">
        <v>9.57</v>
      </c>
    </row>
    <row r="1020" s="11" customFormat="1" ht="14" customHeight="1" spans="1:10">
      <c r="A1020" s="135"/>
      <c r="B1020" s="110"/>
      <c r="C1020" s="63"/>
      <c r="D1020" s="63" t="s">
        <v>392</v>
      </c>
      <c r="E1020" s="68">
        <v>17.85</v>
      </c>
      <c r="F1020" s="68">
        <v>17.65</v>
      </c>
      <c r="G1020" s="68">
        <v>18.05</v>
      </c>
      <c r="H1020" s="68">
        <v>17.85</v>
      </c>
      <c r="I1020" s="68">
        <v>740.05</v>
      </c>
      <c r="J1020" s="68">
        <v>6.25</v>
      </c>
    </row>
    <row r="1021" s="11" customFormat="1" ht="14" customHeight="1" spans="1:10">
      <c r="A1021" s="135"/>
      <c r="B1021" s="110"/>
      <c r="C1021" s="63"/>
      <c r="D1021" s="63" t="s">
        <v>676</v>
      </c>
      <c r="E1021" s="68">
        <v>13</v>
      </c>
      <c r="F1021" s="68">
        <v>12.95</v>
      </c>
      <c r="G1021" s="68">
        <v>12.5</v>
      </c>
      <c r="H1021" s="68">
        <v>12.82</v>
      </c>
      <c r="I1021" s="68">
        <v>640.83</v>
      </c>
      <c r="J1021" s="68">
        <v>0.92</v>
      </c>
    </row>
    <row r="1022" s="11" customFormat="1" ht="14" customHeight="1" spans="1:10">
      <c r="A1022" s="135"/>
      <c r="B1022" s="110"/>
      <c r="C1022" s="63"/>
      <c r="D1022" s="63" t="s">
        <v>662</v>
      </c>
      <c r="E1022" s="68">
        <v>13.25</v>
      </c>
      <c r="F1022" s="68">
        <v>13.09</v>
      </c>
      <c r="G1022" s="68">
        <v>13.45</v>
      </c>
      <c r="H1022" s="68">
        <v>13.26</v>
      </c>
      <c r="I1022" s="68">
        <v>589.57</v>
      </c>
      <c r="J1022" s="68">
        <v>4.56</v>
      </c>
    </row>
    <row r="1023" s="11" customFormat="1" ht="14" customHeight="1" spans="1:10">
      <c r="A1023" s="135"/>
      <c r="B1023" s="110"/>
      <c r="C1023" s="63"/>
      <c r="D1023" s="63" t="s">
        <v>518</v>
      </c>
      <c r="E1023" s="68">
        <v>13.9</v>
      </c>
      <c r="F1023" s="68">
        <v>12.72</v>
      </c>
      <c r="G1023" s="68">
        <v>12.99</v>
      </c>
      <c r="H1023" s="68">
        <v>13.2</v>
      </c>
      <c r="I1023" s="68">
        <v>660.17</v>
      </c>
      <c r="J1023" s="68">
        <v>5.09</v>
      </c>
    </row>
    <row r="1024" s="11" customFormat="1" ht="14" customHeight="1" spans="1:10">
      <c r="A1024" s="135"/>
      <c r="B1024" s="110"/>
      <c r="C1024" s="63"/>
      <c r="D1024" s="63" t="s">
        <v>396</v>
      </c>
      <c r="E1024" s="68">
        <v>16.41</v>
      </c>
      <c r="F1024" s="68">
        <v>16.06</v>
      </c>
      <c r="G1024" s="68">
        <v>16.78</v>
      </c>
      <c r="H1024" s="68">
        <v>16.42</v>
      </c>
      <c r="I1024" s="68">
        <v>717.6</v>
      </c>
      <c r="J1024" s="68">
        <v>5.9</v>
      </c>
    </row>
    <row r="1025" s="11" customFormat="1" ht="14" customHeight="1" spans="1:10">
      <c r="A1025" s="135"/>
      <c r="B1025" s="110"/>
      <c r="C1025" s="63"/>
      <c r="D1025" s="63" t="s">
        <v>519</v>
      </c>
      <c r="E1025" s="68">
        <v>14.37</v>
      </c>
      <c r="F1025" s="68">
        <v>12.74</v>
      </c>
      <c r="G1025" s="68">
        <v>13.98</v>
      </c>
      <c r="H1025" s="68">
        <v>13.69</v>
      </c>
      <c r="I1025" s="68">
        <v>684.74</v>
      </c>
      <c r="J1025" s="68">
        <v>6.06</v>
      </c>
    </row>
    <row r="1026" s="11" customFormat="1" ht="14" customHeight="1" spans="1:10">
      <c r="A1026" s="135"/>
      <c r="B1026" s="110"/>
      <c r="C1026" s="63"/>
      <c r="D1026" s="110" t="s">
        <v>401</v>
      </c>
      <c r="E1026" s="111">
        <v>15.0025</v>
      </c>
      <c r="F1026" s="111">
        <v>14.57625</v>
      </c>
      <c r="G1026" s="111">
        <v>14.90625</v>
      </c>
      <c r="H1026" s="111">
        <v>14.8283333333333</v>
      </c>
      <c r="I1026" s="111">
        <v>685.87586893</v>
      </c>
      <c r="J1026" s="111">
        <v>5.95766219098094</v>
      </c>
    </row>
    <row r="1027" s="11" customFormat="1" ht="14" customHeight="1" spans="1:10">
      <c r="A1027" s="135"/>
      <c r="B1027" s="110"/>
      <c r="C1027" s="63" t="s">
        <v>677</v>
      </c>
      <c r="D1027" s="176" t="s">
        <v>660</v>
      </c>
      <c r="E1027" s="71">
        <v>161.13</v>
      </c>
      <c r="F1027" s="71">
        <v>160.43</v>
      </c>
      <c r="G1027" s="71"/>
      <c r="H1027" s="71">
        <v>160.78</v>
      </c>
      <c r="I1027" s="71">
        <v>643.12</v>
      </c>
      <c r="J1027" s="71">
        <v>4.41</v>
      </c>
    </row>
    <row r="1028" s="11" customFormat="1" ht="14" customHeight="1" spans="1:10">
      <c r="A1028" s="135"/>
      <c r="B1028" s="110"/>
      <c r="C1028" s="63"/>
      <c r="D1028" s="176" t="s">
        <v>513</v>
      </c>
      <c r="E1028" s="71">
        <v>149.58</v>
      </c>
      <c r="F1028" s="71">
        <v>160.39</v>
      </c>
      <c r="G1028" s="71"/>
      <c r="H1028" s="71">
        <v>154.98</v>
      </c>
      <c r="I1028" s="71">
        <v>620.86</v>
      </c>
      <c r="J1028" s="71">
        <v>4.9</v>
      </c>
    </row>
    <row r="1029" s="11" customFormat="1" ht="14" customHeight="1" spans="1:10">
      <c r="A1029" s="135"/>
      <c r="B1029" s="110"/>
      <c r="C1029" s="63"/>
      <c r="D1029" s="176" t="s">
        <v>394</v>
      </c>
      <c r="E1029" s="71">
        <v>140.51</v>
      </c>
      <c r="F1029" s="71">
        <v>148.44</v>
      </c>
      <c r="G1029" s="71"/>
      <c r="H1029" s="71">
        <v>144.47</v>
      </c>
      <c r="I1029" s="71">
        <v>642.1</v>
      </c>
      <c r="J1029" s="71">
        <v>3.7</v>
      </c>
    </row>
    <row r="1030" s="11" customFormat="1" ht="14" customHeight="1" spans="1:10">
      <c r="A1030" s="135"/>
      <c r="B1030" s="110"/>
      <c r="C1030" s="63"/>
      <c r="D1030" s="176" t="s">
        <v>515</v>
      </c>
      <c r="E1030" s="71">
        <v>365.35</v>
      </c>
      <c r="F1030" s="71">
        <v>366.36</v>
      </c>
      <c r="G1030" s="71"/>
      <c r="H1030" s="71">
        <v>365.86</v>
      </c>
      <c r="I1030" s="71">
        <v>731.71</v>
      </c>
      <c r="J1030" s="71">
        <v>5.36</v>
      </c>
    </row>
    <row r="1031" s="11" customFormat="1" ht="14" customHeight="1" spans="1:10">
      <c r="A1031" s="135"/>
      <c r="B1031" s="110"/>
      <c r="C1031" s="63"/>
      <c r="D1031" s="176" t="s">
        <v>666</v>
      </c>
      <c r="E1031" s="71">
        <v>329.4</v>
      </c>
      <c r="F1031" s="71">
        <v>327.2</v>
      </c>
      <c r="G1031" s="71"/>
      <c r="H1031" s="71">
        <v>328.3</v>
      </c>
      <c r="I1031" s="71">
        <v>656.6</v>
      </c>
      <c r="J1031" s="71">
        <v>6.78159050252073</v>
      </c>
    </row>
    <row r="1032" s="11" customFormat="1" ht="14" customHeight="1" spans="1:10">
      <c r="A1032" s="135"/>
      <c r="B1032" s="110"/>
      <c r="C1032" s="63"/>
      <c r="D1032" s="176" t="s">
        <v>663</v>
      </c>
      <c r="E1032" s="71">
        <v>178.53</v>
      </c>
      <c r="F1032" s="71">
        <v>179.25</v>
      </c>
      <c r="G1032" s="71"/>
      <c r="H1032" s="71">
        <v>178.89</v>
      </c>
      <c r="I1032" s="71">
        <v>596.59815</v>
      </c>
      <c r="J1032" s="71">
        <v>6.37133937862343</v>
      </c>
    </row>
    <row r="1033" s="11" customFormat="1" ht="14" customHeight="1" spans="1:10">
      <c r="A1033" s="135"/>
      <c r="B1033" s="110"/>
      <c r="C1033" s="63"/>
      <c r="D1033" s="176" t="s">
        <v>473</v>
      </c>
      <c r="E1033" s="71">
        <v>276.81</v>
      </c>
      <c r="F1033" s="71">
        <v>294.92</v>
      </c>
      <c r="G1033" s="71"/>
      <c r="H1033" s="71">
        <v>285.86</v>
      </c>
      <c r="I1033" s="71">
        <v>571.73</v>
      </c>
      <c r="J1033" s="71">
        <v>5.36</v>
      </c>
    </row>
    <row r="1034" s="11" customFormat="1" ht="14" customHeight="1" spans="1:10">
      <c r="A1034" s="135"/>
      <c r="B1034" s="110"/>
      <c r="C1034" s="63"/>
      <c r="D1034" s="176" t="s">
        <v>505</v>
      </c>
      <c r="E1034" s="71">
        <v>267.46</v>
      </c>
      <c r="F1034" s="71">
        <v>264.96</v>
      </c>
      <c r="G1034" s="71"/>
      <c r="H1034" s="71">
        <v>266.21</v>
      </c>
      <c r="I1034" s="71">
        <v>710.24</v>
      </c>
      <c r="J1034" s="71">
        <v>5.9</v>
      </c>
    </row>
    <row r="1035" s="11" customFormat="1" ht="14" customHeight="1" spans="1:10">
      <c r="A1035" s="148"/>
      <c r="B1035" s="110"/>
      <c r="C1035" s="63"/>
      <c r="D1035" s="175" t="s">
        <v>401</v>
      </c>
      <c r="E1035" s="117">
        <v>233.59625</v>
      </c>
      <c r="F1035" s="117">
        <v>237.74375</v>
      </c>
      <c r="G1035" s="117"/>
      <c r="H1035" s="117">
        <v>235.66875</v>
      </c>
      <c r="I1035" s="117">
        <v>646.61976875</v>
      </c>
      <c r="J1035" s="117">
        <v>5.56618756837884</v>
      </c>
    </row>
    <row r="1036" s="11" customFormat="1" ht="14" customHeight="1" spans="1:10">
      <c r="A1036" s="168">
        <v>39</v>
      </c>
      <c r="B1036" s="169" t="s">
        <v>678</v>
      </c>
      <c r="C1036" s="63" t="s">
        <v>672</v>
      </c>
      <c r="D1036" s="74" t="s">
        <v>525</v>
      </c>
      <c r="E1036" s="74">
        <v>15.06</v>
      </c>
      <c r="F1036" s="74">
        <v>15.34</v>
      </c>
      <c r="G1036" s="74">
        <v>14.74</v>
      </c>
      <c r="H1036" s="74">
        <v>15.05</v>
      </c>
      <c r="I1036" s="74">
        <v>643.1</v>
      </c>
      <c r="J1036" s="74">
        <v>3.1</v>
      </c>
    </row>
    <row r="1037" s="11" customFormat="1" ht="14" customHeight="1" spans="1:10">
      <c r="A1037" s="135"/>
      <c r="B1037" s="110"/>
      <c r="C1037" s="63"/>
      <c r="D1037" s="74" t="s">
        <v>410</v>
      </c>
      <c r="E1037" s="74">
        <v>14.8</v>
      </c>
      <c r="F1037" s="74">
        <v>15.6</v>
      </c>
      <c r="G1037" s="74">
        <v>15.5</v>
      </c>
      <c r="H1037" s="74">
        <v>15.3</v>
      </c>
      <c r="I1037" s="74">
        <v>765</v>
      </c>
      <c r="J1037" s="74">
        <v>9.86</v>
      </c>
    </row>
    <row r="1038" s="11" customFormat="1" ht="14" customHeight="1" spans="1:10">
      <c r="A1038" s="135"/>
      <c r="B1038" s="110"/>
      <c r="C1038" s="63"/>
      <c r="D1038" s="74" t="s">
        <v>326</v>
      </c>
      <c r="E1038" s="74">
        <v>16.7</v>
      </c>
      <c r="F1038" s="74">
        <v>16.7</v>
      </c>
      <c r="G1038" s="74">
        <v>16.1</v>
      </c>
      <c r="H1038" s="74">
        <v>16.5</v>
      </c>
      <c r="I1038" s="74">
        <v>687.5</v>
      </c>
      <c r="J1038" s="74">
        <v>1.75</v>
      </c>
    </row>
    <row r="1039" s="11" customFormat="1" ht="14" customHeight="1" spans="1:10">
      <c r="A1039" s="135"/>
      <c r="B1039" s="110"/>
      <c r="C1039" s="63"/>
      <c r="D1039" s="74" t="s">
        <v>337</v>
      </c>
      <c r="E1039" s="74">
        <v>12.65</v>
      </c>
      <c r="F1039" s="74">
        <v>12.5</v>
      </c>
      <c r="G1039" s="74">
        <v>12.4</v>
      </c>
      <c r="H1039" s="74">
        <v>12.5166666666667</v>
      </c>
      <c r="I1039" s="74">
        <v>625.833333333333</v>
      </c>
      <c r="J1039" s="74">
        <v>0.80591036730398</v>
      </c>
    </row>
    <row r="1040" s="11" customFormat="1" ht="14" customHeight="1" spans="1:10">
      <c r="A1040" s="135"/>
      <c r="B1040" s="110"/>
      <c r="C1040" s="63"/>
      <c r="D1040" s="74" t="s">
        <v>414</v>
      </c>
      <c r="E1040" s="74">
        <v>13.55</v>
      </c>
      <c r="F1040" s="74">
        <v>13.84</v>
      </c>
      <c r="G1040" s="74">
        <v>13.67</v>
      </c>
      <c r="H1040" s="74">
        <v>13.6866666666667</v>
      </c>
      <c r="I1040" s="74">
        <v>608.42708</v>
      </c>
      <c r="J1040" s="74">
        <v>-1.39289145052834</v>
      </c>
    </row>
    <row r="1041" s="11" customFormat="1" ht="14" customHeight="1" spans="1:10">
      <c r="A1041" s="135"/>
      <c r="B1041" s="110"/>
      <c r="C1041" s="63"/>
      <c r="D1041" s="74" t="s">
        <v>674</v>
      </c>
      <c r="E1041" s="74">
        <v>12.62</v>
      </c>
      <c r="F1041" s="74">
        <v>12.78</v>
      </c>
      <c r="G1041" s="74">
        <v>12.97</v>
      </c>
      <c r="H1041" s="74">
        <v>12.7</v>
      </c>
      <c r="I1041" s="74">
        <v>635</v>
      </c>
      <c r="J1041" s="74">
        <v>13.19</v>
      </c>
    </row>
    <row r="1042" s="11" customFormat="1" ht="14" customHeight="1" spans="1:10">
      <c r="A1042" s="135"/>
      <c r="B1042" s="110"/>
      <c r="C1042" s="63"/>
      <c r="D1042" s="74" t="s">
        <v>438</v>
      </c>
      <c r="E1042" s="74">
        <v>15.86</v>
      </c>
      <c r="F1042" s="74">
        <v>15.85</v>
      </c>
      <c r="G1042" s="74">
        <v>15.71</v>
      </c>
      <c r="H1042" s="74">
        <v>15.81</v>
      </c>
      <c r="I1042" s="74">
        <v>690.55</v>
      </c>
      <c r="J1042" s="74">
        <v>6.18</v>
      </c>
    </row>
    <row r="1043" s="11" customFormat="1" ht="14" customHeight="1" spans="1:10">
      <c r="A1043" s="135"/>
      <c r="B1043" s="110"/>
      <c r="C1043" s="63"/>
      <c r="D1043" s="74" t="s">
        <v>436</v>
      </c>
      <c r="E1043" s="74">
        <v>13.7</v>
      </c>
      <c r="F1043" s="74">
        <v>14.32</v>
      </c>
      <c r="G1043" s="74">
        <v>13.64</v>
      </c>
      <c r="H1043" s="74">
        <v>13.89</v>
      </c>
      <c r="I1043" s="74">
        <v>694.39</v>
      </c>
      <c r="J1043" s="74">
        <v>4.37</v>
      </c>
    </row>
    <row r="1044" s="11" customFormat="1" ht="14" customHeight="1" spans="1:10">
      <c r="A1044" s="135"/>
      <c r="B1044" s="110"/>
      <c r="C1044" s="63"/>
      <c r="D1044" s="76" t="s">
        <v>339</v>
      </c>
      <c r="E1044" s="76">
        <v>14.3675</v>
      </c>
      <c r="F1044" s="76">
        <v>14.61625</v>
      </c>
      <c r="G1044" s="76">
        <v>14.34125</v>
      </c>
      <c r="H1044" s="76">
        <v>14.4416666666667</v>
      </c>
      <c r="I1044" s="76">
        <v>668.725051666667</v>
      </c>
      <c r="J1044" s="76">
        <v>4.59920217305598</v>
      </c>
    </row>
    <row r="1045" s="11" customFormat="1" ht="14" customHeight="1" spans="1:10">
      <c r="A1045" s="135"/>
      <c r="B1045" s="110"/>
      <c r="C1045" s="63" t="s">
        <v>675</v>
      </c>
      <c r="D1045" s="63" t="s">
        <v>673</v>
      </c>
      <c r="E1045" s="68">
        <v>14.66</v>
      </c>
      <c r="F1045" s="68">
        <v>15.18</v>
      </c>
      <c r="G1045" s="68">
        <v>14.1</v>
      </c>
      <c r="H1045" s="68">
        <v>14.65</v>
      </c>
      <c r="I1045" s="68">
        <v>625.96</v>
      </c>
      <c r="J1045" s="68">
        <v>-1.42</v>
      </c>
    </row>
    <row r="1046" s="11" customFormat="1" ht="14" customHeight="1" spans="1:10">
      <c r="A1046" s="135"/>
      <c r="B1046" s="110"/>
      <c r="C1046" s="63"/>
      <c r="D1046" s="63" t="s">
        <v>394</v>
      </c>
      <c r="E1046" s="68">
        <v>14.3</v>
      </c>
      <c r="F1046" s="68">
        <v>14.5</v>
      </c>
      <c r="G1046" s="68">
        <v>14.8</v>
      </c>
      <c r="H1046" s="68">
        <v>14.5</v>
      </c>
      <c r="I1046" s="68">
        <v>726.67</v>
      </c>
      <c r="J1046" s="68">
        <v>4.31</v>
      </c>
    </row>
    <row r="1047" s="11" customFormat="1" ht="14" customHeight="1" spans="1:10">
      <c r="A1047" s="135"/>
      <c r="B1047" s="110"/>
      <c r="C1047" s="63"/>
      <c r="D1047" s="63" t="s">
        <v>392</v>
      </c>
      <c r="E1047" s="68">
        <v>17.5</v>
      </c>
      <c r="F1047" s="68">
        <v>17.23</v>
      </c>
      <c r="G1047" s="68">
        <v>16.86</v>
      </c>
      <c r="H1047" s="68">
        <v>17.2</v>
      </c>
      <c r="I1047" s="68">
        <v>712.97</v>
      </c>
      <c r="J1047" s="68">
        <v>2.36</v>
      </c>
    </row>
    <row r="1048" s="11" customFormat="1" ht="14" customHeight="1" spans="1:10">
      <c r="A1048" s="135"/>
      <c r="B1048" s="110"/>
      <c r="C1048" s="63"/>
      <c r="D1048" s="63" t="s">
        <v>676</v>
      </c>
      <c r="E1048" s="68">
        <v>13.9</v>
      </c>
      <c r="F1048" s="68">
        <v>14.2</v>
      </c>
      <c r="G1048" s="68">
        <v>14</v>
      </c>
      <c r="H1048" s="68">
        <v>14.03</v>
      </c>
      <c r="I1048" s="68">
        <v>701.67</v>
      </c>
      <c r="J1048" s="68">
        <v>10.5</v>
      </c>
    </row>
    <row r="1049" s="11" customFormat="1" ht="14" customHeight="1" spans="1:10">
      <c r="A1049" s="135"/>
      <c r="B1049" s="110"/>
      <c r="C1049" s="63"/>
      <c r="D1049" s="63" t="s">
        <v>662</v>
      </c>
      <c r="E1049" s="68">
        <v>13.33</v>
      </c>
      <c r="F1049" s="68">
        <v>13.09</v>
      </c>
      <c r="G1049" s="68">
        <v>13.64</v>
      </c>
      <c r="H1049" s="68">
        <v>13.35</v>
      </c>
      <c r="I1049" s="68">
        <v>593.5</v>
      </c>
      <c r="J1049" s="68">
        <v>5.26</v>
      </c>
    </row>
    <row r="1050" s="11" customFormat="1" ht="14" customHeight="1" spans="1:10">
      <c r="A1050" s="135"/>
      <c r="B1050" s="110"/>
      <c r="C1050" s="63"/>
      <c r="D1050" s="63" t="s">
        <v>518</v>
      </c>
      <c r="E1050" s="68">
        <v>13.78</v>
      </c>
      <c r="F1050" s="68">
        <v>13.81</v>
      </c>
      <c r="G1050" s="68">
        <v>13.96</v>
      </c>
      <c r="H1050" s="68">
        <v>13.85</v>
      </c>
      <c r="I1050" s="68">
        <v>692.5</v>
      </c>
      <c r="J1050" s="68">
        <v>10.24</v>
      </c>
    </row>
    <row r="1051" s="11" customFormat="1" ht="14" customHeight="1" spans="1:10">
      <c r="A1051" s="135"/>
      <c r="B1051" s="110"/>
      <c r="C1051" s="63"/>
      <c r="D1051" s="63" t="s">
        <v>396</v>
      </c>
      <c r="E1051" s="68">
        <v>16.79</v>
      </c>
      <c r="F1051" s="68">
        <v>16.84</v>
      </c>
      <c r="G1051" s="68">
        <v>16.6</v>
      </c>
      <c r="H1051" s="68">
        <v>16.74</v>
      </c>
      <c r="I1051" s="68">
        <v>731.87</v>
      </c>
      <c r="J1051" s="68">
        <v>8.01</v>
      </c>
    </row>
    <row r="1052" s="11" customFormat="1" ht="14" customHeight="1" spans="1:10">
      <c r="A1052" s="135"/>
      <c r="B1052" s="110"/>
      <c r="C1052" s="63"/>
      <c r="D1052" s="63" t="s">
        <v>519</v>
      </c>
      <c r="E1052" s="68">
        <v>13.77</v>
      </c>
      <c r="F1052" s="68">
        <v>12.88</v>
      </c>
      <c r="G1052" s="68">
        <v>13.22</v>
      </c>
      <c r="H1052" s="68">
        <v>13.29</v>
      </c>
      <c r="I1052" s="68">
        <v>664.55</v>
      </c>
      <c r="J1052" s="68">
        <v>2.94</v>
      </c>
    </row>
    <row r="1053" s="11" customFormat="1" ht="14" customHeight="1" spans="1:10">
      <c r="A1053" s="135"/>
      <c r="B1053" s="110"/>
      <c r="C1053" s="63"/>
      <c r="D1053" s="110" t="s">
        <v>401</v>
      </c>
      <c r="E1053" s="111">
        <v>14.75375</v>
      </c>
      <c r="F1053" s="111">
        <v>14.71625</v>
      </c>
      <c r="G1053" s="111">
        <v>14.6475</v>
      </c>
      <c r="H1053" s="111">
        <v>14.7058333333333</v>
      </c>
      <c r="I1053" s="111">
        <v>680.209703215</v>
      </c>
      <c r="J1053" s="111">
        <v>5.0823235182781</v>
      </c>
    </row>
    <row r="1054" s="11" customFormat="1" ht="14" customHeight="1" spans="1:10">
      <c r="A1054" s="135"/>
      <c r="B1054" s="110"/>
      <c r="C1054" s="63" t="s">
        <v>679</v>
      </c>
      <c r="D1054" s="176" t="s">
        <v>660</v>
      </c>
      <c r="E1054" s="71">
        <v>160.85</v>
      </c>
      <c r="F1054" s="71">
        <v>160.11</v>
      </c>
      <c r="G1054" s="71"/>
      <c r="H1054" s="71">
        <v>160.48</v>
      </c>
      <c r="I1054" s="71">
        <v>641.92</v>
      </c>
      <c r="J1054" s="71">
        <v>4.21</v>
      </c>
    </row>
    <row r="1055" s="11" customFormat="1" ht="14" customHeight="1" spans="1:10">
      <c r="A1055" s="135"/>
      <c r="B1055" s="110"/>
      <c r="C1055" s="63"/>
      <c r="D1055" s="176" t="s">
        <v>513</v>
      </c>
      <c r="E1055" s="71">
        <v>149.47</v>
      </c>
      <c r="F1055" s="71">
        <v>158.27</v>
      </c>
      <c r="G1055" s="71"/>
      <c r="H1055" s="71">
        <v>153.87</v>
      </c>
      <c r="I1055" s="71">
        <v>616.4</v>
      </c>
      <c r="J1055" s="71">
        <v>4.15</v>
      </c>
    </row>
    <row r="1056" s="11" customFormat="1" ht="14" customHeight="1" spans="1:10">
      <c r="A1056" s="135"/>
      <c r="B1056" s="110"/>
      <c r="C1056" s="63"/>
      <c r="D1056" s="176" t="s">
        <v>394</v>
      </c>
      <c r="E1056" s="71">
        <v>143.26</v>
      </c>
      <c r="F1056" s="71">
        <v>149.02</v>
      </c>
      <c r="G1056" s="71"/>
      <c r="H1056" s="71">
        <v>146.14</v>
      </c>
      <c r="I1056" s="71">
        <v>649.5</v>
      </c>
      <c r="J1056" s="71">
        <v>4.9</v>
      </c>
    </row>
    <row r="1057" s="11" customFormat="1" ht="14" customHeight="1" spans="1:10">
      <c r="A1057" s="135"/>
      <c r="B1057" s="110"/>
      <c r="C1057" s="63"/>
      <c r="D1057" s="176" t="s">
        <v>515</v>
      </c>
      <c r="E1057" s="71">
        <v>360.96</v>
      </c>
      <c r="F1057" s="71">
        <v>359.76</v>
      </c>
      <c r="G1057" s="71"/>
      <c r="H1057" s="71">
        <v>360.36</v>
      </c>
      <c r="I1057" s="71">
        <v>720.71</v>
      </c>
      <c r="J1057" s="71">
        <v>5.35</v>
      </c>
    </row>
    <row r="1058" s="11" customFormat="1" ht="14" customHeight="1" spans="1:10">
      <c r="A1058" s="135"/>
      <c r="B1058" s="110"/>
      <c r="C1058" s="63"/>
      <c r="D1058" s="176" t="s">
        <v>666</v>
      </c>
      <c r="E1058" s="71">
        <v>336.6</v>
      </c>
      <c r="F1058" s="71">
        <v>330.5</v>
      </c>
      <c r="G1058" s="71"/>
      <c r="H1058" s="71">
        <v>333.55</v>
      </c>
      <c r="I1058" s="71">
        <v>667.1</v>
      </c>
      <c r="J1058" s="71">
        <v>8.48918523337129</v>
      </c>
    </row>
    <row r="1059" s="11" customFormat="1" ht="14" customHeight="1" spans="1:10">
      <c r="A1059" s="135"/>
      <c r="B1059" s="110"/>
      <c r="C1059" s="63"/>
      <c r="D1059" s="176" t="s">
        <v>663</v>
      </c>
      <c r="E1059" s="71">
        <v>180.35</v>
      </c>
      <c r="F1059" s="71">
        <v>178.255</v>
      </c>
      <c r="G1059" s="71"/>
      <c r="H1059" s="71">
        <v>179.3025</v>
      </c>
      <c r="I1059" s="71">
        <v>597.9738375</v>
      </c>
      <c r="J1059" s="71">
        <v>6.61661959268619</v>
      </c>
    </row>
    <row r="1060" s="11" customFormat="1" ht="14" customHeight="1" spans="1:10">
      <c r="A1060" s="135"/>
      <c r="B1060" s="110"/>
      <c r="C1060" s="63"/>
      <c r="D1060" s="176" t="s">
        <v>473</v>
      </c>
      <c r="E1060" s="71">
        <v>272.28</v>
      </c>
      <c r="F1060" s="71">
        <v>287.07</v>
      </c>
      <c r="G1060" s="71"/>
      <c r="H1060" s="71">
        <v>279.68</v>
      </c>
      <c r="I1060" s="71">
        <v>559.36</v>
      </c>
      <c r="J1060" s="71">
        <v>3.08</v>
      </c>
    </row>
    <row r="1061" s="11" customFormat="1" ht="14" customHeight="1" spans="1:10">
      <c r="A1061" s="135"/>
      <c r="B1061" s="110"/>
      <c r="C1061" s="63"/>
      <c r="D1061" s="176" t="s">
        <v>505</v>
      </c>
      <c r="E1061" s="71">
        <v>263.04</v>
      </c>
      <c r="F1061" s="71">
        <v>256.9</v>
      </c>
      <c r="G1061" s="71"/>
      <c r="H1061" s="71">
        <v>259.97</v>
      </c>
      <c r="I1061" s="71">
        <v>693.6</v>
      </c>
      <c r="J1061" s="71">
        <v>3.42</v>
      </c>
    </row>
    <row r="1062" s="11" customFormat="1" ht="14" customHeight="1" spans="1:10">
      <c r="A1062" s="148"/>
      <c r="B1062" s="110"/>
      <c r="C1062" s="63"/>
      <c r="D1062" s="175" t="s">
        <v>401</v>
      </c>
      <c r="E1062" s="117">
        <v>233.35125</v>
      </c>
      <c r="F1062" s="117">
        <v>234.985625</v>
      </c>
      <c r="G1062" s="117"/>
      <c r="H1062" s="117">
        <v>234.1690625</v>
      </c>
      <c r="I1062" s="117">
        <v>643.3204796875</v>
      </c>
      <c r="J1062" s="117">
        <v>5.02755051327076</v>
      </c>
    </row>
    <row r="1063" s="13" customFormat="1" ht="14" customHeight="1" spans="1:10">
      <c r="A1063" s="177">
        <v>40</v>
      </c>
      <c r="B1063" s="178" t="s">
        <v>680</v>
      </c>
      <c r="C1063" s="48" t="s">
        <v>681</v>
      </c>
      <c r="D1063" s="48" t="s">
        <v>326</v>
      </c>
      <c r="E1063" s="116">
        <v>17.4</v>
      </c>
      <c r="F1063" s="116">
        <v>17.3</v>
      </c>
      <c r="G1063" s="116">
        <v>17.05</v>
      </c>
      <c r="H1063" s="116">
        <v>17.25</v>
      </c>
      <c r="I1063" s="116">
        <v>718.7</v>
      </c>
      <c r="J1063" s="116">
        <v>5.29</v>
      </c>
    </row>
    <row r="1064" s="13" customFormat="1" ht="14" customHeight="1" spans="1:10">
      <c r="A1064" s="179"/>
      <c r="B1064" s="180"/>
      <c r="C1064" s="48"/>
      <c r="D1064" s="48" t="s">
        <v>410</v>
      </c>
      <c r="E1064" s="116">
        <v>14.1</v>
      </c>
      <c r="F1064" s="116">
        <v>14.9</v>
      </c>
      <c r="G1064" s="116">
        <v>14.5</v>
      </c>
      <c r="H1064" s="116">
        <v>14.5</v>
      </c>
      <c r="I1064" s="116">
        <v>725</v>
      </c>
      <c r="J1064" s="116">
        <v>3.32</v>
      </c>
    </row>
    <row r="1065" s="13" customFormat="1" ht="14" customHeight="1" spans="1:10">
      <c r="A1065" s="179"/>
      <c r="B1065" s="180"/>
      <c r="C1065" s="48"/>
      <c r="D1065" s="48" t="s">
        <v>374</v>
      </c>
      <c r="E1065" s="116">
        <v>13.03</v>
      </c>
      <c r="F1065" s="116">
        <v>12.79</v>
      </c>
      <c r="G1065" s="116">
        <v>13.19</v>
      </c>
      <c r="H1065" s="116">
        <v>13</v>
      </c>
      <c r="I1065" s="116">
        <v>650.2</v>
      </c>
      <c r="J1065" s="116">
        <v>6.03</v>
      </c>
    </row>
    <row r="1066" s="13" customFormat="1" ht="14" customHeight="1" spans="1:10">
      <c r="A1066" s="179"/>
      <c r="B1066" s="180"/>
      <c r="C1066" s="48"/>
      <c r="D1066" s="48" t="s">
        <v>404</v>
      </c>
      <c r="E1066" s="116">
        <v>14.65</v>
      </c>
      <c r="F1066" s="116">
        <v>14.7</v>
      </c>
      <c r="G1066" s="116">
        <v>14.35</v>
      </c>
      <c r="H1066" s="116">
        <v>14.57</v>
      </c>
      <c r="I1066" s="116">
        <v>728.3</v>
      </c>
      <c r="J1066" s="116">
        <v>7.77</v>
      </c>
    </row>
    <row r="1067" s="13" customFormat="1" ht="14" customHeight="1" spans="1:10">
      <c r="A1067" s="179"/>
      <c r="B1067" s="180"/>
      <c r="C1067" s="48"/>
      <c r="D1067" s="48" t="s">
        <v>612</v>
      </c>
      <c r="E1067" s="116">
        <v>12.61</v>
      </c>
      <c r="F1067" s="116">
        <v>13.2</v>
      </c>
      <c r="G1067" s="116">
        <v>13.93</v>
      </c>
      <c r="H1067" s="116">
        <v>13.25</v>
      </c>
      <c r="I1067" s="116">
        <v>662.3</v>
      </c>
      <c r="J1067" s="116">
        <v>4.17</v>
      </c>
    </row>
    <row r="1068" s="13" customFormat="1" ht="14" customHeight="1" spans="1:10">
      <c r="A1068" s="179"/>
      <c r="B1068" s="180"/>
      <c r="C1068" s="48"/>
      <c r="D1068" s="48" t="s">
        <v>356</v>
      </c>
      <c r="E1068" s="116">
        <v>14.72</v>
      </c>
      <c r="F1068" s="116">
        <v>14.19</v>
      </c>
      <c r="G1068" s="116">
        <v>14.53</v>
      </c>
      <c r="H1068" s="116">
        <v>14.48</v>
      </c>
      <c r="I1068" s="116">
        <v>611.1</v>
      </c>
      <c r="J1068" s="116">
        <v>7.53</v>
      </c>
    </row>
    <row r="1069" s="13" customFormat="1" ht="14" customHeight="1" spans="1:10">
      <c r="A1069" s="179"/>
      <c r="B1069" s="180"/>
      <c r="C1069" s="48"/>
      <c r="D1069" s="180" t="s">
        <v>339</v>
      </c>
      <c r="E1069" s="181">
        <v>14.42</v>
      </c>
      <c r="F1069" s="181">
        <v>14.51</v>
      </c>
      <c r="G1069" s="181">
        <v>14.59</v>
      </c>
      <c r="H1069" s="181">
        <v>14.51</v>
      </c>
      <c r="I1069" s="181">
        <v>682.6</v>
      </c>
      <c r="J1069" s="181">
        <v>5.63</v>
      </c>
    </row>
    <row r="1070" s="13" customFormat="1" ht="14" customHeight="1" spans="1:10">
      <c r="A1070" s="179"/>
      <c r="B1070" s="180"/>
      <c r="C1070" s="48" t="s">
        <v>682</v>
      </c>
      <c r="D1070" s="182" t="s">
        <v>683</v>
      </c>
      <c r="E1070" s="96">
        <v>17.9</v>
      </c>
      <c r="F1070" s="96">
        <v>17.55</v>
      </c>
      <c r="G1070" s="96">
        <v>17.45</v>
      </c>
      <c r="H1070" s="96">
        <v>17.63</v>
      </c>
      <c r="I1070" s="96">
        <v>731.1</v>
      </c>
      <c r="J1070" s="96">
        <v>5.1</v>
      </c>
    </row>
    <row r="1071" s="13" customFormat="1" ht="14" customHeight="1" spans="1:10">
      <c r="A1071" s="179"/>
      <c r="B1071" s="180"/>
      <c r="C1071" s="48"/>
      <c r="D1071" s="182" t="s">
        <v>684</v>
      </c>
      <c r="E1071" s="96">
        <v>14.44</v>
      </c>
      <c r="F1071" s="96">
        <v>13.78</v>
      </c>
      <c r="G1071" s="96">
        <v>13.93</v>
      </c>
      <c r="H1071" s="96">
        <v>14.05</v>
      </c>
      <c r="I1071" s="96">
        <v>702.7</v>
      </c>
      <c r="J1071" s="96">
        <v>7.3</v>
      </c>
    </row>
    <row r="1072" s="13" customFormat="1" ht="14" customHeight="1" spans="1:10">
      <c r="A1072" s="179"/>
      <c r="B1072" s="180"/>
      <c r="C1072" s="48"/>
      <c r="D1072" s="182" t="s">
        <v>685</v>
      </c>
      <c r="E1072" s="96">
        <v>14.2</v>
      </c>
      <c r="F1072" s="96">
        <v>14</v>
      </c>
      <c r="G1072" s="96">
        <v>14.5</v>
      </c>
      <c r="H1072" s="96">
        <v>14.23</v>
      </c>
      <c r="I1072" s="96">
        <v>711.7</v>
      </c>
      <c r="J1072" s="96">
        <v>5.2</v>
      </c>
    </row>
    <row r="1073" s="13" customFormat="1" ht="14" customHeight="1" spans="1:10">
      <c r="A1073" s="179"/>
      <c r="B1073" s="180"/>
      <c r="C1073" s="48"/>
      <c r="D1073" s="182" t="s">
        <v>686</v>
      </c>
      <c r="E1073" s="96">
        <v>13.95</v>
      </c>
      <c r="F1073" s="96">
        <v>13.5</v>
      </c>
      <c r="G1073" s="96">
        <v>13.5</v>
      </c>
      <c r="H1073" s="96">
        <v>13.65</v>
      </c>
      <c r="I1073" s="96">
        <v>641.9</v>
      </c>
      <c r="J1073" s="96">
        <v>1.9</v>
      </c>
    </row>
    <row r="1074" s="13" customFormat="1" ht="14" customHeight="1" spans="1:10">
      <c r="A1074" s="179"/>
      <c r="B1074" s="180"/>
      <c r="C1074" s="48"/>
      <c r="D1074" s="182" t="s">
        <v>687</v>
      </c>
      <c r="E1074" s="96">
        <v>14.2</v>
      </c>
      <c r="F1074" s="96">
        <v>15</v>
      </c>
      <c r="G1074" s="96">
        <v>14.68</v>
      </c>
      <c r="H1074" s="96">
        <v>14.63</v>
      </c>
      <c r="I1074" s="96">
        <v>625.1</v>
      </c>
      <c r="J1074" s="96">
        <v>-1.9</v>
      </c>
    </row>
    <row r="1075" s="13" customFormat="1" ht="14" customHeight="1" spans="1:10">
      <c r="A1075" s="179"/>
      <c r="B1075" s="180"/>
      <c r="C1075" s="48"/>
      <c r="D1075" s="182" t="s">
        <v>615</v>
      </c>
      <c r="E1075" s="96">
        <v>13.97</v>
      </c>
      <c r="F1075" s="96">
        <v>13.38</v>
      </c>
      <c r="G1075" s="96">
        <v>13</v>
      </c>
      <c r="H1075" s="96">
        <v>13.45</v>
      </c>
      <c r="I1075" s="96">
        <v>672.2</v>
      </c>
      <c r="J1075" s="96">
        <v>5.5</v>
      </c>
    </row>
    <row r="1076" s="13" customFormat="1" ht="14" customHeight="1" spans="1:10">
      <c r="A1076" s="179"/>
      <c r="B1076" s="180"/>
      <c r="C1076" s="48"/>
      <c r="D1076" s="182" t="s">
        <v>688</v>
      </c>
      <c r="E1076" s="96">
        <v>12.34</v>
      </c>
      <c r="F1076" s="96">
        <v>12.56</v>
      </c>
      <c r="G1076" s="96">
        <v>12.91</v>
      </c>
      <c r="H1076" s="96">
        <v>12.6</v>
      </c>
      <c r="I1076" s="96">
        <v>630.2</v>
      </c>
      <c r="J1076" s="96">
        <v>7</v>
      </c>
    </row>
    <row r="1077" s="13" customFormat="1" ht="14" customHeight="1" spans="1:10">
      <c r="A1077" s="179"/>
      <c r="B1077" s="180"/>
      <c r="C1077" s="48"/>
      <c r="D1077" s="182" t="s">
        <v>689</v>
      </c>
      <c r="E1077" s="96">
        <v>16.85</v>
      </c>
      <c r="F1077" s="96">
        <v>17.11</v>
      </c>
      <c r="G1077" s="96">
        <v>17.16</v>
      </c>
      <c r="H1077" s="96">
        <v>17.04</v>
      </c>
      <c r="I1077" s="96">
        <v>719.3</v>
      </c>
      <c r="J1077" s="96">
        <v>11.1</v>
      </c>
    </row>
    <row r="1078" s="13" customFormat="1" ht="14" customHeight="1" spans="1:10">
      <c r="A1078" s="179"/>
      <c r="B1078" s="180"/>
      <c r="C1078" s="48"/>
      <c r="D1078" s="183" t="s">
        <v>621</v>
      </c>
      <c r="E1078" s="184">
        <v>14.73</v>
      </c>
      <c r="F1078" s="184">
        <v>14.61</v>
      </c>
      <c r="G1078" s="184">
        <v>14.64</v>
      </c>
      <c r="H1078" s="184">
        <v>14.66</v>
      </c>
      <c r="I1078" s="184">
        <v>679.3</v>
      </c>
      <c r="J1078" s="184">
        <v>5.1</v>
      </c>
    </row>
    <row r="1079" s="13" customFormat="1" ht="14" customHeight="1" spans="1:10">
      <c r="A1079" s="179"/>
      <c r="B1079" s="180"/>
      <c r="C1079" s="48" t="s">
        <v>690</v>
      </c>
      <c r="D1079" s="52" t="s">
        <v>326</v>
      </c>
      <c r="E1079" s="74">
        <v>325.6</v>
      </c>
      <c r="F1079" s="74">
        <v>326.8</v>
      </c>
      <c r="G1079" s="74"/>
      <c r="H1079" s="74">
        <v>326.2</v>
      </c>
      <c r="I1079" s="74">
        <v>652.4</v>
      </c>
      <c r="J1079" s="74">
        <v>4.48</v>
      </c>
    </row>
    <row r="1080" s="13" customFormat="1" ht="14" customHeight="1" spans="1:10">
      <c r="A1080" s="179"/>
      <c r="B1080" s="180"/>
      <c r="C1080" s="48"/>
      <c r="D1080" s="52" t="s">
        <v>413</v>
      </c>
      <c r="E1080" s="74">
        <v>148</v>
      </c>
      <c r="F1080" s="74">
        <v>152.4</v>
      </c>
      <c r="G1080" s="74"/>
      <c r="H1080" s="74">
        <v>150.2</v>
      </c>
      <c r="I1080" s="74">
        <v>618.2</v>
      </c>
      <c r="J1080" s="74">
        <v>5.62</v>
      </c>
    </row>
    <row r="1081" s="13" customFormat="1" ht="14" customHeight="1" spans="1:10">
      <c r="A1081" s="179"/>
      <c r="B1081" s="180"/>
      <c r="C1081" s="48"/>
      <c r="D1081" s="52" t="s">
        <v>374</v>
      </c>
      <c r="E1081" s="74">
        <v>155.1</v>
      </c>
      <c r="F1081" s="74">
        <v>159.1</v>
      </c>
      <c r="G1081" s="74"/>
      <c r="H1081" s="74">
        <v>157.1</v>
      </c>
      <c r="I1081" s="74">
        <v>671.6</v>
      </c>
      <c r="J1081" s="74">
        <v>7.84</v>
      </c>
    </row>
    <row r="1082" s="13" customFormat="1" ht="14" customHeight="1" spans="1:10">
      <c r="A1082" s="179"/>
      <c r="B1082" s="180"/>
      <c r="C1082" s="48"/>
      <c r="D1082" s="52" t="s">
        <v>404</v>
      </c>
      <c r="E1082" s="74">
        <v>162.7</v>
      </c>
      <c r="F1082" s="74">
        <v>165.5</v>
      </c>
      <c r="G1082" s="74"/>
      <c r="H1082" s="74">
        <v>164.1</v>
      </c>
      <c r="I1082" s="74">
        <v>656.4</v>
      </c>
      <c r="J1082" s="74">
        <v>8.68</v>
      </c>
    </row>
    <row r="1083" s="13" customFormat="1" ht="14" customHeight="1" spans="1:10">
      <c r="A1083" s="179"/>
      <c r="B1083" s="180"/>
      <c r="C1083" s="48"/>
      <c r="D1083" s="52" t="s">
        <v>493</v>
      </c>
      <c r="E1083" s="74">
        <v>126.4</v>
      </c>
      <c r="F1083" s="74">
        <v>133.2</v>
      </c>
      <c r="G1083" s="74"/>
      <c r="H1083" s="74">
        <v>129.8</v>
      </c>
      <c r="I1083" s="74">
        <v>576.8</v>
      </c>
      <c r="J1083" s="74">
        <v>0.29</v>
      </c>
    </row>
    <row r="1084" s="13" customFormat="1" ht="14" customHeight="1" spans="1:10">
      <c r="A1084" s="179"/>
      <c r="B1084" s="180"/>
      <c r="C1084" s="48"/>
      <c r="D1084" s="52" t="s">
        <v>356</v>
      </c>
      <c r="E1084" s="74">
        <v>363.3</v>
      </c>
      <c r="F1084" s="74">
        <v>362.8</v>
      </c>
      <c r="G1084" s="74"/>
      <c r="H1084" s="74">
        <v>363.1</v>
      </c>
      <c r="I1084" s="74">
        <v>726.1</v>
      </c>
      <c r="J1084" s="74">
        <v>10.62</v>
      </c>
    </row>
    <row r="1085" s="13" customFormat="1" ht="14" customHeight="1" spans="1:10">
      <c r="A1085" s="185"/>
      <c r="B1085" s="180"/>
      <c r="C1085" s="48"/>
      <c r="D1085" s="75" t="s">
        <v>339</v>
      </c>
      <c r="E1085" s="76">
        <v>213.5</v>
      </c>
      <c r="F1085" s="76">
        <v>216.6</v>
      </c>
      <c r="G1085" s="76"/>
      <c r="H1085" s="76">
        <v>215.1</v>
      </c>
      <c r="I1085" s="76">
        <v>650.3</v>
      </c>
      <c r="J1085" s="76">
        <v>6.37</v>
      </c>
    </row>
    <row r="1086" s="13" customFormat="1" ht="14" customHeight="1" spans="1:10">
      <c r="A1086" s="177">
        <v>41</v>
      </c>
      <c r="B1086" s="178" t="s">
        <v>691</v>
      </c>
      <c r="C1086" s="48" t="s">
        <v>692</v>
      </c>
      <c r="D1086" s="48" t="s">
        <v>326</v>
      </c>
      <c r="E1086" s="116">
        <v>17.15</v>
      </c>
      <c r="F1086" s="116">
        <v>17.55</v>
      </c>
      <c r="G1086" s="116">
        <v>17.45</v>
      </c>
      <c r="H1086" s="116">
        <v>17.38</v>
      </c>
      <c r="I1086" s="116">
        <v>724.3</v>
      </c>
      <c r="J1086" s="116">
        <v>6.1</v>
      </c>
    </row>
    <row r="1087" s="13" customFormat="1" ht="14" customHeight="1" spans="1:10">
      <c r="A1087" s="179"/>
      <c r="B1087" s="180"/>
      <c r="C1087" s="48"/>
      <c r="D1087" s="48" t="s">
        <v>410</v>
      </c>
      <c r="E1087" s="116">
        <v>14.2</v>
      </c>
      <c r="F1087" s="116">
        <v>15.15</v>
      </c>
      <c r="G1087" s="116">
        <v>14.35</v>
      </c>
      <c r="H1087" s="116">
        <v>14.57</v>
      </c>
      <c r="I1087" s="116">
        <v>728.3</v>
      </c>
      <c r="J1087" s="116">
        <v>3.8</v>
      </c>
    </row>
    <row r="1088" s="13" customFormat="1" ht="14" customHeight="1" spans="1:10">
      <c r="A1088" s="179"/>
      <c r="B1088" s="180"/>
      <c r="C1088" s="48"/>
      <c r="D1088" s="48" t="s">
        <v>374</v>
      </c>
      <c r="E1088" s="116">
        <v>13.4</v>
      </c>
      <c r="F1088" s="116">
        <v>13.71</v>
      </c>
      <c r="G1088" s="116">
        <v>12.78</v>
      </c>
      <c r="H1088" s="116">
        <v>13.3</v>
      </c>
      <c r="I1088" s="116">
        <v>664.8</v>
      </c>
      <c r="J1088" s="116">
        <v>8.42</v>
      </c>
    </row>
    <row r="1089" s="13" customFormat="1" ht="14" customHeight="1" spans="1:10">
      <c r="A1089" s="179"/>
      <c r="B1089" s="180"/>
      <c r="C1089" s="48"/>
      <c r="D1089" s="48" t="s">
        <v>404</v>
      </c>
      <c r="E1089" s="116">
        <v>14.23</v>
      </c>
      <c r="F1089" s="116">
        <v>14.35</v>
      </c>
      <c r="G1089" s="116">
        <v>14.9</v>
      </c>
      <c r="H1089" s="116">
        <v>14.49</v>
      </c>
      <c r="I1089" s="116">
        <v>724.7</v>
      </c>
      <c r="J1089" s="116">
        <v>7.23</v>
      </c>
    </row>
    <row r="1090" s="13" customFormat="1" ht="14" customHeight="1" spans="1:10">
      <c r="A1090" s="179"/>
      <c r="B1090" s="180"/>
      <c r="C1090" s="48"/>
      <c r="D1090" s="48" t="s">
        <v>612</v>
      </c>
      <c r="E1090" s="116">
        <v>13.85</v>
      </c>
      <c r="F1090" s="116">
        <v>13.75</v>
      </c>
      <c r="G1090" s="116">
        <v>14.12</v>
      </c>
      <c r="H1090" s="116">
        <v>13.91</v>
      </c>
      <c r="I1090" s="116">
        <v>695.3</v>
      </c>
      <c r="J1090" s="116">
        <v>9.36</v>
      </c>
    </row>
    <row r="1091" s="13" customFormat="1" ht="14" customHeight="1" spans="1:10">
      <c r="A1091" s="179"/>
      <c r="B1091" s="180"/>
      <c r="C1091" s="48"/>
      <c r="D1091" s="48" t="s">
        <v>356</v>
      </c>
      <c r="E1091" s="116">
        <v>14.15</v>
      </c>
      <c r="F1091" s="116">
        <v>14.87</v>
      </c>
      <c r="G1091" s="116">
        <v>15.13</v>
      </c>
      <c r="H1091" s="116">
        <v>14.72</v>
      </c>
      <c r="I1091" s="116">
        <v>621</v>
      </c>
      <c r="J1091" s="116">
        <v>9.28</v>
      </c>
    </row>
    <row r="1092" s="13" customFormat="1" ht="14" customHeight="1" spans="1:10">
      <c r="A1092" s="179"/>
      <c r="B1092" s="180"/>
      <c r="C1092" s="48"/>
      <c r="D1092" s="180" t="s">
        <v>339</v>
      </c>
      <c r="E1092" s="181">
        <v>14.5</v>
      </c>
      <c r="F1092" s="181">
        <v>14.9</v>
      </c>
      <c r="G1092" s="181">
        <v>14.79</v>
      </c>
      <c r="H1092" s="181">
        <v>14.73</v>
      </c>
      <c r="I1092" s="181">
        <v>693.1</v>
      </c>
      <c r="J1092" s="181">
        <v>7.26</v>
      </c>
    </row>
    <row r="1093" s="13" customFormat="1" ht="14" customHeight="1" spans="1:10">
      <c r="A1093" s="179"/>
      <c r="B1093" s="180"/>
      <c r="C1093" s="48" t="s">
        <v>693</v>
      </c>
      <c r="D1093" s="182" t="s">
        <v>683</v>
      </c>
      <c r="E1093" s="96">
        <v>18.25</v>
      </c>
      <c r="F1093" s="96">
        <v>18.28</v>
      </c>
      <c r="G1093" s="96">
        <v>18.35</v>
      </c>
      <c r="H1093" s="96">
        <v>18.29</v>
      </c>
      <c r="I1093" s="96">
        <v>758.4</v>
      </c>
      <c r="J1093" s="96">
        <v>9</v>
      </c>
    </row>
    <row r="1094" s="13" customFormat="1" ht="14" customHeight="1" spans="1:10">
      <c r="A1094" s="179"/>
      <c r="B1094" s="180"/>
      <c r="C1094" s="48"/>
      <c r="D1094" s="182" t="s">
        <v>684</v>
      </c>
      <c r="E1094" s="96">
        <v>12.76</v>
      </c>
      <c r="F1094" s="96">
        <v>12.93</v>
      </c>
      <c r="G1094" s="96">
        <v>13.46</v>
      </c>
      <c r="H1094" s="96">
        <v>13.05</v>
      </c>
      <c r="I1094" s="96">
        <v>652.7</v>
      </c>
      <c r="J1094" s="96">
        <v>-0.4</v>
      </c>
    </row>
    <row r="1095" s="13" customFormat="1" ht="14" customHeight="1" spans="1:10">
      <c r="A1095" s="179"/>
      <c r="B1095" s="180"/>
      <c r="C1095" s="48"/>
      <c r="D1095" s="182" t="s">
        <v>685</v>
      </c>
      <c r="E1095" s="96">
        <v>14.1</v>
      </c>
      <c r="F1095" s="96">
        <v>14.5</v>
      </c>
      <c r="G1095" s="96">
        <v>14.6</v>
      </c>
      <c r="H1095" s="96">
        <v>14.4</v>
      </c>
      <c r="I1095" s="96">
        <v>720</v>
      </c>
      <c r="J1095" s="96">
        <v>6.4</v>
      </c>
    </row>
    <row r="1096" s="13" customFormat="1" ht="14" customHeight="1" spans="1:10">
      <c r="A1096" s="179"/>
      <c r="B1096" s="180"/>
      <c r="C1096" s="48"/>
      <c r="D1096" s="182" t="s">
        <v>686</v>
      </c>
      <c r="E1096" s="96">
        <v>14.32</v>
      </c>
      <c r="F1096" s="96">
        <v>14.15</v>
      </c>
      <c r="G1096" s="96">
        <v>14.06</v>
      </c>
      <c r="H1096" s="96">
        <v>14.18</v>
      </c>
      <c r="I1096" s="96">
        <v>666.1</v>
      </c>
      <c r="J1096" s="96">
        <v>5.8</v>
      </c>
    </row>
    <row r="1097" s="13" customFormat="1" ht="14" customHeight="1" spans="1:10">
      <c r="A1097" s="179"/>
      <c r="B1097" s="180"/>
      <c r="C1097" s="48"/>
      <c r="D1097" s="182" t="s">
        <v>687</v>
      </c>
      <c r="E1097" s="96">
        <v>16.56</v>
      </c>
      <c r="F1097" s="96">
        <v>15.44</v>
      </c>
      <c r="G1097" s="96">
        <v>15.64</v>
      </c>
      <c r="H1097" s="96">
        <v>15.88</v>
      </c>
      <c r="I1097" s="96">
        <v>678.7</v>
      </c>
      <c r="J1097" s="96">
        <v>6.5</v>
      </c>
    </row>
    <row r="1098" s="13" customFormat="1" ht="14" customHeight="1" spans="1:10">
      <c r="A1098" s="179"/>
      <c r="B1098" s="180"/>
      <c r="C1098" s="48"/>
      <c r="D1098" s="182" t="s">
        <v>615</v>
      </c>
      <c r="E1098" s="96">
        <v>13.85</v>
      </c>
      <c r="F1098" s="96">
        <v>13.33</v>
      </c>
      <c r="G1098" s="96">
        <v>13.02</v>
      </c>
      <c r="H1098" s="96">
        <v>13.4</v>
      </c>
      <c r="I1098" s="96">
        <v>669.7</v>
      </c>
      <c r="J1098" s="96">
        <v>5.1</v>
      </c>
    </row>
    <row r="1099" s="13" customFormat="1" ht="14" customHeight="1" spans="1:10">
      <c r="A1099" s="179"/>
      <c r="B1099" s="180"/>
      <c r="C1099" s="48"/>
      <c r="D1099" s="182" t="s">
        <v>688</v>
      </c>
      <c r="E1099" s="96">
        <v>12.53</v>
      </c>
      <c r="F1099" s="96">
        <v>13.02</v>
      </c>
      <c r="G1099" s="96">
        <v>12.91</v>
      </c>
      <c r="H1099" s="96">
        <v>12.82</v>
      </c>
      <c r="I1099" s="96">
        <v>641</v>
      </c>
      <c r="J1099" s="96">
        <v>8.9</v>
      </c>
    </row>
    <row r="1100" s="13" customFormat="1" ht="14" customHeight="1" spans="1:10">
      <c r="A1100" s="179"/>
      <c r="B1100" s="180"/>
      <c r="C1100" s="48"/>
      <c r="D1100" s="182" t="s">
        <v>689</v>
      </c>
      <c r="E1100" s="96">
        <v>16.75</v>
      </c>
      <c r="F1100" s="96">
        <v>17.16</v>
      </c>
      <c r="G1100" s="96">
        <v>17.09</v>
      </c>
      <c r="H1100" s="96">
        <v>17</v>
      </c>
      <c r="I1100" s="96">
        <v>717.6</v>
      </c>
      <c r="J1100" s="96">
        <v>10.9</v>
      </c>
    </row>
    <row r="1101" s="13" customFormat="1" ht="14" customHeight="1" spans="1:10">
      <c r="A1101" s="179"/>
      <c r="B1101" s="180"/>
      <c r="C1101" s="48"/>
      <c r="D1101" s="183" t="s">
        <v>621</v>
      </c>
      <c r="E1101" s="184">
        <v>14.89</v>
      </c>
      <c r="F1101" s="184">
        <v>14.85</v>
      </c>
      <c r="G1101" s="184">
        <v>14.89</v>
      </c>
      <c r="H1101" s="184">
        <v>14.88</v>
      </c>
      <c r="I1101" s="184">
        <v>688</v>
      </c>
      <c r="J1101" s="184">
        <v>6.5</v>
      </c>
    </row>
    <row r="1102" s="13" customFormat="1" ht="14" customHeight="1" spans="1:10">
      <c r="A1102" s="179"/>
      <c r="B1102" s="180"/>
      <c r="C1102" s="48" t="s">
        <v>694</v>
      </c>
      <c r="D1102" s="52" t="s">
        <v>326</v>
      </c>
      <c r="E1102" s="74">
        <v>314.8</v>
      </c>
      <c r="F1102" s="74">
        <v>329.6</v>
      </c>
      <c r="G1102" s="74"/>
      <c r="H1102" s="74">
        <v>322.2</v>
      </c>
      <c r="I1102" s="74">
        <v>644.4</v>
      </c>
      <c r="J1102" s="74">
        <v>3.2</v>
      </c>
    </row>
    <row r="1103" s="13" customFormat="1" ht="14" customHeight="1" spans="1:10">
      <c r="A1103" s="179"/>
      <c r="B1103" s="180"/>
      <c r="C1103" s="48"/>
      <c r="D1103" s="52" t="s">
        <v>413</v>
      </c>
      <c r="E1103" s="74">
        <v>146.4</v>
      </c>
      <c r="F1103" s="74">
        <v>151.9</v>
      </c>
      <c r="G1103" s="74"/>
      <c r="H1103" s="74">
        <v>149.1</v>
      </c>
      <c r="I1103" s="74">
        <v>613.6</v>
      </c>
      <c r="J1103" s="74">
        <v>4.84</v>
      </c>
    </row>
    <row r="1104" s="13" customFormat="1" ht="14" customHeight="1" spans="1:10">
      <c r="A1104" s="179"/>
      <c r="B1104" s="180"/>
      <c r="C1104" s="48"/>
      <c r="D1104" s="52" t="s">
        <v>374</v>
      </c>
      <c r="E1104" s="74">
        <v>157.6</v>
      </c>
      <c r="F1104" s="74">
        <v>157.2</v>
      </c>
      <c r="G1104" s="74"/>
      <c r="H1104" s="74">
        <v>157.4</v>
      </c>
      <c r="I1104" s="74">
        <v>672.9</v>
      </c>
      <c r="J1104" s="74">
        <v>8.04</v>
      </c>
    </row>
    <row r="1105" s="13" customFormat="1" ht="14" customHeight="1" spans="1:10">
      <c r="A1105" s="179"/>
      <c r="B1105" s="180"/>
      <c r="C1105" s="48"/>
      <c r="D1105" s="52" t="s">
        <v>404</v>
      </c>
      <c r="E1105" s="74">
        <v>161.6</v>
      </c>
      <c r="F1105" s="74">
        <v>161.9</v>
      </c>
      <c r="G1105" s="74"/>
      <c r="H1105" s="74">
        <v>161.8</v>
      </c>
      <c r="I1105" s="74">
        <v>647</v>
      </c>
      <c r="J1105" s="74">
        <v>7.12</v>
      </c>
    </row>
    <row r="1106" s="13" customFormat="1" ht="14" customHeight="1" spans="1:10">
      <c r="A1106" s="179"/>
      <c r="B1106" s="180"/>
      <c r="C1106" s="48"/>
      <c r="D1106" s="52" t="s">
        <v>493</v>
      </c>
      <c r="E1106" s="74">
        <v>150.5</v>
      </c>
      <c r="F1106" s="74">
        <v>121</v>
      </c>
      <c r="G1106" s="74"/>
      <c r="H1106" s="74">
        <v>135.7</v>
      </c>
      <c r="I1106" s="74">
        <v>603.2</v>
      </c>
      <c r="J1106" s="74">
        <v>4.89</v>
      </c>
    </row>
    <row r="1107" s="13" customFormat="1" ht="14" customHeight="1" spans="1:10">
      <c r="A1107" s="179"/>
      <c r="B1107" s="180"/>
      <c r="C1107" s="48"/>
      <c r="D1107" s="52" t="s">
        <v>356</v>
      </c>
      <c r="E1107" s="74">
        <v>358.7</v>
      </c>
      <c r="F1107" s="74">
        <v>361.9</v>
      </c>
      <c r="G1107" s="74"/>
      <c r="H1107" s="74">
        <v>360.3</v>
      </c>
      <c r="I1107" s="74">
        <v>720.5</v>
      </c>
      <c r="J1107" s="74">
        <v>9.76</v>
      </c>
    </row>
    <row r="1108" s="13" customFormat="1" ht="14" customHeight="1" spans="1:10">
      <c r="A1108" s="185"/>
      <c r="B1108" s="180"/>
      <c r="C1108" s="48"/>
      <c r="D1108" s="75" t="s">
        <v>339</v>
      </c>
      <c r="E1108" s="76">
        <v>214.9</v>
      </c>
      <c r="F1108" s="76">
        <v>213.9</v>
      </c>
      <c r="G1108" s="76"/>
      <c r="H1108" s="76">
        <v>214.4</v>
      </c>
      <c r="I1108" s="76">
        <v>650.3</v>
      </c>
      <c r="J1108" s="76">
        <v>6.38</v>
      </c>
    </row>
    <row r="1109" s="13" customFormat="1" ht="14" customHeight="1" spans="1:10">
      <c r="A1109" s="177">
        <v>42</v>
      </c>
      <c r="B1109" s="178" t="s">
        <v>695</v>
      </c>
      <c r="C1109" s="48" t="s">
        <v>696</v>
      </c>
      <c r="D1109" s="48" t="s">
        <v>326</v>
      </c>
      <c r="E1109" s="116">
        <v>17.5</v>
      </c>
      <c r="F1109" s="116">
        <v>17.45</v>
      </c>
      <c r="G1109" s="116">
        <v>17.6</v>
      </c>
      <c r="H1109" s="116">
        <v>17.52</v>
      </c>
      <c r="I1109" s="116">
        <v>729.9</v>
      </c>
      <c r="J1109" s="116">
        <v>6.2</v>
      </c>
    </row>
    <row r="1110" s="13" customFormat="1" ht="14" customHeight="1" spans="1:10">
      <c r="A1110" s="179"/>
      <c r="B1110" s="180"/>
      <c r="C1110" s="48"/>
      <c r="D1110" s="48" t="s">
        <v>410</v>
      </c>
      <c r="E1110" s="116">
        <v>14.65</v>
      </c>
      <c r="F1110" s="116">
        <v>15.35</v>
      </c>
      <c r="G1110" s="116">
        <v>15</v>
      </c>
      <c r="H1110" s="116">
        <v>15</v>
      </c>
      <c r="I1110" s="116">
        <v>750</v>
      </c>
      <c r="J1110" s="116">
        <v>6.13</v>
      </c>
    </row>
    <row r="1111" s="13" customFormat="1" ht="14" customHeight="1" spans="1:10">
      <c r="A1111" s="179"/>
      <c r="B1111" s="180"/>
      <c r="C1111" s="48"/>
      <c r="D1111" s="48" t="s">
        <v>374</v>
      </c>
      <c r="E1111" s="116">
        <v>12.05</v>
      </c>
      <c r="F1111" s="116">
        <v>13.05</v>
      </c>
      <c r="G1111" s="116">
        <v>12.51</v>
      </c>
      <c r="H1111" s="116">
        <v>12.54</v>
      </c>
      <c r="I1111" s="116">
        <v>626.9</v>
      </c>
      <c r="J1111" s="116">
        <v>0.91</v>
      </c>
    </row>
    <row r="1112" s="13" customFormat="1" ht="14" customHeight="1" spans="1:10">
      <c r="A1112" s="179"/>
      <c r="B1112" s="180"/>
      <c r="C1112" s="48"/>
      <c r="D1112" s="48" t="s">
        <v>404</v>
      </c>
      <c r="E1112" s="116">
        <v>13.8</v>
      </c>
      <c r="F1112" s="116">
        <v>14.2</v>
      </c>
      <c r="G1112" s="116">
        <v>13.65</v>
      </c>
      <c r="H1112" s="116">
        <v>13.88</v>
      </c>
      <c r="I1112" s="116">
        <v>694.2</v>
      </c>
      <c r="J1112" s="116">
        <v>5.29</v>
      </c>
    </row>
    <row r="1113" s="13" customFormat="1" ht="14" customHeight="1" spans="1:10">
      <c r="A1113" s="179"/>
      <c r="B1113" s="180"/>
      <c r="C1113" s="48"/>
      <c r="D1113" s="48" t="s">
        <v>612</v>
      </c>
      <c r="E1113" s="116">
        <v>12.95</v>
      </c>
      <c r="F1113" s="116">
        <v>13.15</v>
      </c>
      <c r="G1113" s="116">
        <v>13.32</v>
      </c>
      <c r="H1113" s="116">
        <v>13.14</v>
      </c>
      <c r="I1113" s="116">
        <v>657</v>
      </c>
      <c r="J1113" s="116">
        <v>5.09</v>
      </c>
    </row>
    <row r="1114" s="13" customFormat="1" ht="14" customHeight="1" spans="1:10">
      <c r="A1114" s="179"/>
      <c r="B1114" s="180"/>
      <c r="C1114" s="48"/>
      <c r="D1114" s="48" t="s">
        <v>356</v>
      </c>
      <c r="E1114" s="116">
        <v>14.99</v>
      </c>
      <c r="F1114" s="116">
        <v>14.95</v>
      </c>
      <c r="G1114" s="116">
        <v>14.98</v>
      </c>
      <c r="H1114" s="116">
        <v>14.97</v>
      </c>
      <c r="I1114" s="116">
        <v>632.2</v>
      </c>
      <c r="J1114" s="116">
        <v>10.86</v>
      </c>
    </row>
    <row r="1115" s="13" customFormat="1" ht="14" customHeight="1" spans="1:10">
      <c r="A1115" s="179"/>
      <c r="B1115" s="180"/>
      <c r="C1115" s="48"/>
      <c r="D1115" s="180" t="s">
        <v>339</v>
      </c>
      <c r="E1115" s="181">
        <v>14.32</v>
      </c>
      <c r="F1115" s="181">
        <v>14.69</v>
      </c>
      <c r="G1115" s="181">
        <v>14.51</v>
      </c>
      <c r="H1115" s="181">
        <v>14.51</v>
      </c>
      <c r="I1115" s="181">
        <v>681.7</v>
      </c>
      <c r="J1115" s="181">
        <v>5.69</v>
      </c>
    </row>
    <row r="1116" s="13" customFormat="1" ht="14" customHeight="1" spans="1:10">
      <c r="A1116" s="179"/>
      <c r="B1116" s="180"/>
      <c r="C1116" s="48" t="s">
        <v>697</v>
      </c>
      <c r="D1116" s="182" t="s">
        <v>683</v>
      </c>
      <c r="E1116" s="96">
        <v>17.6</v>
      </c>
      <c r="F1116" s="96">
        <v>17.85</v>
      </c>
      <c r="G1116" s="96">
        <v>17.84</v>
      </c>
      <c r="H1116" s="96">
        <v>17.76</v>
      </c>
      <c r="I1116" s="96">
        <v>736.5</v>
      </c>
      <c r="J1116" s="96">
        <v>5.8</v>
      </c>
    </row>
    <row r="1117" s="13" customFormat="1" ht="14" customHeight="1" spans="1:10">
      <c r="A1117" s="179"/>
      <c r="B1117" s="180"/>
      <c r="C1117" s="48"/>
      <c r="D1117" s="182" t="s">
        <v>684</v>
      </c>
      <c r="E1117" s="96">
        <v>13.78</v>
      </c>
      <c r="F1117" s="96">
        <v>13.05</v>
      </c>
      <c r="G1117" s="96">
        <v>13.22</v>
      </c>
      <c r="H1117" s="96">
        <v>13.35</v>
      </c>
      <c r="I1117" s="96">
        <v>667.7</v>
      </c>
      <c r="J1117" s="96">
        <v>1.9</v>
      </c>
    </row>
    <row r="1118" s="13" customFormat="1" ht="14" customHeight="1" spans="1:10">
      <c r="A1118" s="179"/>
      <c r="B1118" s="180"/>
      <c r="C1118" s="48"/>
      <c r="D1118" s="182" t="s">
        <v>685</v>
      </c>
      <c r="E1118" s="96">
        <v>13.1</v>
      </c>
      <c r="F1118" s="96">
        <v>13.4</v>
      </c>
      <c r="G1118" s="96">
        <v>13.6</v>
      </c>
      <c r="H1118" s="96">
        <v>13.37</v>
      </c>
      <c r="I1118" s="96">
        <v>668.3</v>
      </c>
      <c r="J1118" s="96">
        <v>-1.2</v>
      </c>
    </row>
    <row r="1119" s="13" customFormat="1" ht="14" customHeight="1" spans="1:10">
      <c r="A1119" s="179"/>
      <c r="B1119" s="180"/>
      <c r="C1119" s="48"/>
      <c r="D1119" s="182" t="s">
        <v>686</v>
      </c>
      <c r="E1119" s="96">
        <v>13.87</v>
      </c>
      <c r="F1119" s="96">
        <v>14.14</v>
      </c>
      <c r="G1119" s="96">
        <v>13.94</v>
      </c>
      <c r="H1119" s="96">
        <v>13.98</v>
      </c>
      <c r="I1119" s="96">
        <v>657.8</v>
      </c>
      <c r="J1119" s="96">
        <v>4.4</v>
      </c>
    </row>
    <row r="1120" s="13" customFormat="1" ht="14" customHeight="1" spans="1:10">
      <c r="A1120" s="179"/>
      <c r="B1120" s="180"/>
      <c r="C1120" s="48"/>
      <c r="D1120" s="182" t="s">
        <v>687</v>
      </c>
      <c r="E1120" s="96">
        <v>15.42</v>
      </c>
      <c r="F1120" s="96">
        <v>15.84</v>
      </c>
      <c r="G1120" s="96">
        <v>15.46</v>
      </c>
      <c r="H1120" s="96">
        <v>15.57</v>
      </c>
      <c r="I1120" s="96">
        <v>665.6</v>
      </c>
      <c r="J1120" s="96">
        <v>4.5</v>
      </c>
    </row>
    <row r="1121" s="13" customFormat="1" ht="14" customHeight="1" spans="1:10">
      <c r="A1121" s="179"/>
      <c r="B1121" s="180"/>
      <c r="C1121" s="48"/>
      <c r="D1121" s="182" t="s">
        <v>615</v>
      </c>
      <c r="E1121" s="96">
        <v>13.7</v>
      </c>
      <c r="F1121" s="96">
        <v>13.12</v>
      </c>
      <c r="G1121" s="96">
        <v>12.75</v>
      </c>
      <c r="H1121" s="96">
        <v>13.19</v>
      </c>
      <c r="I1121" s="96">
        <v>659.2</v>
      </c>
      <c r="J1121" s="96">
        <v>3.5</v>
      </c>
    </row>
    <row r="1122" s="13" customFormat="1" ht="14" customHeight="1" spans="1:10">
      <c r="A1122" s="179"/>
      <c r="B1122" s="180"/>
      <c r="C1122" s="48"/>
      <c r="D1122" s="182" t="s">
        <v>688</v>
      </c>
      <c r="E1122" s="96">
        <v>12.69</v>
      </c>
      <c r="F1122" s="96">
        <v>12.3</v>
      </c>
      <c r="G1122" s="96">
        <v>12.56</v>
      </c>
      <c r="H1122" s="96">
        <v>12.52</v>
      </c>
      <c r="I1122" s="96">
        <v>625.8</v>
      </c>
      <c r="J1122" s="96">
        <v>6.3</v>
      </c>
    </row>
    <row r="1123" s="13" customFormat="1" ht="14" customHeight="1" spans="1:10">
      <c r="A1123" s="179"/>
      <c r="B1123" s="180"/>
      <c r="C1123" s="48"/>
      <c r="D1123" s="182" t="s">
        <v>689</v>
      </c>
      <c r="E1123" s="96">
        <v>16.75</v>
      </c>
      <c r="F1123" s="96">
        <v>17</v>
      </c>
      <c r="G1123" s="96">
        <v>17.16</v>
      </c>
      <c r="H1123" s="96">
        <v>16.97</v>
      </c>
      <c r="I1123" s="96">
        <v>716.3</v>
      </c>
      <c r="J1123" s="96">
        <v>10.7</v>
      </c>
    </row>
    <row r="1124" s="13" customFormat="1" ht="14" customHeight="1" spans="1:10">
      <c r="A1124" s="179"/>
      <c r="B1124" s="180"/>
      <c r="C1124" s="48"/>
      <c r="D1124" s="183" t="s">
        <v>621</v>
      </c>
      <c r="E1124" s="184">
        <v>14.61</v>
      </c>
      <c r="F1124" s="184">
        <v>14.59</v>
      </c>
      <c r="G1124" s="184">
        <v>14.57</v>
      </c>
      <c r="H1124" s="184">
        <v>14.59</v>
      </c>
      <c r="I1124" s="184">
        <v>674.6</v>
      </c>
      <c r="J1124" s="184">
        <v>4.4</v>
      </c>
    </row>
    <row r="1125" s="13" customFormat="1" ht="14" customHeight="1" spans="1:10">
      <c r="A1125" s="179"/>
      <c r="B1125" s="180"/>
      <c r="C1125" s="48" t="s">
        <v>698</v>
      </c>
      <c r="D1125" s="52" t="s">
        <v>326</v>
      </c>
      <c r="E1125" s="74">
        <v>328.9</v>
      </c>
      <c r="F1125" s="74">
        <v>334.8</v>
      </c>
      <c r="G1125" s="74"/>
      <c r="H1125" s="74">
        <v>331.9</v>
      </c>
      <c r="I1125" s="74">
        <v>663.7</v>
      </c>
      <c r="J1125" s="74">
        <v>6.29</v>
      </c>
    </row>
    <row r="1126" s="13" customFormat="1" ht="14" customHeight="1" spans="1:10">
      <c r="A1126" s="179"/>
      <c r="B1126" s="180"/>
      <c r="C1126" s="48"/>
      <c r="D1126" s="52" t="s">
        <v>413</v>
      </c>
      <c r="E1126" s="74">
        <v>145.7</v>
      </c>
      <c r="F1126" s="74">
        <v>149.9</v>
      </c>
      <c r="G1126" s="74"/>
      <c r="H1126" s="74">
        <v>147.8</v>
      </c>
      <c r="I1126" s="74">
        <v>608.3</v>
      </c>
      <c r="J1126" s="74">
        <v>3.94</v>
      </c>
    </row>
    <row r="1127" s="13" customFormat="1" ht="14" customHeight="1" spans="1:10">
      <c r="A1127" s="179"/>
      <c r="B1127" s="180"/>
      <c r="C1127" s="48"/>
      <c r="D1127" s="52" t="s">
        <v>374</v>
      </c>
      <c r="E1127" s="74">
        <v>157.6</v>
      </c>
      <c r="F1127" s="74">
        <v>158.8</v>
      </c>
      <c r="G1127" s="74"/>
      <c r="H1127" s="74">
        <v>158.2</v>
      </c>
      <c r="I1127" s="74">
        <v>676.3</v>
      </c>
      <c r="J1127" s="74">
        <v>8.59</v>
      </c>
    </row>
    <row r="1128" s="13" customFormat="1" ht="14" customHeight="1" spans="1:10">
      <c r="A1128" s="179"/>
      <c r="B1128" s="180"/>
      <c r="C1128" s="48"/>
      <c r="D1128" s="52" t="s">
        <v>404</v>
      </c>
      <c r="E1128" s="74">
        <v>165.5</v>
      </c>
      <c r="F1128" s="74">
        <v>161.1</v>
      </c>
      <c r="G1128" s="74"/>
      <c r="H1128" s="74">
        <v>163.3</v>
      </c>
      <c r="I1128" s="74">
        <v>653.2</v>
      </c>
      <c r="J1128" s="74">
        <v>8.15</v>
      </c>
    </row>
    <row r="1129" s="13" customFormat="1" ht="14" customHeight="1" spans="1:10">
      <c r="A1129" s="179"/>
      <c r="B1129" s="180"/>
      <c r="C1129" s="48"/>
      <c r="D1129" s="52" t="s">
        <v>493</v>
      </c>
      <c r="E1129" s="74">
        <v>128.3</v>
      </c>
      <c r="F1129" s="74">
        <v>130.8</v>
      </c>
      <c r="G1129" s="74"/>
      <c r="H1129" s="74">
        <v>129.6</v>
      </c>
      <c r="I1129" s="74">
        <v>575.9</v>
      </c>
      <c r="J1129" s="74">
        <v>0.14</v>
      </c>
    </row>
    <row r="1130" s="13" customFormat="1" ht="14" customHeight="1" spans="1:10">
      <c r="A1130" s="179"/>
      <c r="B1130" s="180"/>
      <c r="C1130" s="48"/>
      <c r="D1130" s="52" t="s">
        <v>356</v>
      </c>
      <c r="E1130" s="74">
        <v>359.4</v>
      </c>
      <c r="F1130" s="74">
        <v>359</v>
      </c>
      <c r="G1130" s="74"/>
      <c r="H1130" s="74">
        <v>359.2</v>
      </c>
      <c r="I1130" s="74">
        <v>718.3</v>
      </c>
      <c r="J1130" s="74">
        <v>9.43</v>
      </c>
    </row>
    <row r="1131" s="13" customFormat="1" ht="14" customHeight="1" spans="1:10">
      <c r="A1131" s="185"/>
      <c r="B1131" s="180"/>
      <c r="C1131" s="48"/>
      <c r="D1131" s="75" t="s">
        <v>339</v>
      </c>
      <c r="E1131" s="76">
        <v>214.2</v>
      </c>
      <c r="F1131" s="76">
        <v>215.7</v>
      </c>
      <c r="G1131" s="76"/>
      <c r="H1131" s="76">
        <v>215</v>
      </c>
      <c r="I1131" s="76">
        <v>649.3</v>
      </c>
      <c r="J1131" s="76">
        <v>6.22</v>
      </c>
    </row>
    <row r="1132" s="13" customFormat="1" ht="14" customHeight="1" spans="1:10">
      <c r="A1132" s="177">
        <v>43</v>
      </c>
      <c r="B1132" s="178" t="s">
        <v>699</v>
      </c>
      <c r="C1132" s="48" t="s">
        <v>700</v>
      </c>
      <c r="D1132" s="48" t="s">
        <v>326</v>
      </c>
      <c r="E1132" s="116">
        <v>16.8</v>
      </c>
      <c r="F1132" s="116">
        <v>16.9</v>
      </c>
      <c r="G1132" s="116">
        <v>17.2</v>
      </c>
      <c r="H1132" s="116">
        <v>16.97</v>
      </c>
      <c r="I1132" s="116">
        <v>706.9</v>
      </c>
      <c r="J1132" s="116">
        <v>2.8</v>
      </c>
    </row>
    <row r="1133" s="13" customFormat="1" ht="14" customHeight="1" spans="1:10">
      <c r="A1133" s="179"/>
      <c r="B1133" s="180"/>
      <c r="C1133" s="48"/>
      <c r="D1133" s="48" t="s">
        <v>410</v>
      </c>
      <c r="E1133" s="116">
        <v>14.65</v>
      </c>
      <c r="F1133" s="116">
        <v>15.05</v>
      </c>
      <c r="G1133" s="116">
        <v>15.2</v>
      </c>
      <c r="H1133" s="116">
        <v>14.97</v>
      </c>
      <c r="I1133" s="116">
        <v>748.3</v>
      </c>
      <c r="J1133" s="116">
        <v>5.9</v>
      </c>
    </row>
    <row r="1134" s="13" customFormat="1" ht="14" customHeight="1" spans="1:10">
      <c r="A1134" s="179"/>
      <c r="B1134" s="180"/>
      <c r="C1134" s="48"/>
      <c r="D1134" s="48" t="s">
        <v>374</v>
      </c>
      <c r="E1134" s="116">
        <v>12.38</v>
      </c>
      <c r="F1134" s="116">
        <v>12.87</v>
      </c>
      <c r="G1134" s="116">
        <v>12.23</v>
      </c>
      <c r="H1134" s="116">
        <v>12.49</v>
      </c>
      <c r="I1134" s="116">
        <v>624.7</v>
      </c>
      <c r="J1134" s="116">
        <v>0.57</v>
      </c>
    </row>
    <row r="1135" s="13" customFormat="1" ht="14" customHeight="1" spans="1:10">
      <c r="A1135" s="179"/>
      <c r="B1135" s="180"/>
      <c r="C1135" s="48"/>
      <c r="D1135" s="48" t="s">
        <v>404</v>
      </c>
      <c r="E1135" s="116">
        <v>13.35</v>
      </c>
      <c r="F1135" s="116">
        <v>14.8</v>
      </c>
      <c r="G1135" s="116">
        <v>14.1</v>
      </c>
      <c r="H1135" s="116">
        <v>14.08</v>
      </c>
      <c r="I1135" s="116">
        <v>704.2</v>
      </c>
      <c r="J1135" s="116">
        <v>6.81</v>
      </c>
    </row>
    <row r="1136" s="13" customFormat="1" ht="14" customHeight="1" spans="1:10">
      <c r="A1136" s="179"/>
      <c r="B1136" s="180"/>
      <c r="C1136" s="48"/>
      <c r="D1136" s="48" t="s">
        <v>612</v>
      </c>
      <c r="E1136" s="116">
        <v>13.6</v>
      </c>
      <c r="F1136" s="116">
        <v>13.61</v>
      </c>
      <c r="G1136" s="116">
        <v>13.36</v>
      </c>
      <c r="H1136" s="116">
        <v>13.52</v>
      </c>
      <c r="I1136" s="116">
        <v>676.2</v>
      </c>
      <c r="J1136" s="116">
        <v>8.15</v>
      </c>
    </row>
    <row r="1137" s="13" customFormat="1" ht="14" customHeight="1" spans="1:10">
      <c r="A1137" s="179"/>
      <c r="B1137" s="180"/>
      <c r="C1137" s="48"/>
      <c r="D1137" s="48" t="s">
        <v>356</v>
      </c>
      <c r="E1137" s="116">
        <v>14.72</v>
      </c>
      <c r="F1137" s="116">
        <v>14.7</v>
      </c>
      <c r="G1137" s="116">
        <v>14.75</v>
      </c>
      <c r="H1137" s="116">
        <v>14.72</v>
      </c>
      <c r="I1137" s="116">
        <v>621.6</v>
      </c>
      <c r="J1137" s="116">
        <v>9.01</v>
      </c>
    </row>
    <row r="1138" s="13" customFormat="1" ht="14" customHeight="1" spans="1:10">
      <c r="A1138" s="179"/>
      <c r="B1138" s="180"/>
      <c r="C1138" s="48"/>
      <c r="D1138" s="180" t="s">
        <v>339</v>
      </c>
      <c r="E1138" s="181">
        <v>14.25</v>
      </c>
      <c r="F1138" s="181">
        <v>14.66</v>
      </c>
      <c r="G1138" s="181">
        <v>14.47</v>
      </c>
      <c r="H1138" s="181">
        <v>14.46</v>
      </c>
      <c r="I1138" s="181">
        <v>680.3</v>
      </c>
      <c r="J1138" s="181">
        <v>5.48</v>
      </c>
    </row>
    <row r="1139" s="13" customFormat="1" ht="14" customHeight="1" spans="1:10">
      <c r="A1139" s="179"/>
      <c r="B1139" s="180"/>
      <c r="C1139" s="48" t="s">
        <v>701</v>
      </c>
      <c r="D1139" s="182" t="s">
        <v>702</v>
      </c>
      <c r="E1139" s="96">
        <v>13.67</v>
      </c>
      <c r="F1139" s="96">
        <v>14.28</v>
      </c>
      <c r="G1139" s="96">
        <v>13.94</v>
      </c>
      <c r="H1139" s="96">
        <v>13.96</v>
      </c>
      <c r="I1139" s="96">
        <v>697.85</v>
      </c>
      <c r="J1139" s="96">
        <v>8.89</v>
      </c>
    </row>
    <row r="1140" s="13" customFormat="1" ht="14" customHeight="1" spans="1:10">
      <c r="A1140" s="179"/>
      <c r="B1140" s="180"/>
      <c r="C1140" s="48"/>
      <c r="D1140" s="182" t="s">
        <v>683</v>
      </c>
      <c r="E1140" s="96">
        <v>17.85</v>
      </c>
      <c r="F1140" s="96">
        <v>17.25</v>
      </c>
      <c r="G1140" s="96">
        <v>17.4</v>
      </c>
      <c r="H1140" s="96">
        <v>17.5</v>
      </c>
      <c r="I1140" s="96">
        <v>725.54</v>
      </c>
      <c r="J1140" s="96">
        <v>4.85</v>
      </c>
    </row>
    <row r="1141" s="13" customFormat="1" ht="14" customHeight="1" spans="1:10">
      <c r="A1141" s="179"/>
      <c r="B1141" s="180"/>
      <c r="C1141" s="48"/>
      <c r="D1141" s="182" t="s">
        <v>684</v>
      </c>
      <c r="E1141" s="96">
        <v>13.03</v>
      </c>
      <c r="F1141" s="96">
        <v>13.56</v>
      </c>
      <c r="G1141" s="96">
        <v>12.86</v>
      </c>
      <c r="H1141" s="96">
        <v>13.15</v>
      </c>
      <c r="I1141" s="96">
        <v>657.67</v>
      </c>
      <c r="J1141" s="96">
        <v>0.61</v>
      </c>
    </row>
    <row r="1142" s="13" customFormat="1" ht="14" customHeight="1" spans="1:10">
      <c r="A1142" s="179"/>
      <c r="B1142" s="180"/>
      <c r="C1142" s="48"/>
      <c r="D1142" s="182" t="s">
        <v>685</v>
      </c>
      <c r="E1142" s="96">
        <v>13.7</v>
      </c>
      <c r="F1142" s="96">
        <v>14.3</v>
      </c>
      <c r="G1142" s="96">
        <v>14</v>
      </c>
      <c r="H1142" s="96">
        <v>14</v>
      </c>
      <c r="I1142" s="96">
        <v>700</v>
      </c>
      <c r="J1142" s="96">
        <v>3.7</v>
      </c>
    </row>
    <row r="1143" s="13" customFormat="1" ht="14" customHeight="1" spans="1:10">
      <c r="A1143" s="179"/>
      <c r="B1143" s="180"/>
      <c r="C1143" s="48"/>
      <c r="D1143" s="182" t="s">
        <v>687</v>
      </c>
      <c r="E1143" s="96">
        <v>15.2</v>
      </c>
      <c r="F1143" s="96">
        <v>14.48</v>
      </c>
      <c r="G1143" s="96">
        <v>14.62</v>
      </c>
      <c r="H1143" s="96">
        <v>14.77</v>
      </c>
      <c r="I1143" s="96">
        <v>631.1</v>
      </c>
      <c r="J1143" s="96">
        <v>-0.4</v>
      </c>
    </row>
    <row r="1144" s="13" customFormat="1" ht="14" customHeight="1" spans="1:10">
      <c r="A1144" s="179"/>
      <c r="B1144" s="180"/>
      <c r="C1144" s="48"/>
      <c r="D1144" s="182" t="s">
        <v>688</v>
      </c>
      <c r="E1144" s="96">
        <v>11.86</v>
      </c>
      <c r="F1144" s="96">
        <v>12.69</v>
      </c>
      <c r="G1144" s="96">
        <v>12.83</v>
      </c>
      <c r="H1144" s="96">
        <v>12.46</v>
      </c>
      <c r="I1144" s="96">
        <v>623</v>
      </c>
      <c r="J1144" s="96">
        <v>7.23</v>
      </c>
    </row>
    <row r="1145" s="13" customFormat="1" ht="14" customHeight="1" spans="1:10">
      <c r="A1145" s="179"/>
      <c r="B1145" s="180"/>
      <c r="C1145" s="48"/>
      <c r="D1145" s="182" t="s">
        <v>703</v>
      </c>
      <c r="E1145" s="96">
        <v>13.48</v>
      </c>
      <c r="F1145" s="96">
        <v>13.61</v>
      </c>
      <c r="G1145" s="96">
        <v>13.13</v>
      </c>
      <c r="H1145" s="96">
        <v>13.41</v>
      </c>
      <c r="I1145" s="96">
        <v>645.27</v>
      </c>
      <c r="J1145" s="96">
        <v>2.94</v>
      </c>
    </row>
    <row r="1146" s="13" customFormat="1" ht="14" customHeight="1" spans="1:10">
      <c r="A1146" s="179"/>
      <c r="B1146" s="180"/>
      <c r="C1146" s="48"/>
      <c r="D1146" s="182" t="s">
        <v>689</v>
      </c>
      <c r="E1146" s="96">
        <v>16.45</v>
      </c>
      <c r="F1146" s="96">
        <v>16.46</v>
      </c>
      <c r="G1146" s="96">
        <v>16.49</v>
      </c>
      <c r="H1146" s="96">
        <v>16.47</v>
      </c>
      <c r="I1146" s="96">
        <v>695.36</v>
      </c>
      <c r="J1146" s="96">
        <v>5.22</v>
      </c>
    </row>
    <row r="1147" s="13" customFormat="1" ht="14" customHeight="1" spans="1:10">
      <c r="A1147" s="179"/>
      <c r="B1147" s="180"/>
      <c r="C1147" s="48"/>
      <c r="D1147" s="183" t="s">
        <v>621</v>
      </c>
      <c r="E1147" s="184">
        <v>14.4</v>
      </c>
      <c r="F1147" s="184">
        <v>14.6</v>
      </c>
      <c r="G1147" s="184">
        <v>14.4</v>
      </c>
      <c r="H1147" s="184">
        <v>14.5</v>
      </c>
      <c r="I1147" s="184">
        <v>672</v>
      </c>
      <c r="J1147" s="184"/>
    </row>
    <row r="1148" s="13" customFormat="1" ht="14" customHeight="1" spans="1:10">
      <c r="A1148" s="179"/>
      <c r="B1148" s="180"/>
      <c r="C1148" s="48" t="s">
        <v>704</v>
      </c>
      <c r="D1148" s="52" t="s">
        <v>326</v>
      </c>
      <c r="E1148" s="74">
        <v>328.7</v>
      </c>
      <c r="F1148" s="74">
        <v>335.4</v>
      </c>
      <c r="G1148" s="74"/>
      <c r="H1148" s="74">
        <v>332.1</v>
      </c>
      <c r="I1148" s="74">
        <v>664.1</v>
      </c>
      <c r="J1148" s="74">
        <v>6.1</v>
      </c>
    </row>
    <row r="1149" s="13" customFormat="1" ht="14" customHeight="1" spans="1:10">
      <c r="A1149" s="179"/>
      <c r="B1149" s="180"/>
      <c r="C1149" s="48"/>
      <c r="D1149" s="52" t="s">
        <v>413</v>
      </c>
      <c r="E1149" s="74">
        <v>152.1</v>
      </c>
      <c r="F1149" s="74">
        <v>155.8</v>
      </c>
      <c r="G1149" s="74"/>
      <c r="H1149" s="74">
        <v>154</v>
      </c>
      <c r="I1149" s="74">
        <v>633.6</v>
      </c>
      <c r="J1149" s="74">
        <v>4.88</v>
      </c>
    </row>
    <row r="1150" s="13" customFormat="1" ht="14" customHeight="1" spans="1:10">
      <c r="A1150" s="179"/>
      <c r="B1150" s="180"/>
      <c r="C1150" s="48"/>
      <c r="D1150" s="52" t="s">
        <v>374</v>
      </c>
      <c r="E1150" s="74">
        <v>154.2</v>
      </c>
      <c r="F1150" s="74">
        <v>150.1</v>
      </c>
      <c r="G1150" s="74"/>
      <c r="H1150" s="74">
        <v>152.2</v>
      </c>
      <c r="I1150" s="74">
        <v>650.6</v>
      </c>
      <c r="J1150" s="74">
        <v>4.7</v>
      </c>
    </row>
    <row r="1151" s="13" customFormat="1" ht="14" customHeight="1" spans="1:10">
      <c r="A1151" s="179"/>
      <c r="B1151" s="180"/>
      <c r="C1151" s="48"/>
      <c r="D1151" s="52" t="s">
        <v>404</v>
      </c>
      <c r="E1151" s="74">
        <v>161.8</v>
      </c>
      <c r="F1151" s="74">
        <v>160.1</v>
      </c>
      <c r="G1151" s="74"/>
      <c r="H1151" s="74">
        <v>161</v>
      </c>
      <c r="I1151" s="74">
        <v>643.8</v>
      </c>
      <c r="J1151" s="74">
        <v>7.26</v>
      </c>
    </row>
    <row r="1152" s="13" customFormat="1" ht="14" customHeight="1" spans="1:10">
      <c r="A1152" s="179"/>
      <c r="B1152" s="180"/>
      <c r="C1152" s="48"/>
      <c r="D1152" s="52" t="s">
        <v>493</v>
      </c>
      <c r="E1152" s="74">
        <v>121</v>
      </c>
      <c r="F1152" s="74">
        <v>128.9</v>
      </c>
      <c r="G1152" s="74"/>
      <c r="H1152" s="74">
        <v>125</v>
      </c>
      <c r="I1152" s="74">
        <v>555.4</v>
      </c>
      <c r="J1152" s="74">
        <v>2.13</v>
      </c>
    </row>
    <row r="1153" s="13" customFormat="1" ht="14" customHeight="1" spans="1:10">
      <c r="A1153" s="179"/>
      <c r="B1153" s="180"/>
      <c r="C1153" s="48"/>
      <c r="D1153" s="52" t="s">
        <v>356</v>
      </c>
      <c r="E1153" s="74">
        <v>366.9</v>
      </c>
      <c r="F1153" s="74">
        <v>367.2</v>
      </c>
      <c r="G1153" s="74"/>
      <c r="H1153" s="74">
        <v>367.1</v>
      </c>
      <c r="I1153" s="74">
        <v>734.1</v>
      </c>
      <c r="J1153" s="74">
        <v>7.31</v>
      </c>
    </row>
    <row r="1154" s="13" customFormat="1" ht="14" customHeight="1" spans="1:10">
      <c r="A1154" s="185"/>
      <c r="B1154" s="180"/>
      <c r="C1154" s="48"/>
      <c r="D1154" s="75" t="s">
        <v>339</v>
      </c>
      <c r="E1154" s="76">
        <v>214.1</v>
      </c>
      <c r="F1154" s="76">
        <v>216.2</v>
      </c>
      <c r="G1154" s="76"/>
      <c r="H1154" s="76">
        <v>215.2</v>
      </c>
      <c r="I1154" s="76">
        <v>646.9</v>
      </c>
      <c r="J1154" s="76">
        <v>5.48</v>
      </c>
    </row>
    <row r="1155" s="13" customFormat="1" ht="14" customHeight="1" spans="1:10">
      <c r="A1155" s="177">
        <v>44</v>
      </c>
      <c r="B1155" s="178" t="s">
        <v>705</v>
      </c>
      <c r="C1155" s="48" t="s">
        <v>706</v>
      </c>
      <c r="D1155" s="48" t="s">
        <v>413</v>
      </c>
      <c r="E1155" s="116">
        <v>12.74</v>
      </c>
      <c r="F1155" s="116">
        <v>12.5</v>
      </c>
      <c r="G1155" s="116">
        <v>12.55</v>
      </c>
      <c r="H1155" s="116">
        <v>12.6</v>
      </c>
      <c r="I1155" s="116">
        <v>559.9</v>
      </c>
      <c r="J1155" s="116">
        <v>7.69</v>
      </c>
    </row>
    <row r="1156" s="13" customFormat="1" ht="14" customHeight="1" spans="1:10">
      <c r="A1156" s="179"/>
      <c r="B1156" s="180"/>
      <c r="C1156" s="48"/>
      <c r="D1156" s="48" t="s">
        <v>707</v>
      </c>
      <c r="E1156" s="116">
        <v>12.64</v>
      </c>
      <c r="F1156" s="116">
        <v>12.37</v>
      </c>
      <c r="G1156" s="116">
        <v>12.78</v>
      </c>
      <c r="H1156" s="116">
        <v>12.6</v>
      </c>
      <c r="I1156" s="116">
        <v>629.77</v>
      </c>
      <c r="J1156" s="116">
        <v>3.74</v>
      </c>
    </row>
    <row r="1157" s="13" customFormat="1" ht="14" customHeight="1" spans="1:10">
      <c r="A1157" s="179"/>
      <c r="B1157" s="180"/>
      <c r="C1157" s="48"/>
      <c r="D1157" s="48" t="s">
        <v>708</v>
      </c>
      <c r="E1157" s="116">
        <v>12.32</v>
      </c>
      <c r="F1157" s="116">
        <v>13.51</v>
      </c>
      <c r="G1157" s="116">
        <v>12.98</v>
      </c>
      <c r="H1157" s="116">
        <v>12.94</v>
      </c>
      <c r="I1157" s="116">
        <v>646.83</v>
      </c>
      <c r="J1157" s="116">
        <v>6.36</v>
      </c>
    </row>
    <row r="1158" s="13" customFormat="1" ht="14" customHeight="1" spans="1:10">
      <c r="A1158" s="179"/>
      <c r="B1158" s="180"/>
      <c r="C1158" s="48"/>
      <c r="D1158" s="48" t="s">
        <v>709</v>
      </c>
      <c r="E1158" s="116">
        <v>13.25</v>
      </c>
      <c r="F1158" s="116">
        <v>12.9</v>
      </c>
      <c r="G1158" s="116">
        <v>13.55</v>
      </c>
      <c r="H1158" s="116">
        <v>13.23</v>
      </c>
      <c r="I1158" s="116">
        <v>661.7</v>
      </c>
      <c r="J1158" s="116">
        <v>0.56</v>
      </c>
    </row>
    <row r="1159" s="13" customFormat="1" ht="14" customHeight="1" spans="1:10">
      <c r="A1159" s="179"/>
      <c r="B1159" s="180"/>
      <c r="C1159" s="48"/>
      <c r="D1159" s="48" t="s">
        <v>710</v>
      </c>
      <c r="E1159" s="116">
        <v>15.48</v>
      </c>
      <c r="F1159" s="116">
        <v>15.56</v>
      </c>
      <c r="G1159" s="116">
        <v>14.92</v>
      </c>
      <c r="H1159" s="116">
        <v>15.32</v>
      </c>
      <c r="I1159" s="116">
        <v>654.7</v>
      </c>
      <c r="J1159" s="116">
        <v>5.22</v>
      </c>
    </row>
    <row r="1160" s="13" customFormat="1" ht="14" customHeight="1" spans="1:10">
      <c r="A1160" s="179"/>
      <c r="B1160" s="180"/>
      <c r="C1160" s="48"/>
      <c r="D1160" s="48" t="s">
        <v>441</v>
      </c>
      <c r="E1160" s="116">
        <v>13.28</v>
      </c>
      <c r="F1160" s="116">
        <v>13.92</v>
      </c>
      <c r="G1160" s="116">
        <v>13.27</v>
      </c>
      <c r="H1160" s="116">
        <v>13.49</v>
      </c>
      <c r="I1160" s="116">
        <v>674.5</v>
      </c>
      <c r="J1160" s="116">
        <v>3.65</v>
      </c>
    </row>
    <row r="1161" s="13" customFormat="1" ht="14" customHeight="1" spans="1:10">
      <c r="A1161" s="179"/>
      <c r="B1161" s="180"/>
      <c r="C1161" s="48"/>
      <c r="D1161" s="48" t="s">
        <v>410</v>
      </c>
      <c r="E1161" s="116">
        <v>14.1</v>
      </c>
      <c r="F1161" s="116">
        <v>14.4</v>
      </c>
      <c r="G1161" s="116">
        <v>14.6</v>
      </c>
      <c r="H1161" s="116">
        <v>14.4</v>
      </c>
      <c r="I1161" s="116">
        <v>718.33</v>
      </c>
      <c r="J1161" s="116">
        <v>7.48</v>
      </c>
    </row>
    <row r="1162" s="13" customFormat="1" ht="14" customHeight="1" spans="1:10">
      <c r="A1162" s="179"/>
      <c r="B1162" s="180"/>
      <c r="C1162" s="48"/>
      <c r="D1162" s="48" t="s">
        <v>351</v>
      </c>
      <c r="E1162" s="116">
        <v>14.03</v>
      </c>
      <c r="F1162" s="116">
        <v>13.67</v>
      </c>
      <c r="G1162" s="116">
        <v>14.04</v>
      </c>
      <c r="H1162" s="116">
        <v>13.91</v>
      </c>
      <c r="I1162" s="116">
        <v>695.84</v>
      </c>
      <c r="J1162" s="116">
        <v>6.45</v>
      </c>
    </row>
    <row r="1163" s="13" customFormat="1" ht="14" customHeight="1" spans="1:10">
      <c r="A1163" s="179"/>
      <c r="B1163" s="180"/>
      <c r="C1163" s="48"/>
      <c r="D1163" s="48" t="s">
        <v>374</v>
      </c>
      <c r="E1163" s="116">
        <v>12.84</v>
      </c>
      <c r="F1163" s="116">
        <v>12.47</v>
      </c>
      <c r="G1163" s="116">
        <v>12.71</v>
      </c>
      <c r="H1163" s="116">
        <v>12.67</v>
      </c>
      <c r="I1163" s="116">
        <v>633.7</v>
      </c>
      <c r="J1163" s="116">
        <v>2.78</v>
      </c>
    </row>
    <row r="1164" s="13" customFormat="1" ht="14" customHeight="1" spans="1:10">
      <c r="A1164" s="179"/>
      <c r="B1164" s="180"/>
      <c r="C1164" s="48"/>
      <c r="D1164" s="48" t="s">
        <v>711</v>
      </c>
      <c r="E1164" s="116">
        <v>14.38</v>
      </c>
      <c r="F1164" s="116">
        <v>14.75</v>
      </c>
      <c r="G1164" s="116">
        <v>13.32</v>
      </c>
      <c r="H1164" s="116">
        <v>14.15</v>
      </c>
      <c r="I1164" s="116">
        <v>707.48</v>
      </c>
      <c r="J1164" s="116">
        <v>2.1</v>
      </c>
    </row>
    <row r="1165" s="13" customFormat="1" ht="14" customHeight="1" spans="1:10">
      <c r="A1165" s="179"/>
      <c r="B1165" s="180"/>
      <c r="C1165" s="48"/>
      <c r="D1165" s="48" t="s">
        <v>712</v>
      </c>
      <c r="E1165" s="116">
        <v>13.08</v>
      </c>
      <c r="F1165" s="116">
        <v>12.59</v>
      </c>
      <c r="G1165" s="116">
        <v>12.33</v>
      </c>
      <c r="H1165" s="116">
        <v>12.67</v>
      </c>
      <c r="I1165" s="116">
        <v>639.73</v>
      </c>
      <c r="J1165" s="116">
        <v>4.08</v>
      </c>
    </row>
    <row r="1166" s="13" customFormat="1" ht="14" customHeight="1" spans="1:10">
      <c r="A1166" s="179"/>
      <c r="B1166" s="180"/>
      <c r="C1166" s="48"/>
      <c r="D1166" s="180" t="s">
        <v>339</v>
      </c>
      <c r="E1166" s="181">
        <v>13.5</v>
      </c>
      <c r="F1166" s="181">
        <v>13.5</v>
      </c>
      <c r="G1166" s="181">
        <v>13.4</v>
      </c>
      <c r="H1166" s="181">
        <v>13.5</v>
      </c>
      <c r="I1166" s="181">
        <v>656.6</v>
      </c>
      <c r="J1166" s="181">
        <v>4.49</v>
      </c>
    </row>
    <row r="1167" s="13" customFormat="1" ht="14" customHeight="1" spans="1:10">
      <c r="A1167" s="179"/>
      <c r="B1167" s="180"/>
      <c r="C1167" s="48" t="s">
        <v>713</v>
      </c>
      <c r="D1167" s="182" t="s">
        <v>714</v>
      </c>
      <c r="E1167" s="96">
        <v>14.27</v>
      </c>
      <c r="F1167" s="96">
        <v>13.77</v>
      </c>
      <c r="G1167" s="96">
        <v>14.71</v>
      </c>
      <c r="H1167" s="96">
        <v>14.25</v>
      </c>
      <c r="I1167" s="96">
        <v>633.4</v>
      </c>
      <c r="J1167" s="96">
        <v>7.96</v>
      </c>
    </row>
    <row r="1168" s="13" customFormat="1" ht="14" customHeight="1" spans="1:10">
      <c r="A1168" s="179"/>
      <c r="B1168" s="180"/>
      <c r="C1168" s="48"/>
      <c r="D1168" s="182" t="s">
        <v>715</v>
      </c>
      <c r="E1168" s="96">
        <v>14.53</v>
      </c>
      <c r="F1168" s="96">
        <v>15.47</v>
      </c>
      <c r="G1168" s="96">
        <v>14.91</v>
      </c>
      <c r="H1168" s="96">
        <v>14.97</v>
      </c>
      <c r="I1168" s="96">
        <v>748.58</v>
      </c>
      <c r="J1168" s="96">
        <v>9.8</v>
      </c>
    </row>
    <row r="1169" s="13" customFormat="1" ht="14" customHeight="1" spans="1:10">
      <c r="A1169" s="179"/>
      <c r="B1169" s="180"/>
      <c r="C1169" s="48"/>
      <c r="D1169" s="182" t="s">
        <v>716</v>
      </c>
      <c r="E1169" s="96">
        <v>12.7</v>
      </c>
      <c r="F1169" s="96">
        <v>14.01</v>
      </c>
      <c r="G1169" s="96">
        <v>14.19</v>
      </c>
      <c r="H1169" s="96">
        <v>13.63</v>
      </c>
      <c r="I1169" s="96">
        <v>681.51</v>
      </c>
      <c r="J1169" s="96">
        <v>6.32</v>
      </c>
    </row>
    <row r="1170" s="13" customFormat="1" ht="14" customHeight="1" spans="1:10">
      <c r="A1170" s="179"/>
      <c r="B1170" s="180"/>
      <c r="C1170" s="48"/>
      <c r="D1170" s="182" t="s">
        <v>717</v>
      </c>
      <c r="E1170" s="96">
        <v>12.77</v>
      </c>
      <c r="F1170" s="96">
        <v>12.44</v>
      </c>
      <c r="G1170" s="96">
        <v>13.05</v>
      </c>
      <c r="H1170" s="96">
        <v>12.75</v>
      </c>
      <c r="I1170" s="96">
        <v>637.7</v>
      </c>
      <c r="J1170" s="96">
        <v>7.57</v>
      </c>
    </row>
    <row r="1171" s="13" customFormat="1" ht="14" customHeight="1" spans="1:10">
      <c r="A1171" s="179"/>
      <c r="B1171" s="180"/>
      <c r="C1171" s="48"/>
      <c r="D1171" s="182" t="s">
        <v>718</v>
      </c>
      <c r="E1171" s="96">
        <v>15.84</v>
      </c>
      <c r="F1171" s="96">
        <v>16.52</v>
      </c>
      <c r="G1171" s="96">
        <v>14.64</v>
      </c>
      <c r="H1171" s="96">
        <v>15.67</v>
      </c>
      <c r="I1171" s="96">
        <v>669.5</v>
      </c>
      <c r="J1171" s="96">
        <v>4.91</v>
      </c>
    </row>
    <row r="1172" s="13" customFormat="1" ht="14" customHeight="1" spans="1:10">
      <c r="A1172" s="179"/>
      <c r="B1172" s="180"/>
      <c r="C1172" s="48"/>
      <c r="D1172" s="182" t="s">
        <v>719</v>
      </c>
      <c r="E1172" s="96">
        <v>14.36</v>
      </c>
      <c r="F1172" s="96">
        <v>14.18</v>
      </c>
      <c r="G1172" s="96">
        <v>15.39</v>
      </c>
      <c r="H1172" s="96">
        <v>14.64</v>
      </c>
      <c r="I1172" s="96">
        <v>732.2</v>
      </c>
      <c r="J1172" s="96">
        <v>8.82</v>
      </c>
    </row>
    <row r="1173" s="13" customFormat="1" ht="14" customHeight="1" spans="1:10">
      <c r="A1173" s="179"/>
      <c r="B1173" s="180"/>
      <c r="C1173" s="48"/>
      <c r="D1173" s="182" t="s">
        <v>685</v>
      </c>
      <c r="E1173" s="96">
        <v>14.7</v>
      </c>
      <c r="F1173" s="96">
        <v>15.6</v>
      </c>
      <c r="G1173" s="96">
        <v>15.4</v>
      </c>
      <c r="H1173" s="96">
        <v>15.2</v>
      </c>
      <c r="I1173" s="96">
        <v>761.67</v>
      </c>
      <c r="J1173" s="96">
        <v>9.33</v>
      </c>
    </row>
    <row r="1174" s="13" customFormat="1" ht="14" customHeight="1" spans="1:10">
      <c r="A1174" s="179"/>
      <c r="B1174" s="180"/>
      <c r="C1174" s="48"/>
      <c r="D1174" s="182" t="s">
        <v>684</v>
      </c>
      <c r="E1174" s="96">
        <v>14.51</v>
      </c>
      <c r="F1174" s="96">
        <v>13.71</v>
      </c>
      <c r="G1174" s="96">
        <v>13.88</v>
      </c>
      <c r="H1174" s="96">
        <v>14.03</v>
      </c>
      <c r="I1174" s="96">
        <v>701.85</v>
      </c>
      <c r="J1174" s="96">
        <v>7.37</v>
      </c>
    </row>
    <row r="1175" s="13" customFormat="1" ht="14" customHeight="1" spans="1:10">
      <c r="A1175" s="179"/>
      <c r="B1175" s="180"/>
      <c r="C1175" s="48"/>
      <c r="D1175" s="182" t="s">
        <v>615</v>
      </c>
      <c r="E1175" s="96">
        <v>14.85</v>
      </c>
      <c r="F1175" s="96">
        <v>13.22</v>
      </c>
      <c r="G1175" s="96">
        <v>13.15</v>
      </c>
      <c r="H1175" s="96">
        <v>13.74</v>
      </c>
      <c r="I1175" s="96">
        <v>686.69</v>
      </c>
      <c r="J1175" s="96">
        <v>10.72</v>
      </c>
    </row>
    <row r="1176" s="13" customFormat="1" ht="14" customHeight="1" spans="1:10">
      <c r="A1176" s="179"/>
      <c r="B1176" s="180"/>
      <c r="C1176" s="48"/>
      <c r="D1176" s="182" t="s">
        <v>720</v>
      </c>
      <c r="E1176" s="96">
        <v>15.16</v>
      </c>
      <c r="F1176" s="96">
        <v>14.76</v>
      </c>
      <c r="G1176" s="96">
        <v>15.63</v>
      </c>
      <c r="H1176" s="96">
        <v>15.18</v>
      </c>
      <c r="I1176" s="96">
        <v>759.17</v>
      </c>
      <c r="J1176" s="96">
        <v>5.49</v>
      </c>
    </row>
    <row r="1177" s="13" customFormat="1" ht="14" customHeight="1" spans="1:10">
      <c r="A1177" s="179"/>
      <c r="B1177" s="180"/>
      <c r="C1177" s="48"/>
      <c r="D1177" s="182" t="s">
        <v>721</v>
      </c>
      <c r="E1177" s="96">
        <v>12.97</v>
      </c>
      <c r="F1177" s="96">
        <v>12.91</v>
      </c>
      <c r="G1177" s="96">
        <v>13.24</v>
      </c>
      <c r="H1177" s="96">
        <v>13.04</v>
      </c>
      <c r="I1177" s="96">
        <v>658.76</v>
      </c>
      <c r="J1177" s="96">
        <v>5.1</v>
      </c>
    </row>
    <row r="1178" s="13" customFormat="1" ht="14" customHeight="1" spans="1:10">
      <c r="A1178" s="179"/>
      <c r="B1178" s="180"/>
      <c r="C1178" s="48"/>
      <c r="D1178" s="183" t="s">
        <v>621</v>
      </c>
      <c r="E1178" s="184">
        <v>14.2</v>
      </c>
      <c r="F1178" s="184">
        <v>14.2</v>
      </c>
      <c r="G1178" s="184">
        <v>14.4</v>
      </c>
      <c r="H1178" s="184">
        <v>14.3</v>
      </c>
      <c r="I1178" s="184">
        <v>697.4</v>
      </c>
      <c r="J1178" s="184">
        <v>7.6</v>
      </c>
    </row>
    <row r="1179" s="13" customFormat="1" ht="14" customHeight="1" spans="1:10">
      <c r="A1179" s="179"/>
      <c r="B1179" s="180"/>
      <c r="C1179" s="48" t="s">
        <v>722</v>
      </c>
      <c r="D1179" s="52" t="s">
        <v>326</v>
      </c>
      <c r="E1179" s="74">
        <v>326.4</v>
      </c>
      <c r="F1179" s="74">
        <v>327.9</v>
      </c>
      <c r="G1179" s="74"/>
      <c r="H1179" s="74">
        <v>327.2</v>
      </c>
      <c r="I1179" s="74">
        <v>654.3</v>
      </c>
      <c r="J1179" s="74">
        <v>4.54</v>
      </c>
    </row>
    <row r="1180" s="13" customFormat="1" ht="14" customHeight="1" spans="1:10">
      <c r="A1180" s="179"/>
      <c r="B1180" s="180"/>
      <c r="C1180" s="48"/>
      <c r="D1180" s="52" t="s">
        <v>413</v>
      </c>
      <c r="E1180" s="74">
        <v>156.8</v>
      </c>
      <c r="F1180" s="74">
        <v>153.7</v>
      </c>
      <c r="G1180" s="74"/>
      <c r="H1180" s="74">
        <v>155.2</v>
      </c>
      <c r="I1180" s="74">
        <v>638.9</v>
      </c>
      <c r="J1180" s="74">
        <v>5.76</v>
      </c>
    </row>
    <row r="1181" s="13" customFormat="1" ht="14" customHeight="1" spans="1:10">
      <c r="A1181" s="179"/>
      <c r="B1181" s="180"/>
      <c r="C1181" s="48"/>
      <c r="D1181" s="52" t="s">
        <v>374</v>
      </c>
      <c r="E1181" s="74">
        <v>150.8</v>
      </c>
      <c r="F1181" s="74">
        <v>145.9</v>
      </c>
      <c r="G1181" s="74"/>
      <c r="H1181" s="74">
        <v>148.3</v>
      </c>
      <c r="I1181" s="74">
        <v>634.2</v>
      </c>
      <c r="J1181" s="74">
        <v>2</v>
      </c>
    </row>
    <row r="1182" s="13" customFormat="1" ht="14" customHeight="1" spans="1:10">
      <c r="A1182" s="179"/>
      <c r="B1182" s="180"/>
      <c r="C1182" s="48"/>
      <c r="D1182" s="52" t="s">
        <v>404</v>
      </c>
      <c r="E1182" s="74">
        <v>162.3</v>
      </c>
      <c r="F1182" s="74">
        <v>164.7</v>
      </c>
      <c r="G1182" s="74"/>
      <c r="H1182" s="74">
        <v>163.5</v>
      </c>
      <c r="I1182" s="74">
        <v>654</v>
      </c>
      <c r="J1182" s="74">
        <v>8.96</v>
      </c>
    </row>
    <row r="1183" s="13" customFormat="1" ht="14" customHeight="1" spans="1:10">
      <c r="A1183" s="179"/>
      <c r="B1183" s="180"/>
      <c r="C1183" s="48"/>
      <c r="D1183" s="52" t="s">
        <v>493</v>
      </c>
      <c r="E1183" s="74">
        <v>128.8</v>
      </c>
      <c r="F1183" s="74">
        <v>128.8</v>
      </c>
      <c r="G1183" s="74"/>
      <c r="H1183" s="74">
        <v>128.8</v>
      </c>
      <c r="I1183" s="74">
        <v>572.5</v>
      </c>
      <c r="J1183" s="74">
        <v>5.27</v>
      </c>
    </row>
    <row r="1184" s="13" customFormat="1" ht="14" customHeight="1" spans="1:10">
      <c r="A1184" s="179"/>
      <c r="B1184" s="180"/>
      <c r="C1184" s="48"/>
      <c r="D1184" s="52" t="s">
        <v>356</v>
      </c>
      <c r="E1184" s="74">
        <v>378.8</v>
      </c>
      <c r="F1184" s="74">
        <v>377.2</v>
      </c>
      <c r="G1184" s="74"/>
      <c r="H1184" s="74">
        <v>378</v>
      </c>
      <c r="I1184" s="74">
        <v>756.1</v>
      </c>
      <c r="J1184" s="74">
        <v>10.52</v>
      </c>
    </row>
    <row r="1185" s="13" customFormat="1" ht="14" customHeight="1" spans="1:10">
      <c r="A1185" s="185"/>
      <c r="B1185" s="180"/>
      <c r="C1185" s="48"/>
      <c r="D1185" s="75" t="s">
        <v>339</v>
      </c>
      <c r="E1185" s="76">
        <v>217.3</v>
      </c>
      <c r="F1185" s="76">
        <v>216.4</v>
      </c>
      <c r="G1185" s="76"/>
      <c r="H1185" s="76">
        <v>216.8</v>
      </c>
      <c r="I1185" s="76">
        <v>651.7</v>
      </c>
      <c r="J1185" s="76">
        <v>6.25</v>
      </c>
    </row>
    <row r="1186" s="13" customFormat="1" ht="14" customHeight="1" spans="1:10">
      <c r="A1186" s="177">
        <v>45</v>
      </c>
      <c r="B1186" s="178" t="s">
        <v>723</v>
      </c>
      <c r="C1186" s="48" t="s">
        <v>724</v>
      </c>
      <c r="D1186" s="48" t="s">
        <v>413</v>
      </c>
      <c r="E1186" s="116">
        <v>12.19</v>
      </c>
      <c r="F1186" s="116">
        <v>12.16</v>
      </c>
      <c r="G1186" s="116">
        <v>12.2</v>
      </c>
      <c r="H1186" s="116">
        <v>12.18</v>
      </c>
      <c r="I1186" s="116">
        <v>541.4</v>
      </c>
      <c r="J1186" s="116">
        <v>4.14</v>
      </c>
    </row>
    <row r="1187" s="13" customFormat="1" ht="14" customHeight="1" spans="1:10">
      <c r="A1187" s="179"/>
      <c r="B1187" s="180"/>
      <c r="C1187" s="48"/>
      <c r="D1187" s="48" t="s">
        <v>707</v>
      </c>
      <c r="E1187" s="116">
        <v>13.34</v>
      </c>
      <c r="F1187" s="116">
        <v>12.84</v>
      </c>
      <c r="G1187" s="116">
        <v>13.68</v>
      </c>
      <c r="H1187" s="116">
        <v>13.29</v>
      </c>
      <c r="I1187" s="116">
        <v>664.36</v>
      </c>
      <c r="J1187" s="116">
        <v>9.44</v>
      </c>
    </row>
    <row r="1188" s="13" customFormat="1" ht="14" customHeight="1" spans="1:10">
      <c r="A1188" s="179"/>
      <c r="B1188" s="180"/>
      <c r="C1188" s="48"/>
      <c r="D1188" s="48" t="s">
        <v>708</v>
      </c>
      <c r="E1188" s="116">
        <v>13.37</v>
      </c>
      <c r="F1188" s="116">
        <v>12.18</v>
      </c>
      <c r="G1188" s="116">
        <v>12.75</v>
      </c>
      <c r="H1188" s="116">
        <v>12.77</v>
      </c>
      <c r="I1188" s="116">
        <v>638.33</v>
      </c>
      <c r="J1188" s="116">
        <v>4.96</v>
      </c>
    </row>
    <row r="1189" s="13" customFormat="1" ht="14" customHeight="1" spans="1:10">
      <c r="A1189" s="179"/>
      <c r="B1189" s="180"/>
      <c r="C1189" s="48"/>
      <c r="D1189" s="48" t="s">
        <v>709</v>
      </c>
      <c r="E1189" s="116">
        <v>13.45</v>
      </c>
      <c r="F1189" s="116">
        <v>13.87</v>
      </c>
      <c r="G1189" s="116">
        <v>13.93</v>
      </c>
      <c r="H1189" s="116">
        <v>13.75</v>
      </c>
      <c r="I1189" s="116">
        <v>687.5</v>
      </c>
      <c r="J1189" s="116">
        <v>4.48</v>
      </c>
    </row>
    <row r="1190" s="13" customFormat="1" ht="14" customHeight="1" spans="1:10">
      <c r="A1190" s="179"/>
      <c r="B1190" s="180"/>
      <c r="C1190" s="48"/>
      <c r="D1190" s="48" t="s">
        <v>710</v>
      </c>
      <c r="E1190" s="116">
        <v>15.96</v>
      </c>
      <c r="F1190" s="116">
        <v>16.04</v>
      </c>
      <c r="G1190" s="116">
        <v>16.04</v>
      </c>
      <c r="H1190" s="116">
        <v>16.01</v>
      </c>
      <c r="I1190" s="116">
        <v>684.4</v>
      </c>
      <c r="J1190" s="116">
        <v>9.98</v>
      </c>
    </row>
    <row r="1191" s="13" customFormat="1" ht="14" customHeight="1" spans="1:10">
      <c r="A1191" s="179"/>
      <c r="B1191" s="180"/>
      <c r="C1191" s="48"/>
      <c r="D1191" s="48" t="s">
        <v>441</v>
      </c>
      <c r="E1191" s="116">
        <v>13.15</v>
      </c>
      <c r="F1191" s="116">
        <v>14.33</v>
      </c>
      <c r="G1191" s="116">
        <v>13.58</v>
      </c>
      <c r="H1191" s="116">
        <v>13.69</v>
      </c>
      <c r="I1191" s="116">
        <v>684.4</v>
      </c>
      <c r="J1191" s="116">
        <v>5.18</v>
      </c>
    </row>
    <row r="1192" s="13" customFormat="1" ht="14" customHeight="1" spans="1:10">
      <c r="A1192" s="179"/>
      <c r="B1192" s="180"/>
      <c r="C1192" s="48"/>
      <c r="D1192" s="48" t="s">
        <v>410</v>
      </c>
      <c r="E1192" s="116">
        <v>13</v>
      </c>
      <c r="F1192" s="116">
        <v>14.2</v>
      </c>
      <c r="G1192" s="116">
        <v>14.7</v>
      </c>
      <c r="H1192" s="116">
        <v>14.3</v>
      </c>
      <c r="I1192" s="116">
        <v>715</v>
      </c>
      <c r="J1192" s="116">
        <v>6.98</v>
      </c>
    </row>
    <row r="1193" s="13" customFormat="1" ht="14" customHeight="1" spans="1:10">
      <c r="A1193" s="179"/>
      <c r="B1193" s="180"/>
      <c r="C1193" s="48"/>
      <c r="D1193" s="48" t="s">
        <v>351</v>
      </c>
      <c r="E1193" s="116">
        <v>13.72</v>
      </c>
      <c r="F1193" s="116">
        <v>13.17</v>
      </c>
      <c r="G1193" s="116">
        <v>13.61</v>
      </c>
      <c r="H1193" s="116">
        <v>13.5</v>
      </c>
      <c r="I1193" s="116">
        <v>675.17</v>
      </c>
      <c r="J1193" s="116">
        <v>3.29</v>
      </c>
    </row>
    <row r="1194" s="13" customFormat="1" ht="14" customHeight="1" spans="1:10">
      <c r="A1194" s="179"/>
      <c r="B1194" s="180"/>
      <c r="C1194" s="48"/>
      <c r="D1194" s="48" t="s">
        <v>374</v>
      </c>
      <c r="E1194" s="116">
        <v>12.52</v>
      </c>
      <c r="F1194" s="116">
        <v>12.95</v>
      </c>
      <c r="G1194" s="116">
        <v>11.86</v>
      </c>
      <c r="H1194" s="116">
        <v>12.44</v>
      </c>
      <c r="I1194" s="116">
        <v>622.2</v>
      </c>
      <c r="J1194" s="116">
        <v>0.92</v>
      </c>
    </row>
    <row r="1195" s="13" customFormat="1" ht="14" customHeight="1" spans="1:10">
      <c r="A1195" s="179"/>
      <c r="B1195" s="180"/>
      <c r="C1195" s="48"/>
      <c r="D1195" s="48" t="s">
        <v>711</v>
      </c>
      <c r="E1195" s="116">
        <v>14.85</v>
      </c>
      <c r="F1195" s="116">
        <v>13.56</v>
      </c>
      <c r="G1195" s="116">
        <v>15.38</v>
      </c>
      <c r="H1195" s="116">
        <v>14.6</v>
      </c>
      <c r="I1195" s="116">
        <v>729.8</v>
      </c>
      <c r="J1195" s="116">
        <v>5.32</v>
      </c>
    </row>
    <row r="1196" s="13" customFormat="1" ht="14" customHeight="1" spans="1:10">
      <c r="A1196" s="179"/>
      <c r="B1196" s="180"/>
      <c r="C1196" s="48"/>
      <c r="D1196" s="48" t="s">
        <v>712</v>
      </c>
      <c r="E1196" s="116">
        <v>13.32</v>
      </c>
      <c r="F1196" s="116">
        <v>13.06</v>
      </c>
      <c r="G1196" s="116">
        <v>13.47</v>
      </c>
      <c r="H1196" s="116">
        <v>13.28</v>
      </c>
      <c r="I1196" s="116">
        <v>670.88</v>
      </c>
      <c r="J1196" s="116">
        <v>9.15</v>
      </c>
    </row>
    <row r="1197" s="13" customFormat="1" ht="14" customHeight="1" spans="1:10">
      <c r="A1197" s="179"/>
      <c r="B1197" s="180"/>
      <c r="C1197" s="48"/>
      <c r="D1197" s="180" t="s">
        <v>339</v>
      </c>
      <c r="E1197" s="181">
        <v>13.5</v>
      </c>
      <c r="F1197" s="181">
        <v>13.5</v>
      </c>
      <c r="G1197" s="181">
        <v>13.7</v>
      </c>
      <c r="H1197" s="181">
        <v>13.6</v>
      </c>
      <c r="I1197" s="181">
        <v>664.9</v>
      </c>
      <c r="J1197" s="181">
        <v>5.81</v>
      </c>
    </row>
    <row r="1198" s="13" customFormat="1" ht="14" customHeight="1" spans="1:10">
      <c r="A1198" s="179"/>
      <c r="B1198" s="180"/>
      <c r="C1198" s="48" t="s">
        <v>725</v>
      </c>
      <c r="D1198" s="182" t="s">
        <v>726</v>
      </c>
      <c r="E1198" s="96">
        <v>14.84</v>
      </c>
      <c r="F1198" s="96">
        <v>14.73</v>
      </c>
      <c r="G1198" s="96">
        <v>15.53</v>
      </c>
      <c r="H1198" s="96">
        <v>15.03</v>
      </c>
      <c r="I1198" s="96">
        <v>668.2</v>
      </c>
      <c r="J1198" s="96">
        <v>13.89</v>
      </c>
    </row>
    <row r="1199" s="13" customFormat="1" ht="14" customHeight="1" spans="1:10">
      <c r="A1199" s="179"/>
      <c r="B1199" s="180"/>
      <c r="C1199" s="48"/>
      <c r="D1199" s="182" t="s">
        <v>715</v>
      </c>
      <c r="E1199" s="96">
        <v>15.02</v>
      </c>
      <c r="F1199" s="96">
        <v>15.12</v>
      </c>
      <c r="G1199" s="96">
        <v>15.78</v>
      </c>
      <c r="H1199" s="96">
        <v>15.31</v>
      </c>
      <c r="I1199" s="96">
        <v>765.32</v>
      </c>
      <c r="J1199" s="96">
        <v>12.26</v>
      </c>
    </row>
    <row r="1200" s="13" customFormat="1" ht="14" customHeight="1" spans="1:10">
      <c r="A1200" s="179"/>
      <c r="B1200" s="180"/>
      <c r="C1200" s="48"/>
      <c r="D1200" s="182" t="s">
        <v>716</v>
      </c>
      <c r="E1200" s="96">
        <v>13.98</v>
      </c>
      <c r="F1200" s="96">
        <v>14.07</v>
      </c>
      <c r="G1200" s="96">
        <v>14.41</v>
      </c>
      <c r="H1200" s="96">
        <v>14.15</v>
      </c>
      <c r="I1200" s="96">
        <v>707.41</v>
      </c>
      <c r="J1200" s="96">
        <v>10.36</v>
      </c>
    </row>
    <row r="1201" s="13" customFormat="1" ht="14" customHeight="1" spans="1:10">
      <c r="A1201" s="179"/>
      <c r="B1201" s="180"/>
      <c r="C1201" s="48"/>
      <c r="D1201" s="182" t="s">
        <v>717</v>
      </c>
      <c r="E1201" s="96">
        <v>12.54</v>
      </c>
      <c r="F1201" s="96">
        <v>13.09</v>
      </c>
      <c r="G1201" s="96">
        <v>12.92</v>
      </c>
      <c r="H1201" s="96">
        <v>12.85</v>
      </c>
      <c r="I1201" s="96">
        <v>642.5</v>
      </c>
      <c r="J1201" s="96">
        <v>8.38</v>
      </c>
    </row>
    <row r="1202" s="13" customFormat="1" ht="14" customHeight="1" spans="1:10">
      <c r="A1202" s="179"/>
      <c r="B1202" s="180"/>
      <c r="C1202" s="48"/>
      <c r="D1202" s="182" t="s">
        <v>718</v>
      </c>
      <c r="E1202" s="96">
        <v>15.8</v>
      </c>
      <c r="F1202" s="96">
        <v>15.36</v>
      </c>
      <c r="G1202" s="96">
        <v>15.56</v>
      </c>
      <c r="H1202" s="96">
        <v>15.57</v>
      </c>
      <c r="I1202" s="96">
        <v>665.6</v>
      </c>
      <c r="J1202" s="96">
        <v>4.29</v>
      </c>
    </row>
    <row r="1203" s="13" customFormat="1" ht="14" customHeight="1" spans="1:10">
      <c r="A1203" s="179"/>
      <c r="B1203" s="180"/>
      <c r="C1203" s="48"/>
      <c r="D1203" s="182" t="s">
        <v>719</v>
      </c>
      <c r="E1203" s="96">
        <v>14.42</v>
      </c>
      <c r="F1203" s="96">
        <v>14.86</v>
      </c>
      <c r="G1203" s="96">
        <v>14.75</v>
      </c>
      <c r="H1203" s="96">
        <v>14.68</v>
      </c>
      <c r="I1203" s="96">
        <v>733.8</v>
      </c>
      <c r="J1203" s="96">
        <v>9.07</v>
      </c>
    </row>
    <row r="1204" s="13" customFormat="1" ht="14" customHeight="1" spans="1:10">
      <c r="A1204" s="179"/>
      <c r="B1204" s="180"/>
      <c r="C1204" s="48"/>
      <c r="D1204" s="182" t="s">
        <v>685</v>
      </c>
      <c r="E1204" s="96">
        <v>14.7</v>
      </c>
      <c r="F1204" s="96">
        <v>15.5</v>
      </c>
      <c r="G1204" s="96">
        <v>15.2</v>
      </c>
      <c r="H1204" s="96">
        <v>15.1</v>
      </c>
      <c r="I1204" s="96">
        <v>756.67</v>
      </c>
      <c r="J1204" s="96">
        <v>8.61</v>
      </c>
    </row>
    <row r="1205" s="13" customFormat="1" ht="14" customHeight="1" spans="1:10">
      <c r="A1205" s="179"/>
      <c r="B1205" s="180"/>
      <c r="C1205" s="48"/>
      <c r="D1205" s="182" t="s">
        <v>684</v>
      </c>
      <c r="E1205" s="96">
        <v>13.96</v>
      </c>
      <c r="F1205" s="96">
        <v>13.32</v>
      </c>
      <c r="G1205" s="96">
        <v>13.15</v>
      </c>
      <c r="H1205" s="96">
        <v>13.48</v>
      </c>
      <c r="I1205" s="96">
        <v>674.01</v>
      </c>
      <c r="J1205" s="96">
        <v>3.11</v>
      </c>
    </row>
    <row r="1206" s="13" customFormat="1" ht="14" customHeight="1" spans="1:10">
      <c r="A1206" s="179"/>
      <c r="B1206" s="180"/>
      <c r="C1206" s="48"/>
      <c r="D1206" s="182" t="s">
        <v>615</v>
      </c>
      <c r="E1206" s="96">
        <v>13.98</v>
      </c>
      <c r="F1206" s="96">
        <v>12.45</v>
      </c>
      <c r="G1206" s="96">
        <v>12.25</v>
      </c>
      <c r="H1206" s="96">
        <v>12.89</v>
      </c>
      <c r="I1206" s="96">
        <v>644.38</v>
      </c>
      <c r="J1206" s="96">
        <v>3.89</v>
      </c>
    </row>
    <row r="1207" s="13" customFormat="1" ht="14" customHeight="1" spans="1:10">
      <c r="A1207" s="179"/>
      <c r="B1207" s="180"/>
      <c r="C1207" s="48"/>
      <c r="D1207" s="182" t="s">
        <v>720</v>
      </c>
      <c r="E1207" s="96">
        <v>16.59</v>
      </c>
      <c r="F1207" s="96">
        <v>16.78</v>
      </c>
      <c r="G1207" s="96">
        <v>15.8</v>
      </c>
      <c r="H1207" s="96">
        <v>16.39</v>
      </c>
      <c r="I1207" s="96">
        <v>819.5</v>
      </c>
      <c r="J1207" s="96">
        <v>13.87</v>
      </c>
    </row>
    <row r="1208" s="13" customFormat="1" ht="14" customHeight="1" spans="1:10">
      <c r="A1208" s="179"/>
      <c r="B1208" s="180"/>
      <c r="C1208" s="48"/>
      <c r="D1208" s="182" t="s">
        <v>721</v>
      </c>
      <c r="E1208" s="96">
        <v>12.97</v>
      </c>
      <c r="F1208" s="96">
        <v>12.73</v>
      </c>
      <c r="G1208" s="96">
        <v>13.14</v>
      </c>
      <c r="H1208" s="96">
        <v>12.95</v>
      </c>
      <c r="I1208" s="96">
        <v>650.04</v>
      </c>
      <c r="J1208" s="96">
        <v>4.3</v>
      </c>
    </row>
    <row r="1209" s="13" customFormat="1" ht="14" customHeight="1" spans="1:10">
      <c r="A1209" s="179"/>
      <c r="B1209" s="180"/>
      <c r="C1209" s="48"/>
      <c r="D1209" s="183" t="s">
        <v>621</v>
      </c>
      <c r="E1209" s="184">
        <v>14.4</v>
      </c>
      <c r="F1209" s="184">
        <v>14.4</v>
      </c>
      <c r="G1209" s="184">
        <v>14.4</v>
      </c>
      <c r="H1209" s="184">
        <v>14.4</v>
      </c>
      <c r="I1209" s="184">
        <v>702.5</v>
      </c>
      <c r="J1209" s="184">
        <v>8.38</v>
      </c>
    </row>
    <row r="1210" s="13" customFormat="1" ht="14" customHeight="1" spans="1:10">
      <c r="A1210" s="179"/>
      <c r="B1210" s="180"/>
      <c r="C1210" s="48" t="s">
        <v>727</v>
      </c>
      <c r="D1210" s="52" t="s">
        <v>326</v>
      </c>
      <c r="E1210" s="74">
        <v>340.6</v>
      </c>
      <c r="F1210" s="74">
        <v>332.8</v>
      </c>
      <c r="G1210" s="74"/>
      <c r="H1210" s="74">
        <v>336.7</v>
      </c>
      <c r="I1210" s="74">
        <v>673.4</v>
      </c>
      <c r="J1210" s="74">
        <v>7.59</v>
      </c>
    </row>
    <row r="1211" s="13" customFormat="1" ht="14" customHeight="1" spans="1:10">
      <c r="A1211" s="179"/>
      <c r="B1211" s="180"/>
      <c r="C1211" s="48"/>
      <c r="D1211" s="52" t="s">
        <v>413</v>
      </c>
      <c r="E1211" s="74">
        <v>159.4</v>
      </c>
      <c r="F1211" s="74">
        <v>156.5</v>
      </c>
      <c r="G1211" s="74"/>
      <c r="H1211" s="74">
        <v>158</v>
      </c>
      <c r="I1211" s="74">
        <v>650.2</v>
      </c>
      <c r="J1211" s="74">
        <v>7.63</v>
      </c>
    </row>
    <row r="1212" s="13" customFormat="1" ht="14" customHeight="1" spans="1:10">
      <c r="A1212" s="179"/>
      <c r="B1212" s="180"/>
      <c r="C1212" s="48"/>
      <c r="D1212" s="52" t="s">
        <v>374</v>
      </c>
      <c r="E1212" s="74">
        <v>147.2</v>
      </c>
      <c r="F1212" s="74">
        <v>151.2</v>
      </c>
      <c r="G1212" s="74"/>
      <c r="H1212" s="74">
        <v>149.2</v>
      </c>
      <c r="I1212" s="74">
        <v>637.9</v>
      </c>
      <c r="J1212" s="74">
        <v>2.6</v>
      </c>
    </row>
    <row r="1213" s="13" customFormat="1" ht="14" customHeight="1" spans="1:10">
      <c r="A1213" s="179"/>
      <c r="B1213" s="180"/>
      <c r="C1213" s="48"/>
      <c r="D1213" s="52" t="s">
        <v>404</v>
      </c>
      <c r="E1213" s="74">
        <v>161.7</v>
      </c>
      <c r="F1213" s="74">
        <v>165.9</v>
      </c>
      <c r="G1213" s="74"/>
      <c r="H1213" s="74">
        <v>163.8</v>
      </c>
      <c r="I1213" s="74">
        <v>655.2</v>
      </c>
      <c r="J1213" s="74">
        <v>9.16</v>
      </c>
    </row>
    <row r="1214" s="13" customFormat="1" ht="14" customHeight="1" spans="1:10">
      <c r="A1214" s="179"/>
      <c r="B1214" s="180"/>
      <c r="C1214" s="48"/>
      <c r="D1214" s="52" t="s">
        <v>493</v>
      </c>
      <c r="E1214" s="74">
        <v>130.7</v>
      </c>
      <c r="F1214" s="74">
        <v>134.5</v>
      </c>
      <c r="G1214" s="74"/>
      <c r="H1214" s="74">
        <v>132.6</v>
      </c>
      <c r="I1214" s="74">
        <v>589.3</v>
      </c>
      <c r="J1214" s="74">
        <v>8.36</v>
      </c>
    </row>
    <row r="1215" s="13" customFormat="1" ht="14" customHeight="1" spans="1:10">
      <c r="A1215" s="179"/>
      <c r="B1215" s="180"/>
      <c r="C1215" s="48"/>
      <c r="D1215" s="52" t="s">
        <v>356</v>
      </c>
      <c r="E1215" s="74">
        <v>362.4</v>
      </c>
      <c r="F1215" s="74">
        <v>361.2</v>
      </c>
      <c r="G1215" s="74"/>
      <c r="H1215" s="74">
        <v>361.8</v>
      </c>
      <c r="I1215" s="74">
        <v>723.5</v>
      </c>
      <c r="J1215" s="74">
        <v>5.76</v>
      </c>
    </row>
    <row r="1216" s="13" customFormat="1" ht="14" customHeight="1" spans="1:10">
      <c r="A1216" s="185"/>
      <c r="B1216" s="180"/>
      <c r="C1216" s="48"/>
      <c r="D1216" s="75" t="s">
        <v>339</v>
      </c>
      <c r="E1216" s="76">
        <v>217</v>
      </c>
      <c r="F1216" s="76">
        <v>217</v>
      </c>
      <c r="G1216" s="76"/>
      <c r="H1216" s="76">
        <v>217</v>
      </c>
      <c r="I1216" s="76">
        <v>654.9</v>
      </c>
      <c r="J1216" s="76">
        <v>6.79</v>
      </c>
    </row>
    <row r="1217" s="4" customFormat="1" ht="14" customHeight="1" spans="1:10">
      <c r="A1217" s="193">
        <v>46</v>
      </c>
      <c r="B1217" s="194" t="s">
        <v>728</v>
      </c>
      <c r="C1217" s="39" t="s">
        <v>729</v>
      </c>
      <c r="D1217" s="40" t="s">
        <v>326</v>
      </c>
      <c r="E1217" s="47">
        <v>14.95</v>
      </c>
      <c r="F1217" s="47">
        <v>15.5</v>
      </c>
      <c r="G1217" s="47">
        <v>15.8</v>
      </c>
      <c r="H1217" s="47">
        <f t="shared" ref="H1217:H1224" si="15">(E1217+G1217+F1217)/3</f>
        <v>15.4166666666667</v>
      </c>
      <c r="I1217" s="47">
        <v>734.1</v>
      </c>
      <c r="J1217" s="41">
        <f>(I1217-685.44)/685.44*100</f>
        <v>7.09908963585434</v>
      </c>
    </row>
    <row r="1218" s="4" customFormat="1" ht="14" customHeight="1" spans="1:10">
      <c r="A1218" s="195"/>
      <c r="B1218" s="196" t="s">
        <v>730</v>
      </c>
      <c r="C1218" s="44" t="s">
        <v>731</v>
      </c>
      <c r="D1218" s="40" t="s">
        <v>409</v>
      </c>
      <c r="E1218" s="47">
        <v>13.57</v>
      </c>
      <c r="F1218" s="47">
        <v>14.25</v>
      </c>
      <c r="G1218" s="47">
        <v>13.84</v>
      </c>
      <c r="H1218" s="47">
        <f t="shared" si="15"/>
        <v>13.8866666666667</v>
      </c>
      <c r="I1218" s="47">
        <v>638.65</v>
      </c>
      <c r="J1218" s="41">
        <f>(I1218-621.31)/621.31*100</f>
        <v>2.79087733981427</v>
      </c>
    </row>
    <row r="1219" s="4" customFormat="1" ht="14" customHeight="1" spans="1:10">
      <c r="A1219" s="195"/>
      <c r="B1219" s="196" t="s">
        <v>730</v>
      </c>
      <c r="C1219" s="44" t="s">
        <v>731</v>
      </c>
      <c r="D1219" s="40" t="s">
        <v>410</v>
      </c>
      <c r="E1219" s="47">
        <v>14.1</v>
      </c>
      <c r="F1219" s="47">
        <v>14.7</v>
      </c>
      <c r="G1219" s="47">
        <v>14.4</v>
      </c>
      <c r="H1219" s="47">
        <f t="shared" si="15"/>
        <v>14.4</v>
      </c>
      <c r="I1219" s="47">
        <v>720</v>
      </c>
      <c r="J1219" s="41">
        <f>(I1219-686.67)/686.67*100</f>
        <v>4.85385993271878</v>
      </c>
    </row>
    <row r="1220" s="4" customFormat="1" ht="14" customHeight="1" spans="1:10">
      <c r="A1220" s="195"/>
      <c r="B1220" s="196" t="s">
        <v>730</v>
      </c>
      <c r="C1220" s="44" t="s">
        <v>731</v>
      </c>
      <c r="D1220" s="40" t="s">
        <v>404</v>
      </c>
      <c r="E1220" s="41">
        <v>13.05</v>
      </c>
      <c r="F1220" s="41">
        <v>12.85</v>
      </c>
      <c r="G1220" s="41">
        <v>13.43</v>
      </c>
      <c r="H1220" s="47">
        <f t="shared" si="15"/>
        <v>13.11</v>
      </c>
      <c r="I1220" s="41">
        <f t="shared" ref="I1220:I1225" si="16">H1220*50</f>
        <v>655.5</v>
      </c>
      <c r="J1220" s="41">
        <f>(I1220-633.33)/633.33*100</f>
        <v>3.50054473970915</v>
      </c>
    </row>
    <row r="1221" s="4" customFormat="1" ht="14" customHeight="1" spans="1:10">
      <c r="A1221" s="195"/>
      <c r="B1221" s="196" t="s">
        <v>730</v>
      </c>
      <c r="C1221" s="44" t="s">
        <v>731</v>
      </c>
      <c r="D1221" s="40" t="s">
        <v>447</v>
      </c>
      <c r="E1221" s="41">
        <v>13.21</v>
      </c>
      <c r="F1221" s="41">
        <v>13.4</v>
      </c>
      <c r="G1221" s="41">
        <v>13.56</v>
      </c>
      <c r="H1221" s="47">
        <f t="shared" si="15"/>
        <v>13.39</v>
      </c>
      <c r="I1221" s="41">
        <f t="shared" si="16"/>
        <v>669.5</v>
      </c>
      <c r="J1221" s="41">
        <f>(I1221-666.67)/666.67*100</f>
        <v>0.424497877510619</v>
      </c>
    </row>
    <row r="1222" s="4" customFormat="1" ht="14" customHeight="1" spans="1:10">
      <c r="A1222" s="195"/>
      <c r="B1222" s="196" t="s">
        <v>730</v>
      </c>
      <c r="C1222" s="44" t="s">
        <v>731</v>
      </c>
      <c r="D1222" s="40" t="s">
        <v>525</v>
      </c>
      <c r="E1222" s="47">
        <v>12.35</v>
      </c>
      <c r="F1222" s="47">
        <v>11</v>
      </c>
      <c r="G1222" s="47">
        <v>11.8</v>
      </c>
      <c r="H1222" s="47">
        <f t="shared" si="15"/>
        <v>11.7166666666667</v>
      </c>
      <c r="I1222" s="47">
        <v>585</v>
      </c>
      <c r="J1222" s="41">
        <f>(I1222-483.33)/483.33*100</f>
        <v>21.0353174849482</v>
      </c>
    </row>
    <row r="1223" s="4" customFormat="1" ht="14" customHeight="1" spans="1:10">
      <c r="A1223" s="195"/>
      <c r="B1223" s="197" t="s">
        <v>732</v>
      </c>
      <c r="C1223" s="44" t="s">
        <v>731</v>
      </c>
      <c r="D1223" s="63" t="s">
        <v>518</v>
      </c>
      <c r="E1223" s="71">
        <v>11.5</v>
      </c>
      <c r="F1223" s="71">
        <v>12.8</v>
      </c>
      <c r="G1223" s="71">
        <v>12.6</v>
      </c>
      <c r="H1223" s="47">
        <f t="shared" si="15"/>
        <v>12.3</v>
      </c>
      <c r="I1223" s="71">
        <v>615</v>
      </c>
      <c r="J1223" s="41">
        <f>(I1223-578.33)/578.33*100</f>
        <v>6.34067055141527</v>
      </c>
    </row>
    <row r="1224" s="4" customFormat="1" ht="14" customHeight="1" spans="1:10">
      <c r="A1224" s="195"/>
      <c r="B1224" s="45"/>
      <c r="C1224" s="39"/>
      <c r="D1224" s="110" t="s">
        <v>401</v>
      </c>
      <c r="E1224" s="117">
        <f>AVERAGE(E1217:E1223)</f>
        <v>13.2471428571429</v>
      </c>
      <c r="F1224" s="117">
        <f>AVERAGE(F1217:F1223)</f>
        <v>13.5</v>
      </c>
      <c r="G1224" s="117">
        <f>AVERAGE(G1217:G1223)</f>
        <v>13.6328571428571</v>
      </c>
      <c r="H1224" s="62">
        <f t="shared" si="15"/>
        <v>13.46</v>
      </c>
      <c r="I1224" s="117">
        <f>AVERAGE(I1217:I1223)</f>
        <v>659.678571428571</v>
      </c>
      <c r="J1224" s="46">
        <f>(I1224-622.15)/622.15*100</f>
        <v>6.03207770289664</v>
      </c>
    </row>
    <row r="1225" s="15" customFormat="1" ht="14" customHeight="1" spans="1:10">
      <c r="A1225" s="195"/>
      <c r="B1225" s="45"/>
      <c r="C1225" s="63" t="s">
        <v>733</v>
      </c>
      <c r="D1225" s="176" t="s">
        <v>663</v>
      </c>
      <c r="E1225" s="71">
        <v>14.61</v>
      </c>
      <c r="F1225" s="71">
        <v>14.53</v>
      </c>
      <c r="G1225" s="71">
        <v>14.76</v>
      </c>
      <c r="H1225" s="71">
        <f>AVERAGE(E1225:G1225)</f>
        <v>14.6333333333333</v>
      </c>
      <c r="I1225" s="71">
        <f t="shared" si="16"/>
        <v>731.666666666667</v>
      </c>
      <c r="J1225" s="71">
        <f>(I1225-659.5)/659.5*100</f>
        <v>10.9426333080617</v>
      </c>
    </row>
    <row r="1226" s="15" customFormat="1" ht="14" customHeight="1" spans="1:10">
      <c r="A1226" s="195"/>
      <c r="B1226" s="45"/>
      <c r="C1226" s="63">
        <v>3</v>
      </c>
      <c r="D1226" s="176" t="s">
        <v>673</v>
      </c>
      <c r="E1226" s="68">
        <v>13</v>
      </c>
      <c r="F1226" s="68">
        <v>13.6</v>
      </c>
      <c r="G1226" s="68">
        <v>12</v>
      </c>
      <c r="H1226" s="68">
        <v>12.87</v>
      </c>
      <c r="I1226" s="68">
        <v>643.5</v>
      </c>
      <c r="J1226" s="68">
        <v>2.4</v>
      </c>
    </row>
    <row r="1227" s="15" customFormat="1" ht="14" customHeight="1" spans="1:10">
      <c r="A1227" s="195"/>
      <c r="B1227" s="45"/>
      <c r="C1227" s="63">
        <v>3</v>
      </c>
      <c r="D1227" s="176" t="s">
        <v>518</v>
      </c>
      <c r="E1227" s="68">
        <v>11.5</v>
      </c>
      <c r="F1227" s="68">
        <v>11.8</v>
      </c>
      <c r="G1227" s="68">
        <v>11.6</v>
      </c>
      <c r="H1227" s="68">
        <v>11.63</v>
      </c>
      <c r="I1227" s="68">
        <v>581.9</v>
      </c>
      <c r="J1227" s="68">
        <v>0.67</v>
      </c>
    </row>
    <row r="1228" s="15" customFormat="1" ht="14" customHeight="1" spans="1:10">
      <c r="A1228" s="195"/>
      <c r="B1228" s="45"/>
      <c r="C1228" s="63">
        <v>3</v>
      </c>
      <c r="D1228" s="176" t="s">
        <v>393</v>
      </c>
      <c r="E1228" s="68">
        <v>14.36</v>
      </c>
      <c r="F1228" s="68">
        <v>14.45</v>
      </c>
      <c r="G1228" s="68">
        <v>14.93</v>
      </c>
      <c r="H1228" s="68">
        <v>14.58</v>
      </c>
      <c r="I1228" s="68">
        <v>684.54</v>
      </c>
      <c r="J1228" s="68">
        <v>3.55</v>
      </c>
    </row>
    <row r="1229" s="15" customFormat="1" ht="14" customHeight="1" spans="1:10">
      <c r="A1229" s="195"/>
      <c r="B1229" s="45"/>
      <c r="C1229" s="63">
        <v>3</v>
      </c>
      <c r="D1229" s="176" t="s">
        <v>392</v>
      </c>
      <c r="E1229" s="68">
        <v>15.15</v>
      </c>
      <c r="F1229" s="68">
        <v>15.45</v>
      </c>
      <c r="G1229" s="68">
        <v>15.65</v>
      </c>
      <c r="H1229" s="68">
        <v>15.42</v>
      </c>
      <c r="I1229" s="68">
        <v>748.02</v>
      </c>
      <c r="J1229" s="68">
        <v>7.63</v>
      </c>
    </row>
    <row r="1230" s="15" customFormat="1" ht="14" customHeight="1" spans="1:10">
      <c r="A1230" s="195"/>
      <c r="B1230" s="45"/>
      <c r="C1230" s="63">
        <v>3</v>
      </c>
      <c r="D1230" s="176" t="s">
        <v>394</v>
      </c>
      <c r="E1230" s="68">
        <v>14.4</v>
      </c>
      <c r="F1230" s="68">
        <v>14.9</v>
      </c>
      <c r="G1230" s="68">
        <v>14.7</v>
      </c>
      <c r="H1230" s="68">
        <v>14.67</v>
      </c>
      <c r="I1230" s="68">
        <v>733.33</v>
      </c>
      <c r="J1230" s="68">
        <v>6.54</v>
      </c>
    </row>
    <row r="1231" s="15" customFormat="1" ht="14" customHeight="1" spans="1:10">
      <c r="A1231" s="195"/>
      <c r="B1231" s="45"/>
      <c r="C1231" s="63">
        <v>3</v>
      </c>
      <c r="D1231" s="176" t="s">
        <v>397</v>
      </c>
      <c r="E1231" s="68">
        <v>11.79</v>
      </c>
      <c r="F1231" s="68">
        <v>12.19</v>
      </c>
      <c r="G1231" s="68">
        <v>12.41</v>
      </c>
      <c r="H1231" s="68">
        <v>12.13</v>
      </c>
      <c r="I1231" s="68">
        <v>606.5</v>
      </c>
      <c r="J1231" s="68">
        <v>5.39</v>
      </c>
    </row>
    <row r="1232" s="15" customFormat="1" ht="14" customHeight="1" spans="1:10">
      <c r="A1232" s="195"/>
      <c r="B1232" s="45"/>
      <c r="C1232" s="63"/>
      <c r="D1232" s="175" t="s">
        <v>401</v>
      </c>
      <c r="E1232" s="111">
        <f>(E1225+E1226+E1227+E1228+E1229+E1230+E1231)/7</f>
        <v>13.5442857142857</v>
      </c>
      <c r="F1232" s="111">
        <f>(F1225+F1226+F1227+F1228+F1229+F1230+F1231)/7</f>
        <v>13.8457142857143</v>
      </c>
      <c r="G1232" s="111">
        <f>(G1225+G1226+G1227+G1228+G1229+G1230+G1231)/7</f>
        <v>13.7214285714286</v>
      </c>
      <c r="H1232" s="111">
        <f>(H1225+H1226+H1227+H1228+H1229+H1230+H1231)/7</f>
        <v>13.7047619047619</v>
      </c>
      <c r="I1232" s="111">
        <f>(I1225+I1226+I1227+I1228+I1229+I1230+I1231)/7</f>
        <v>675.636666666667</v>
      </c>
      <c r="J1232" s="111">
        <f>(I1232-643.22)/643.22*100</f>
        <v>5.03974793486935</v>
      </c>
    </row>
    <row r="1233" s="16" customFormat="1" ht="14" customHeight="1" spans="1:10">
      <c r="A1233" s="195"/>
      <c r="B1233" s="45"/>
      <c r="C1233" s="39" t="s">
        <v>734</v>
      </c>
      <c r="D1233" s="39" t="s">
        <v>464</v>
      </c>
      <c r="E1233" s="41">
        <v>151.02</v>
      </c>
      <c r="F1233" s="41">
        <v>154.89</v>
      </c>
      <c r="G1233" s="41"/>
      <c r="H1233" s="41">
        <f>AVERAGE(E1233:F1233)</f>
        <v>152.955</v>
      </c>
      <c r="I1233" s="41">
        <f>H1233/150*666.7</f>
        <v>679.83399</v>
      </c>
      <c r="J1233" s="41">
        <f>(I1233-646.88)/646.88*100</f>
        <v>5.09429724214692</v>
      </c>
    </row>
    <row r="1234" s="16" customFormat="1" ht="14" customHeight="1" spans="1:10">
      <c r="A1234" s="195"/>
      <c r="B1234" s="45"/>
      <c r="C1234" s="39"/>
      <c r="D1234" s="39" t="s">
        <v>414</v>
      </c>
      <c r="E1234" s="100">
        <v>323.64</v>
      </c>
      <c r="F1234" s="100">
        <v>317.2</v>
      </c>
      <c r="G1234" s="100"/>
      <c r="H1234" s="100">
        <v>320.4</v>
      </c>
      <c r="I1234" s="100">
        <v>640.84</v>
      </c>
      <c r="J1234" s="100">
        <v>5.73</v>
      </c>
    </row>
    <row r="1235" s="16" customFormat="1" ht="14" customHeight="1" spans="1:10">
      <c r="A1235" s="195"/>
      <c r="B1235" s="45"/>
      <c r="C1235" s="39"/>
      <c r="D1235" s="198" t="s">
        <v>674</v>
      </c>
      <c r="E1235" s="69">
        <v>155.94</v>
      </c>
      <c r="F1235" s="69">
        <v>147.97</v>
      </c>
      <c r="G1235" s="69"/>
      <c r="H1235" s="69">
        <v>151.96</v>
      </c>
      <c r="I1235" s="47">
        <v>594.19</v>
      </c>
      <c r="J1235" s="69">
        <v>1.21</v>
      </c>
    </row>
    <row r="1236" s="16" customFormat="1" ht="14" customHeight="1" spans="1:10">
      <c r="A1236" s="195"/>
      <c r="B1236" s="45"/>
      <c r="C1236" s="39"/>
      <c r="D1236" s="199" t="s">
        <v>735</v>
      </c>
      <c r="E1236" s="69">
        <v>305.58</v>
      </c>
      <c r="F1236" s="69">
        <v>287.8</v>
      </c>
      <c r="G1236" s="69"/>
      <c r="H1236" s="69">
        <v>296.69</v>
      </c>
      <c r="I1236" s="69">
        <v>593.38</v>
      </c>
      <c r="J1236" s="69">
        <v>3.11</v>
      </c>
    </row>
    <row r="1237" s="16" customFormat="1" ht="14" customHeight="1" spans="1:10">
      <c r="A1237" s="195"/>
      <c r="B1237" s="45"/>
      <c r="C1237" s="39"/>
      <c r="D1237" s="199" t="s">
        <v>736</v>
      </c>
      <c r="E1237" s="69">
        <v>150.93</v>
      </c>
      <c r="F1237" s="69">
        <v>149.76</v>
      </c>
      <c r="G1237" s="47"/>
      <c r="H1237" s="69">
        <v>150.35</v>
      </c>
      <c r="I1237" s="69">
        <v>599.46</v>
      </c>
      <c r="J1237" s="69">
        <v>4.24</v>
      </c>
    </row>
    <row r="1238" s="16" customFormat="1" ht="14" customHeight="1" spans="1:10">
      <c r="A1238" s="195"/>
      <c r="B1238" s="45"/>
      <c r="C1238" s="39"/>
      <c r="D1238" s="198" t="s">
        <v>336</v>
      </c>
      <c r="E1238" s="47">
        <v>170.6</v>
      </c>
      <c r="F1238" s="47">
        <v>168.5</v>
      </c>
      <c r="G1238" s="47"/>
      <c r="H1238" s="47">
        <v>169.6</v>
      </c>
      <c r="I1238" s="47">
        <v>646.23</v>
      </c>
      <c r="J1238" s="47">
        <v>6.8</v>
      </c>
    </row>
    <row r="1239" s="16" customFormat="1" ht="14" customHeight="1" spans="1:10">
      <c r="A1239" s="195"/>
      <c r="B1239" s="45"/>
      <c r="C1239" s="39"/>
      <c r="D1239" s="199" t="s">
        <v>737</v>
      </c>
      <c r="E1239" s="69">
        <v>142.76</v>
      </c>
      <c r="F1239" s="69">
        <v>149.79</v>
      </c>
      <c r="G1239" s="69"/>
      <c r="H1239" s="69">
        <v>146.27</v>
      </c>
      <c r="I1239" s="69">
        <v>650.1</v>
      </c>
      <c r="J1239" s="69">
        <v>5.6</v>
      </c>
    </row>
    <row r="1240" s="16" customFormat="1" ht="14" customHeight="1" spans="1:10">
      <c r="A1240" s="195"/>
      <c r="B1240" s="45"/>
      <c r="C1240" s="39"/>
      <c r="D1240" s="39" t="s">
        <v>331</v>
      </c>
      <c r="E1240" s="47">
        <v>186.6</v>
      </c>
      <c r="F1240" s="47">
        <v>186.4</v>
      </c>
      <c r="G1240" s="47"/>
      <c r="H1240" s="47">
        <v>186.5</v>
      </c>
      <c r="I1240" s="47">
        <v>745.99</v>
      </c>
      <c r="J1240" s="47">
        <v>9.32</v>
      </c>
    </row>
    <row r="1241" s="16" customFormat="1" ht="14" customHeight="1" spans="1:10">
      <c r="A1241" s="200"/>
      <c r="B1241" s="45"/>
      <c r="C1241" s="39"/>
      <c r="D1241" s="107" t="s">
        <v>339</v>
      </c>
      <c r="E1241" s="62">
        <f>(E1233+E1234+E1235+E1236+E1237+E1238+E1239+E1240)/8</f>
        <v>198.38375</v>
      </c>
      <c r="F1241" s="62">
        <f>(F1233+F1234+F1235+F1236+F1237+F1238+F1239+F1240)/8</f>
        <v>195.28875</v>
      </c>
      <c r="G1241" s="62"/>
      <c r="H1241" s="62">
        <f>(H1233+H1234+H1235+H1236+H1237+H1238+H1239+H1240)/8</f>
        <v>196.840625</v>
      </c>
      <c r="I1241" s="62">
        <f>(I1233+I1234+I1235+I1236+I1237+I1238+I1239+I1240)/8</f>
        <v>643.75299875</v>
      </c>
      <c r="J1241" s="62">
        <f>(I1241-611.71)/611.71*100</f>
        <v>5.23826629448594</v>
      </c>
    </row>
    <row r="1242" s="4" customFormat="1" ht="14" customHeight="1" spans="1:10">
      <c r="A1242" s="193">
        <v>47</v>
      </c>
      <c r="B1242" s="194" t="s">
        <v>738</v>
      </c>
      <c r="C1242" s="39" t="s">
        <v>739</v>
      </c>
      <c r="D1242" s="40" t="s">
        <v>326</v>
      </c>
      <c r="E1242" s="47">
        <v>15.4</v>
      </c>
      <c r="F1242" s="47">
        <v>15.35</v>
      </c>
      <c r="G1242" s="47">
        <v>15.2</v>
      </c>
      <c r="H1242" s="47">
        <f t="shared" ref="H1242:H1249" si="17">(E1242+G1242+F1242)/3</f>
        <v>15.3166666666667</v>
      </c>
      <c r="I1242" s="47">
        <v>729.4</v>
      </c>
      <c r="J1242" s="41">
        <f>(I1242-685.44)/685.44*100</f>
        <v>6.41339869281045</v>
      </c>
    </row>
    <row r="1243" s="4" customFormat="1" ht="14" customHeight="1" spans="1:10">
      <c r="A1243" s="195"/>
      <c r="B1243" s="196" t="s">
        <v>740</v>
      </c>
      <c r="C1243" s="44" t="s">
        <v>741</v>
      </c>
      <c r="D1243" s="40" t="s">
        <v>409</v>
      </c>
      <c r="E1243" s="47">
        <v>14.29</v>
      </c>
      <c r="F1243" s="47">
        <v>14.22</v>
      </c>
      <c r="G1243" s="47">
        <v>14.21</v>
      </c>
      <c r="H1243" s="47">
        <f t="shared" si="17"/>
        <v>14.24</v>
      </c>
      <c r="I1243" s="47">
        <v>654.75</v>
      </c>
      <c r="J1243" s="41">
        <f>(I1243-621.31)/621.31*100</f>
        <v>5.38217636928426</v>
      </c>
    </row>
    <row r="1244" s="4" customFormat="1" ht="14" customHeight="1" spans="1:10">
      <c r="A1244" s="195"/>
      <c r="B1244" s="196" t="s">
        <v>740</v>
      </c>
      <c r="C1244" s="44" t="s">
        <v>741</v>
      </c>
      <c r="D1244" s="40" t="s">
        <v>410</v>
      </c>
      <c r="E1244" s="47">
        <v>14.2</v>
      </c>
      <c r="F1244" s="47">
        <v>14.5</v>
      </c>
      <c r="G1244" s="47">
        <v>14.7</v>
      </c>
      <c r="H1244" s="47">
        <f t="shared" si="17"/>
        <v>14.4666666666667</v>
      </c>
      <c r="I1244" s="47">
        <v>723.33</v>
      </c>
      <c r="J1244" s="41">
        <f>(I1244-686.67)/686.67*100</f>
        <v>5.33880903490761</v>
      </c>
    </row>
    <row r="1245" s="4" customFormat="1" ht="14" customHeight="1" spans="1:10">
      <c r="A1245" s="195"/>
      <c r="B1245" s="196" t="s">
        <v>740</v>
      </c>
      <c r="C1245" s="44" t="s">
        <v>741</v>
      </c>
      <c r="D1245" s="40" t="s">
        <v>404</v>
      </c>
      <c r="E1245" s="41">
        <v>13.55</v>
      </c>
      <c r="F1245" s="41">
        <v>13.5</v>
      </c>
      <c r="G1245" s="41">
        <v>13.7</v>
      </c>
      <c r="H1245" s="47">
        <f t="shared" si="17"/>
        <v>13.5833333333333</v>
      </c>
      <c r="I1245" s="41">
        <f t="shared" ref="I1245:I1250" si="18">H1245*50</f>
        <v>679.166666666667</v>
      </c>
      <c r="J1245" s="41">
        <f>(I1245-633.33)/633.33*100</f>
        <v>7.23740651266586</v>
      </c>
    </row>
    <row r="1246" s="4" customFormat="1" ht="14" customHeight="1" spans="1:10">
      <c r="A1246" s="195"/>
      <c r="B1246" s="196" t="s">
        <v>740</v>
      </c>
      <c r="C1246" s="44" t="s">
        <v>741</v>
      </c>
      <c r="D1246" s="40" t="s">
        <v>447</v>
      </c>
      <c r="E1246" s="41">
        <v>14.16</v>
      </c>
      <c r="F1246" s="41">
        <v>14.08</v>
      </c>
      <c r="G1246" s="41">
        <v>14.16</v>
      </c>
      <c r="H1246" s="47">
        <f t="shared" si="17"/>
        <v>14.1333333333333</v>
      </c>
      <c r="I1246" s="41">
        <f t="shared" si="18"/>
        <v>706.666666666667</v>
      </c>
      <c r="J1246" s="41">
        <f>(I1246-666.67)/666.67*100</f>
        <v>5.99947000264999</v>
      </c>
    </row>
    <row r="1247" s="4" customFormat="1" ht="14" customHeight="1" spans="1:10">
      <c r="A1247" s="195"/>
      <c r="B1247" s="196" t="s">
        <v>740</v>
      </c>
      <c r="C1247" s="44" t="s">
        <v>741</v>
      </c>
      <c r="D1247" s="40" t="s">
        <v>525</v>
      </c>
      <c r="E1247" s="47">
        <v>12.05</v>
      </c>
      <c r="F1247" s="47">
        <v>13.25</v>
      </c>
      <c r="G1247" s="47">
        <v>11.9</v>
      </c>
      <c r="H1247" s="47">
        <f t="shared" si="17"/>
        <v>12.4</v>
      </c>
      <c r="I1247" s="47">
        <v>620</v>
      </c>
      <c r="J1247" s="41">
        <f>(I1247-483.33)/483.33*100</f>
        <v>28.2767467361844</v>
      </c>
    </row>
    <row r="1248" s="4" customFormat="1" ht="14" customHeight="1" spans="1:10">
      <c r="A1248" s="195"/>
      <c r="B1248" s="197" t="s">
        <v>742</v>
      </c>
      <c r="C1248" s="44" t="s">
        <v>741</v>
      </c>
      <c r="D1248" s="63" t="s">
        <v>518</v>
      </c>
      <c r="E1248" s="71">
        <v>12.2</v>
      </c>
      <c r="F1248" s="71">
        <v>12.7</v>
      </c>
      <c r="G1248" s="71">
        <v>11.7</v>
      </c>
      <c r="H1248" s="47">
        <f t="shared" si="17"/>
        <v>12.2</v>
      </c>
      <c r="I1248" s="71">
        <v>610</v>
      </c>
      <c r="J1248" s="41">
        <f>(I1248-578.33)/578.33*100</f>
        <v>5.4761122542493</v>
      </c>
    </row>
    <row r="1249" s="4" customFormat="1" ht="14" customHeight="1" spans="1:10">
      <c r="A1249" s="195"/>
      <c r="B1249" s="45"/>
      <c r="C1249" s="39"/>
      <c r="D1249" s="110" t="s">
        <v>401</v>
      </c>
      <c r="E1249" s="117">
        <f>AVERAGE(E1242:E1248)</f>
        <v>13.6928571428571</v>
      </c>
      <c r="F1249" s="117">
        <f>AVERAGE(F1242:F1248)</f>
        <v>13.9428571428571</v>
      </c>
      <c r="G1249" s="117">
        <f>AVERAGE(G1242:G1248)</f>
        <v>13.6528571428571</v>
      </c>
      <c r="H1249" s="62">
        <f t="shared" si="17"/>
        <v>13.7628571428571</v>
      </c>
      <c r="I1249" s="117">
        <f>AVERAGE(I1242:I1248)</f>
        <v>674.759047619048</v>
      </c>
      <c r="J1249" s="46">
        <f>(I1249-622.15)/622.15*100</f>
        <v>8.45600701101788</v>
      </c>
    </row>
    <row r="1250" s="15" customFormat="1" ht="14" customHeight="1" spans="1:10">
      <c r="A1250" s="195"/>
      <c r="B1250" s="45"/>
      <c r="C1250" s="63" t="s">
        <v>743</v>
      </c>
      <c r="D1250" s="176" t="s">
        <v>663</v>
      </c>
      <c r="E1250" s="71">
        <v>14.61</v>
      </c>
      <c r="F1250" s="71">
        <v>14.58</v>
      </c>
      <c r="G1250" s="71">
        <v>14.66</v>
      </c>
      <c r="H1250" s="71">
        <f>AVERAGE(E1250:G1250)</f>
        <v>14.6166666666667</v>
      </c>
      <c r="I1250" s="71">
        <f t="shared" si="18"/>
        <v>730.833333333333</v>
      </c>
      <c r="J1250" s="71">
        <f>(I1250-659.5)/659.5*100</f>
        <v>10.8162749557746</v>
      </c>
    </row>
    <row r="1251" s="15" customFormat="1" ht="14" customHeight="1" spans="1:10">
      <c r="A1251" s="195"/>
      <c r="B1251" s="45"/>
      <c r="C1251" s="63">
        <v>7</v>
      </c>
      <c r="D1251" s="176" t="s">
        <v>673</v>
      </c>
      <c r="E1251" s="68">
        <v>12.4</v>
      </c>
      <c r="F1251" s="68">
        <v>12</v>
      </c>
      <c r="G1251" s="68">
        <v>13</v>
      </c>
      <c r="H1251" s="68">
        <v>12.47</v>
      </c>
      <c r="I1251" s="68">
        <v>623.3</v>
      </c>
      <c r="J1251" s="68">
        <v>-0.8</v>
      </c>
    </row>
    <row r="1252" s="15" customFormat="1" ht="14" customHeight="1" spans="1:10">
      <c r="A1252" s="195"/>
      <c r="B1252" s="45"/>
      <c r="C1252" s="63">
        <v>7</v>
      </c>
      <c r="D1252" s="176" t="s">
        <v>518</v>
      </c>
      <c r="E1252" s="68">
        <v>12.2</v>
      </c>
      <c r="F1252" s="68">
        <v>12.6</v>
      </c>
      <c r="G1252" s="68">
        <v>11.9</v>
      </c>
      <c r="H1252" s="68">
        <v>12.23</v>
      </c>
      <c r="I1252" s="68">
        <v>611.5</v>
      </c>
      <c r="J1252" s="68">
        <v>5.8</v>
      </c>
    </row>
    <row r="1253" s="15" customFormat="1" ht="14" customHeight="1" spans="1:10">
      <c r="A1253" s="195"/>
      <c r="B1253" s="45"/>
      <c r="C1253" s="63">
        <v>7</v>
      </c>
      <c r="D1253" s="176" t="s">
        <v>393</v>
      </c>
      <c r="E1253" s="68">
        <v>15.34</v>
      </c>
      <c r="F1253" s="68">
        <v>14.86</v>
      </c>
      <c r="G1253" s="68">
        <v>14.74</v>
      </c>
      <c r="H1253" s="68">
        <v>14.98</v>
      </c>
      <c r="I1253" s="68">
        <v>703.32</v>
      </c>
      <c r="J1253" s="68">
        <v>6.39</v>
      </c>
    </row>
    <row r="1254" s="15" customFormat="1" ht="14" customHeight="1" spans="1:10">
      <c r="A1254" s="195"/>
      <c r="B1254" s="45"/>
      <c r="C1254" s="63">
        <v>7</v>
      </c>
      <c r="D1254" s="176" t="s">
        <v>392</v>
      </c>
      <c r="E1254" s="68">
        <v>15.35</v>
      </c>
      <c r="F1254" s="68">
        <v>15.4</v>
      </c>
      <c r="G1254" s="68">
        <v>15.24</v>
      </c>
      <c r="H1254" s="68">
        <v>15.33</v>
      </c>
      <c r="I1254" s="68">
        <v>743.82</v>
      </c>
      <c r="J1254" s="68">
        <v>7.03</v>
      </c>
    </row>
    <row r="1255" s="15" customFormat="1" ht="14" customHeight="1" spans="1:10">
      <c r="A1255" s="195"/>
      <c r="B1255" s="45"/>
      <c r="C1255" s="63">
        <v>7</v>
      </c>
      <c r="D1255" s="176" t="s">
        <v>394</v>
      </c>
      <c r="E1255" s="68">
        <v>14.2</v>
      </c>
      <c r="F1255" s="68">
        <v>13.9</v>
      </c>
      <c r="G1255" s="68">
        <v>14.3</v>
      </c>
      <c r="H1255" s="68">
        <v>14.13</v>
      </c>
      <c r="I1255" s="68">
        <v>706.67</v>
      </c>
      <c r="J1255" s="68">
        <v>2.66</v>
      </c>
    </row>
    <row r="1256" s="15" customFormat="1" ht="14" customHeight="1" spans="1:10">
      <c r="A1256" s="195"/>
      <c r="B1256" s="45"/>
      <c r="C1256" s="63">
        <v>7</v>
      </c>
      <c r="D1256" s="176" t="s">
        <v>397</v>
      </c>
      <c r="E1256" s="68">
        <v>12.06</v>
      </c>
      <c r="F1256" s="68">
        <v>12.33</v>
      </c>
      <c r="G1256" s="68">
        <v>12.13</v>
      </c>
      <c r="H1256" s="68">
        <v>12.17</v>
      </c>
      <c r="I1256" s="68">
        <v>608.7</v>
      </c>
      <c r="J1256" s="68">
        <v>5.76</v>
      </c>
    </row>
    <row r="1257" s="15" customFormat="1" ht="14" customHeight="1" spans="1:10">
      <c r="A1257" s="195"/>
      <c r="B1257" s="45"/>
      <c r="C1257" s="63"/>
      <c r="D1257" s="175" t="s">
        <v>401</v>
      </c>
      <c r="E1257" s="111">
        <f>(E1250+E1251+E1252+E1253+E1254+E1255+E1256)/7</f>
        <v>13.7371428571429</v>
      </c>
      <c r="F1257" s="111">
        <f>(F1250+F1251+F1252+F1253+F1254+F1255+F1256)/7</f>
        <v>13.6671428571429</v>
      </c>
      <c r="G1257" s="111">
        <f>(G1250+G1251+G1252+G1253+G1254+G1255+G1256)/7</f>
        <v>13.71</v>
      </c>
      <c r="H1257" s="111">
        <f>(H1250+H1251+H1252+H1253+H1254+H1255+H1256)/7</f>
        <v>13.7038095238095</v>
      </c>
      <c r="I1257" s="111">
        <f>(I1250+I1251+I1252+I1253+I1254+I1255+I1256)/7</f>
        <v>675.449047619048</v>
      </c>
      <c r="J1257" s="111">
        <f>(I1257-643.22)/643.22*100</f>
        <v>5.01057921380671</v>
      </c>
    </row>
    <row r="1258" s="16" customFormat="1" ht="14" customHeight="1" spans="1:10">
      <c r="A1258" s="195"/>
      <c r="B1258" s="45"/>
      <c r="C1258" s="39" t="s">
        <v>744</v>
      </c>
      <c r="D1258" s="39" t="s">
        <v>464</v>
      </c>
      <c r="E1258" s="41">
        <v>153.28</v>
      </c>
      <c r="F1258" s="41">
        <v>155.68</v>
      </c>
      <c r="G1258" s="41"/>
      <c r="H1258" s="41">
        <f>AVERAGE(E1258:F1258)</f>
        <v>154.48</v>
      </c>
      <c r="I1258" s="41">
        <f>H1258/150*666.7</f>
        <v>686.612106666667</v>
      </c>
      <c r="J1258" s="41">
        <f>(I1258-646.88)/646.88*100</f>
        <v>6.14211394179241</v>
      </c>
    </row>
    <row r="1259" s="16" customFormat="1" ht="14" customHeight="1" spans="1:10">
      <c r="A1259" s="195"/>
      <c r="B1259" s="45"/>
      <c r="C1259" s="39" t="s">
        <v>745</v>
      </c>
      <c r="D1259" s="39" t="s">
        <v>414</v>
      </c>
      <c r="E1259" s="100">
        <v>328.1</v>
      </c>
      <c r="F1259" s="100">
        <v>315.6</v>
      </c>
      <c r="G1259" s="100"/>
      <c r="H1259" s="100">
        <v>321.9</v>
      </c>
      <c r="I1259" s="100">
        <v>643.7</v>
      </c>
      <c r="J1259" s="100">
        <v>6.2</v>
      </c>
    </row>
    <row r="1260" s="16" customFormat="1" ht="14" customHeight="1" spans="1:10">
      <c r="A1260" s="195"/>
      <c r="B1260" s="45"/>
      <c r="C1260" s="39" t="s">
        <v>745</v>
      </c>
      <c r="D1260" s="198" t="s">
        <v>674</v>
      </c>
      <c r="E1260" s="69">
        <v>151.58</v>
      </c>
      <c r="F1260" s="69">
        <v>153.05</v>
      </c>
      <c r="G1260" s="69"/>
      <c r="H1260" s="69">
        <v>152.32</v>
      </c>
      <c r="I1260" s="47">
        <v>595.6</v>
      </c>
      <c r="J1260" s="69">
        <v>1.45</v>
      </c>
    </row>
    <row r="1261" s="16" customFormat="1" ht="14" customHeight="1" spans="1:10">
      <c r="A1261" s="195"/>
      <c r="B1261" s="45"/>
      <c r="C1261" s="39" t="s">
        <v>745</v>
      </c>
      <c r="D1261" s="199" t="s">
        <v>735</v>
      </c>
      <c r="E1261" s="47">
        <v>282.94</v>
      </c>
      <c r="F1261" s="47">
        <v>312.14</v>
      </c>
      <c r="G1261" s="69"/>
      <c r="H1261" s="47">
        <v>297.54</v>
      </c>
      <c r="I1261" s="47">
        <v>595.08</v>
      </c>
      <c r="J1261" s="47">
        <v>3.41</v>
      </c>
    </row>
    <row r="1262" s="16" customFormat="1" ht="14" customHeight="1" spans="1:10">
      <c r="A1262" s="195"/>
      <c r="B1262" s="45"/>
      <c r="C1262" s="39" t="s">
        <v>745</v>
      </c>
      <c r="D1262" s="199" t="s">
        <v>736</v>
      </c>
      <c r="E1262" s="69">
        <v>150.48</v>
      </c>
      <c r="F1262" s="69">
        <v>152.62</v>
      </c>
      <c r="G1262" s="47"/>
      <c r="H1262" s="69">
        <v>151.55</v>
      </c>
      <c r="I1262" s="69">
        <v>604.27</v>
      </c>
      <c r="J1262" s="69">
        <v>5.08</v>
      </c>
    </row>
    <row r="1263" s="16" customFormat="1" ht="14" customHeight="1" spans="1:10">
      <c r="A1263" s="195"/>
      <c r="B1263" s="45"/>
      <c r="C1263" s="39" t="s">
        <v>745</v>
      </c>
      <c r="D1263" s="198" t="s">
        <v>336</v>
      </c>
      <c r="E1263" s="47">
        <v>171.1</v>
      </c>
      <c r="F1263" s="47">
        <v>169.3</v>
      </c>
      <c r="G1263" s="47"/>
      <c r="H1263" s="47">
        <v>170.2</v>
      </c>
      <c r="I1263" s="47">
        <v>648.71</v>
      </c>
      <c r="J1263" s="47">
        <v>7.21</v>
      </c>
    </row>
    <row r="1264" s="16" customFormat="1" ht="14" customHeight="1" spans="1:10">
      <c r="A1264" s="195"/>
      <c r="B1264" s="45"/>
      <c r="C1264" s="39" t="s">
        <v>745</v>
      </c>
      <c r="D1264" s="199" t="s">
        <v>737</v>
      </c>
      <c r="E1264" s="69">
        <v>148.38</v>
      </c>
      <c r="F1264" s="69">
        <v>142.77</v>
      </c>
      <c r="G1264" s="69"/>
      <c r="H1264" s="69">
        <v>145.58</v>
      </c>
      <c r="I1264" s="69">
        <v>647</v>
      </c>
      <c r="J1264" s="69">
        <v>5.1</v>
      </c>
    </row>
    <row r="1265" s="16" customFormat="1" ht="14" customHeight="1" spans="1:10">
      <c r="A1265" s="195"/>
      <c r="B1265" s="45"/>
      <c r="C1265" s="44" t="s">
        <v>746</v>
      </c>
      <c r="D1265" s="39" t="s">
        <v>331</v>
      </c>
      <c r="E1265" s="47">
        <v>189.3</v>
      </c>
      <c r="F1265" s="47">
        <v>191.3</v>
      </c>
      <c r="G1265" s="47"/>
      <c r="H1265" s="47">
        <v>190.3</v>
      </c>
      <c r="I1265" s="47">
        <v>761.19</v>
      </c>
      <c r="J1265" s="47">
        <v>11.55</v>
      </c>
    </row>
    <row r="1266" s="16" customFormat="1" ht="14" customHeight="1" spans="1:10">
      <c r="A1266" s="200"/>
      <c r="B1266" s="45"/>
      <c r="C1266" s="39"/>
      <c r="D1266" s="107" t="s">
        <v>339</v>
      </c>
      <c r="E1266" s="62">
        <f>(E1258+E1259+E1260+E1261+E1262+E1263+E1264+E1265)/8</f>
        <v>196.895</v>
      </c>
      <c r="F1266" s="62">
        <f>(F1258+F1259+F1260+F1261+F1262+F1263+F1264+F1265)/8</f>
        <v>199.0575</v>
      </c>
      <c r="G1266" s="62"/>
      <c r="H1266" s="62">
        <f>(H1258+H1259+H1260+H1261+H1262+H1263+H1264+H1265)/8</f>
        <v>197.98375</v>
      </c>
      <c r="I1266" s="62">
        <f>(I1258+I1259+I1260+I1261+I1262+I1263+I1264+I1265)/8</f>
        <v>647.770263333333</v>
      </c>
      <c r="J1266" s="62">
        <f>(I1266-611.71)/611.71*100</f>
        <v>5.89499327023153</v>
      </c>
    </row>
    <row r="1267" s="13" customFormat="1" ht="14" customHeight="1" spans="1:10">
      <c r="A1267" s="177">
        <v>48</v>
      </c>
      <c r="B1267" s="178" t="s">
        <v>747</v>
      </c>
      <c r="C1267" s="48" t="s">
        <v>748</v>
      </c>
      <c r="D1267" s="48" t="s">
        <v>408</v>
      </c>
      <c r="E1267" s="116">
        <v>15.5</v>
      </c>
      <c r="F1267" s="116">
        <v>14.45</v>
      </c>
      <c r="G1267" s="116">
        <v>14.7</v>
      </c>
      <c r="H1267" s="116">
        <v>14.88</v>
      </c>
      <c r="I1267" s="116">
        <v>744.2</v>
      </c>
      <c r="J1267" s="116">
        <v>5.93</v>
      </c>
    </row>
    <row r="1268" s="13" customFormat="1" ht="14" customHeight="1" spans="1:10">
      <c r="A1268" s="179"/>
      <c r="B1268" s="180"/>
      <c r="C1268" s="48"/>
      <c r="D1268" s="48" t="s">
        <v>374</v>
      </c>
      <c r="E1268" s="116">
        <v>12.75</v>
      </c>
      <c r="F1268" s="116">
        <v>12.6</v>
      </c>
      <c r="G1268" s="116">
        <v>12.76</v>
      </c>
      <c r="H1268" s="116">
        <v>12.7</v>
      </c>
      <c r="I1268" s="116">
        <v>635.1</v>
      </c>
      <c r="J1268" s="116">
        <v>2.39</v>
      </c>
    </row>
    <row r="1269" s="13" customFormat="1" ht="14" customHeight="1" spans="1:10">
      <c r="A1269" s="179"/>
      <c r="B1269" s="180"/>
      <c r="C1269" s="48"/>
      <c r="D1269" s="48" t="s">
        <v>446</v>
      </c>
      <c r="E1269" s="116">
        <v>16.63</v>
      </c>
      <c r="F1269" s="116">
        <v>16.36</v>
      </c>
      <c r="G1269" s="116">
        <v>16.75</v>
      </c>
      <c r="H1269" s="116">
        <v>16.58</v>
      </c>
      <c r="I1269" s="116">
        <v>722.4</v>
      </c>
      <c r="J1269" s="116">
        <v>14.18</v>
      </c>
    </row>
    <row r="1270" s="13" customFormat="1" ht="14" customHeight="1" spans="1:10">
      <c r="A1270" s="179"/>
      <c r="B1270" s="180"/>
      <c r="C1270" s="48"/>
      <c r="D1270" s="48" t="s">
        <v>329</v>
      </c>
      <c r="E1270" s="116">
        <v>14.53</v>
      </c>
      <c r="F1270" s="116">
        <v>14.47</v>
      </c>
      <c r="G1270" s="116">
        <v>14.3</v>
      </c>
      <c r="H1270" s="116">
        <v>14.43</v>
      </c>
      <c r="I1270" s="116">
        <v>652.6</v>
      </c>
      <c r="J1270" s="116">
        <v>2.16</v>
      </c>
    </row>
    <row r="1271" s="13" customFormat="1" ht="14" customHeight="1" spans="1:10">
      <c r="A1271" s="179"/>
      <c r="B1271" s="180"/>
      <c r="C1271" s="48"/>
      <c r="D1271" s="48" t="s">
        <v>404</v>
      </c>
      <c r="E1271" s="116">
        <v>13.95</v>
      </c>
      <c r="F1271" s="116">
        <v>13.75</v>
      </c>
      <c r="G1271" s="116">
        <v>14.65</v>
      </c>
      <c r="H1271" s="116">
        <v>14.12</v>
      </c>
      <c r="I1271" s="116">
        <v>705.8</v>
      </c>
      <c r="J1271" s="116">
        <v>7.22</v>
      </c>
    </row>
    <row r="1272" s="13" customFormat="1" ht="14" customHeight="1" spans="1:10">
      <c r="A1272" s="179"/>
      <c r="B1272" s="180"/>
      <c r="C1272" s="48"/>
      <c r="D1272" s="48" t="s">
        <v>406</v>
      </c>
      <c r="E1272" s="116">
        <v>12.99</v>
      </c>
      <c r="F1272" s="116">
        <v>12.85</v>
      </c>
      <c r="G1272" s="116">
        <v>13.68</v>
      </c>
      <c r="H1272" s="116">
        <v>13.17</v>
      </c>
      <c r="I1272" s="116">
        <v>658.7</v>
      </c>
      <c r="J1272" s="116">
        <v>7.1</v>
      </c>
    </row>
    <row r="1273" s="13" customFormat="1" ht="14" customHeight="1" spans="1:10">
      <c r="A1273" s="179"/>
      <c r="B1273" s="180"/>
      <c r="C1273" s="48"/>
      <c r="D1273" s="180" t="s">
        <v>339</v>
      </c>
      <c r="E1273" s="181">
        <v>14.39</v>
      </c>
      <c r="F1273" s="181">
        <v>14.08</v>
      </c>
      <c r="G1273" s="181">
        <v>14.47</v>
      </c>
      <c r="H1273" s="181">
        <v>14.31</v>
      </c>
      <c r="I1273" s="181">
        <v>686.4</v>
      </c>
      <c r="J1273" s="181">
        <v>6.48</v>
      </c>
    </row>
    <row r="1274" s="13" customFormat="1" ht="14" customHeight="1" spans="1:10">
      <c r="A1274" s="179"/>
      <c r="B1274" s="180"/>
      <c r="C1274" s="48" t="s">
        <v>749</v>
      </c>
      <c r="D1274" s="182" t="s">
        <v>750</v>
      </c>
      <c r="E1274" s="96">
        <v>15.66</v>
      </c>
      <c r="F1274" s="96">
        <v>15.95</v>
      </c>
      <c r="G1274" s="96">
        <v>15.4</v>
      </c>
      <c r="H1274" s="96">
        <v>15.67</v>
      </c>
      <c r="I1274" s="96">
        <v>784.1</v>
      </c>
      <c r="J1274" s="96">
        <v>6.4</v>
      </c>
    </row>
    <row r="1275" s="13" customFormat="1" ht="14" customHeight="1" spans="1:10">
      <c r="A1275" s="179"/>
      <c r="B1275" s="180"/>
      <c r="C1275" s="48"/>
      <c r="D1275" s="182" t="s">
        <v>751</v>
      </c>
      <c r="E1275" s="96">
        <v>14.15</v>
      </c>
      <c r="F1275" s="96">
        <v>13.73</v>
      </c>
      <c r="G1275" s="96">
        <v>13.52</v>
      </c>
      <c r="H1275" s="96">
        <v>13.8</v>
      </c>
      <c r="I1275" s="96">
        <v>689.7</v>
      </c>
      <c r="J1275" s="96">
        <v>7.4</v>
      </c>
    </row>
    <row r="1276" s="13" customFormat="1" ht="14" customHeight="1" spans="1:10">
      <c r="A1276" s="179"/>
      <c r="B1276" s="180"/>
      <c r="C1276" s="48"/>
      <c r="D1276" s="182" t="s">
        <v>617</v>
      </c>
      <c r="E1276" s="96">
        <v>14.16</v>
      </c>
      <c r="F1276" s="96">
        <v>13.63</v>
      </c>
      <c r="G1276" s="96">
        <v>13.94</v>
      </c>
      <c r="H1276" s="96">
        <v>13.91</v>
      </c>
      <c r="I1276" s="96">
        <v>695.3</v>
      </c>
      <c r="J1276" s="96">
        <v>8.2</v>
      </c>
    </row>
    <row r="1277" s="13" customFormat="1" ht="14" customHeight="1" spans="1:10">
      <c r="A1277" s="179"/>
      <c r="B1277" s="180"/>
      <c r="C1277" s="48"/>
      <c r="D1277" s="182" t="s">
        <v>752</v>
      </c>
      <c r="E1277" s="96">
        <v>13.31</v>
      </c>
      <c r="F1277" s="96">
        <v>13.41</v>
      </c>
      <c r="G1277" s="96">
        <v>13.76</v>
      </c>
      <c r="H1277" s="96">
        <v>13.49</v>
      </c>
      <c r="I1277" s="96">
        <v>621.8</v>
      </c>
      <c r="J1277" s="96">
        <v>4.9</v>
      </c>
    </row>
    <row r="1278" s="13" customFormat="1" ht="14" customHeight="1" spans="1:10">
      <c r="A1278" s="179"/>
      <c r="B1278" s="180"/>
      <c r="C1278" s="48"/>
      <c r="D1278" s="182" t="s">
        <v>688</v>
      </c>
      <c r="E1278" s="96">
        <v>12.68</v>
      </c>
      <c r="F1278" s="96">
        <v>12.64</v>
      </c>
      <c r="G1278" s="96">
        <v>13.06</v>
      </c>
      <c r="H1278" s="96">
        <v>12.79</v>
      </c>
      <c r="I1278" s="96">
        <v>639.7</v>
      </c>
      <c r="J1278" s="96">
        <v>7.4</v>
      </c>
    </row>
    <row r="1279" s="13" customFormat="1" ht="14" customHeight="1" spans="1:10">
      <c r="A1279" s="179"/>
      <c r="B1279" s="180"/>
      <c r="C1279" s="48"/>
      <c r="D1279" s="182" t="s">
        <v>753</v>
      </c>
      <c r="E1279" s="96">
        <v>13.84</v>
      </c>
      <c r="F1279" s="96">
        <v>13.53</v>
      </c>
      <c r="G1279" s="96">
        <v>13.38</v>
      </c>
      <c r="H1279" s="96">
        <v>13.58</v>
      </c>
      <c r="I1279" s="96">
        <v>686</v>
      </c>
      <c r="J1279" s="96">
        <v>6.5</v>
      </c>
    </row>
    <row r="1280" s="13" customFormat="1" ht="14" customHeight="1" spans="1:10">
      <c r="A1280" s="179"/>
      <c r="B1280" s="180"/>
      <c r="C1280" s="48"/>
      <c r="D1280" s="183" t="s">
        <v>621</v>
      </c>
      <c r="E1280" s="184">
        <v>13.97</v>
      </c>
      <c r="F1280" s="184">
        <v>13.82</v>
      </c>
      <c r="G1280" s="184">
        <v>13.84</v>
      </c>
      <c r="H1280" s="184">
        <v>13.87</v>
      </c>
      <c r="I1280" s="184">
        <v>686.1</v>
      </c>
      <c r="J1280" s="184">
        <v>6.8</v>
      </c>
    </row>
    <row r="1281" s="13" customFormat="1" ht="14" customHeight="1" spans="1:10">
      <c r="A1281" s="179"/>
      <c r="B1281" s="180"/>
      <c r="C1281" s="48" t="s">
        <v>754</v>
      </c>
      <c r="D1281" s="52" t="s">
        <v>408</v>
      </c>
      <c r="E1281" s="74">
        <v>180.8</v>
      </c>
      <c r="F1281" s="74">
        <v>182.4</v>
      </c>
      <c r="G1281" s="74"/>
      <c r="H1281" s="74">
        <v>181.6</v>
      </c>
      <c r="I1281" s="74">
        <v>671.9</v>
      </c>
      <c r="J1281" s="74">
        <v>4.7</v>
      </c>
    </row>
    <row r="1282" s="13" customFormat="1" ht="14" customHeight="1" spans="1:10">
      <c r="A1282" s="179"/>
      <c r="B1282" s="180"/>
      <c r="C1282" s="48"/>
      <c r="D1282" s="52" t="s">
        <v>755</v>
      </c>
      <c r="E1282" s="74">
        <v>147.8</v>
      </c>
      <c r="F1282" s="74">
        <v>140.5</v>
      </c>
      <c r="G1282" s="74"/>
      <c r="H1282" s="74">
        <v>144.2</v>
      </c>
      <c r="I1282" s="74">
        <v>640.8</v>
      </c>
      <c r="J1282" s="74">
        <v>4.9</v>
      </c>
    </row>
    <row r="1283" s="13" customFormat="1" ht="14" customHeight="1" spans="1:10">
      <c r="A1283" s="179"/>
      <c r="B1283" s="180"/>
      <c r="C1283" s="48"/>
      <c r="D1283" s="52" t="s">
        <v>611</v>
      </c>
      <c r="E1283" s="74">
        <v>143.5</v>
      </c>
      <c r="F1283" s="74">
        <v>139.2</v>
      </c>
      <c r="G1283" s="74"/>
      <c r="H1283" s="74">
        <v>141.4</v>
      </c>
      <c r="I1283" s="74">
        <v>628.3</v>
      </c>
      <c r="J1283" s="74">
        <v>7.84</v>
      </c>
    </row>
    <row r="1284" s="13" customFormat="1" ht="14" customHeight="1" spans="1:10">
      <c r="A1284" s="179"/>
      <c r="B1284" s="180"/>
      <c r="C1284" s="48"/>
      <c r="D1284" s="52" t="s">
        <v>329</v>
      </c>
      <c r="E1284" s="74">
        <v>150.2</v>
      </c>
      <c r="F1284" s="74">
        <v>146.9</v>
      </c>
      <c r="G1284" s="74"/>
      <c r="H1284" s="74">
        <v>148.6</v>
      </c>
      <c r="I1284" s="74">
        <v>617</v>
      </c>
      <c r="J1284" s="74">
        <v>4.82</v>
      </c>
    </row>
    <row r="1285" s="13" customFormat="1" ht="14" customHeight="1" spans="1:10">
      <c r="A1285" s="179"/>
      <c r="B1285" s="180"/>
      <c r="C1285" s="48"/>
      <c r="D1285" s="52" t="s">
        <v>404</v>
      </c>
      <c r="E1285" s="74">
        <v>152.5</v>
      </c>
      <c r="F1285" s="74">
        <v>156.9</v>
      </c>
      <c r="G1285" s="74"/>
      <c r="H1285" s="74">
        <v>154.7</v>
      </c>
      <c r="I1285" s="74">
        <v>618.8</v>
      </c>
      <c r="J1285" s="74">
        <v>8.91</v>
      </c>
    </row>
    <row r="1286" s="13" customFormat="1" ht="14" customHeight="1" spans="1:10">
      <c r="A1286" s="179"/>
      <c r="B1286" s="180"/>
      <c r="C1286" s="48"/>
      <c r="D1286" s="52" t="s">
        <v>356</v>
      </c>
      <c r="E1286" s="74">
        <v>401.6</v>
      </c>
      <c r="F1286" s="74">
        <v>398.5</v>
      </c>
      <c r="G1286" s="74"/>
      <c r="H1286" s="74">
        <v>400</v>
      </c>
      <c r="I1286" s="74">
        <v>800.5</v>
      </c>
      <c r="J1286" s="74">
        <v>14.14</v>
      </c>
    </row>
    <row r="1287" s="13" customFormat="1" ht="14" customHeight="1" spans="1:10">
      <c r="A1287" s="185"/>
      <c r="B1287" s="180"/>
      <c r="C1287" s="48"/>
      <c r="D1287" s="75" t="s">
        <v>339</v>
      </c>
      <c r="E1287" s="76">
        <v>196.1</v>
      </c>
      <c r="F1287" s="76">
        <v>194.1</v>
      </c>
      <c r="G1287" s="76"/>
      <c r="H1287" s="76">
        <v>195.1</v>
      </c>
      <c r="I1287" s="76">
        <v>662.9</v>
      </c>
      <c r="J1287" s="76">
        <v>7.68</v>
      </c>
    </row>
    <row r="1288" s="13" customFormat="1" ht="14" customHeight="1" spans="1:10">
      <c r="A1288" s="177">
        <v>49</v>
      </c>
      <c r="B1288" s="178" t="s">
        <v>756</v>
      </c>
      <c r="C1288" s="48" t="s">
        <v>757</v>
      </c>
      <c r="D1288" s="48" t="s">
        <v>408</v>
      </c>
      <c r="E1288" s="116">
        <v>14.5</v>
      </c>
      <c r="F1288" s="116">
        <v>15.15</v>
      </c>
      <c r="G1288" s="116">
        <v>15.7</v>
      </c>
      <c r="H1288" s="116">
        <v>15.12</v>
      </c>
      <c r="I1288" s="116">
        <v>755.8</v>
      </c>
      <c r="J1288" s="116">
        <v>7.59</v>
      </c>
    </row>
    <row r="1289" s="13" customFormat="1" ht="14" customHeight="1" spans="1:10">
      <c r="A1289" s="179"/>
      <c r="B1289" s="180"/>
      <c r="C1289" s="48"/>
      <c r="D1289" s="48" t="s">
        <v>374</v>
      </c>
      <c r="E1289" s="116">
        <v>13.4</v>
      </c>
      <c r="F1289" s="116">
        <v>13.22</v>
      </c>
      <c r="G1289" s="116">
        <v>13.73</v>
      </c>
      <c r="H1289" s="116">
        <v>13.45</v>
      </c>
      <c r="I1289" s="116">
        <v>672.5</v>
      </c>
      <c r="J1289" s="116">
        <v>8.42</v>
      </c>
    </row>
    <row r="1290" s="13" customFormat="1" ht="14" customHeight="1" spans="1:10">
      <c r="A1290" s="179"/>
      <c r="B1290" s="180"/>
      <c r="C1290" s="48"/>
      <c r="D1290" s="48" t="s">
        <v>446</v>
      </c>
      <c r="E1290" s="116">
        <v>15.86</v>
      </c>
      <c r="F1290" s="116">
        <v>16.21</v>
      </c>
      <c r="G1290" s="116">
        <v>16.38</v>
      </c>
      <c r="H1290" s="116">
        <v>16.15</v>
      </c>
      <c r="I1290" s="116">
        <v>703.7</v>
      </c>
      <c r="J1290" s="116">
        <v>11.22</v>
      </c>
    </row>
    <row r="1291" s="13" customFormat="1" ht="14" customHeight="1" spans="1:10">
      <c r="A1291" s="179"/>
      <c r="B1291" s="180"/>
      <c r="C1291" s="48"/>
      <c r="D1291" s="48" t="s">
        <v>329</v>
      </c>
      <c r="E1291" s="116">
        <v>15.86</v>
      </c>
      <c r="F1291" s="116">
        <v>16</v>
      </c>
      <c r="G1291" s="116">
        <v>15.33</v>
      </c>
      <c r="H1291" s="116">
        <v>15.73</v>
      </c>
      <c r="I1291" s="116">
        <v>711.4</v>
      </c>
      <c r="J1291" s="116">
        <v>11.38</v>
      </c>
    </row>
    <row r="1292" s="13" customFormat="1" ht="14" customHeight="1" spans="1:10">
      <c r="A1292" s="179"/>
      <c r="B1292" s="180"/>
      <c r="C1292" s="48"/>
      <c r="D1292" s="48" t="s">
        <v>404</v>
      </c>
      <c r="E1292" s="116">
        <v>13.4</v>
      </c>
      <c r="F1292" s="116">
        <v>14.5</v>
      </c>
      <c r="G1292" s="116">
        <v>14.35</v>
      </c>
      <c r="H1292" s="116">
        <v>14.08</v>
      </c>
      <c r="I1292" s="116">
        <v>704.2</v>
      </c>
      <c r="J1292" s="116">
        <v>6.97</v>
      </c>
    </row>
    <row r="1293" s="13" customFormat="1" ht="14" customHeight="1" spans="1:10">
      <c r="A1293" s="179"/>
      <c r="B1293" s="180"/>
      <c r="C1293" s="48"/>
      <c r="D1293" s="48" t="s">
        <v>406</v>
      </c>
      <c r="E1293" s="116">
        <v>13.48</v>
      </c>
      <c r="F1293" s="116">
        <v>13.14</v>
      </c>
      <c r="G1293" s="116">
        <v>13.88</v>
      </c>
      <c r="H1293" s="116">
        <v>13.5</v>
      </c>
      <c r="I1293" s="116">
        <v>675</v>
      </c>
      <c r="J1293" s="116">
        <v>9.76</v>
      </c>
    </row>
    <row r="1294" s="13" customFormat="1" ht="14" customHeight="1" spans="1:10">
      <c r="A1294" s="179"/>
      <c r="B1294" s="180"/>
      <c r="C1294" s="48"/>
      <c r="D1294" s="180" t="s">
        <v>339</v>
      </c>
      <c r="E1294" s="181">
        <v>14.42</v>
      </c>
      <c r="F1294" s="181">
        <v>14.7</v>
      </c>
      <c r="G1294" s="181">
        <v>14.9</v>
      </c>
      <c r="H1294" s="181">
        <v>14.67</v>
      </c>
      <c r="I1294" s="181">
        <v>703.8</v>
      </c>
      <c r="J1294" s="181">
        <v>9.18</v>
      </c>
    </row>
    <row r="1295" s="13" customFormat="1" ht="14" customHeight="1" spans="1:10">
      <c r="A1295" s="179"/>
      <c r="B1295" s="180"/>
      <c r="C1295" s="48" t="s">
        <v>758</v>
      </c>
      <c r="D1295" s="182" t="s">
        <v>750</v>
      </c>
      <c r="E1295" s="96">
        <v>15.25</v>
      </c>
      <c r="F1295" s="96">
        <v>14.95</v>
      </c>
      <c r="G1295" s="96">
        <v>15.39</v>
      </c>
      <c r="H1295" s="96">
        <v>15.2</v>
      </c>
      <c r="I1295" s="96">
        <v>760.3</v>
      </c>
      <c r="J1295" s="96">
        <v>3.2</v>
      </c>
    </row>
    <row r="1296" s="13" customFormat="1" ht="14" customHeight="1" spans="1:10">
      <c r="A1296" s="179"/>
      <c r="B1296" s="180"/>
      <c r="C1296" s="48"/>
      <c r="D1296" s="182" t="s">
        <v>751</v>
      </c>
      <c r="E1296" s="96">
        <v>13.84</v>
      </c>
      <c r="F1296" s="96">
        <v>14.25</v>
      </c>
      <c r="G1296" s="96">
        <v>13.75</v>
      </c>
      <c r="H1296" s="96">
        <v>13.95</v>
      </c>
      <c r="I1296" s="96">
        <v>697</v>
      </c>
      <c r="J1296" s="96">
        <v>8.5</v>
      </c>
    </row>
    <row r="1297" s="13" customFormat="1" ht="14" customHeight="1" spans="1:10">
      <c r="A1297" s="179"/>
      <c r="B1297" s="180"/>
      <c r="C1297" s="48"/>
      <c r="D1297" s="182" t="s">
        <v>617</v>
      </c>
      <c r="E1297" s="96">
        <v>13.92</v>
      </c>
      <c r="F1297" s="96">
        <v>14.28</v>
      </c>
      <c r="G1297" s="96">
        <v>13.98</v>
      </c>
      <c r="H1297" s="96">
        <v>14.06</v>
      </c>
      <c r="I1297" s="96">
        <v>702.8</v>
      </c>
      <c r="J1297" s="96">
        <v>9.4</v>
      </c>
    </row>
    <row r="1298" s="13" customFormat="1" ht="14" customHeight="1" spans="1:10">
      <c r="A1298" s="179"/>
      <c r="B1298" s="180"/>
      <c r="C1298" s="48"/>
      <c r="D1298" s="182" t="s">
        <v>752</v>
      </c>
      <c r="E1298" s="96">
        <v>13.82</v>
      </c>
      <c r="F1298" s="96">
        <v>14.05</v>
      </c>
      <c r="G1298" s="96">
        <v>13.29</v>
      </c>
      <c r="H1298" s="96">
        <v>13.72</v>
      </c>
      <c r="I1298" s="96">
        <v>632.1</v>
      </c>
      <c r="J1298" s="96">
        <v>6.7</v>
      </c>
    </row>
    <row r="1299" s="13" customFormat="1" ht="14" customHeight="1" spans="1:10">
      <c r="A1299" s="179"/>
      <c r="B1299" s="180"/>
      <c r="C1299" s="48"/>
      <c r="D1299" s="182" t="s">
        <v>688</v>
      </c>
      <c r="E1299" s="96">
        <v>13.21</v>
      </c>
      <c r="F1299" s="96">
        <v>13.03</v>
      </c>
      <c r="G1299" s="96">
        <v>12.15</v>
      </c>
      <c r="H1299" s="96">
        <v>12.8</v>
      </c>
      <c r="I1299" s="96">
        <v>639.8</v>
      </c>
      <c r="J1299" s="96">
        <v>7.4</v>
      </c>
    </row>
    <row r="1300" s="13" customFormat="1" ht="14" customHeight="1" spans="1:10">
      <c r="A1300" s="179"/>
      <c r="B1300" s="180"/>
      <c r="C1300" s="48"/>
      <c r="D1300" s="182" t="s">
        <v>753</v>
      </c>
      <c r="E1300" s="96">
        <v>13.22</v>
      </c>
      <c r="F1300" s="96">
        <v>13.36</v>
      </c>
      <c r="G1300" s="96">
        <v>13.57</v>
      </c>
      <c r="H1300" s="96">
        <v>13.38</v>
      </c>
      <c r="I1300" s="96">
        <v>675.9</v>
      </c>
      <c r="J1300" s="96">
        <v>5</v>
      </c>
    </row>
    <row r="1301" s="13" customFormat="1" ht="14" customHeight="1" spans="1:10">
      <c r="A1301" s="179"/>
      <c r="B1301" s="180"/>
      <c r="C1301" s="48"/>
      <c r="D1301" s="183" t="s">
        <v>621</v>
      </c>
      <c r="E1301" s="184">
        <v>13.88</v>
      </c>
      <c r="F1301" s="184">
        <v>13.99</v>
      </c>
      <c r="G1301" s="184">
        <v>13.69</v>
      </c>
      <c r="H1301" s="184">
        <v>13.85</v>
      </c>
      <c r="I1301" s="184">
        <v>684.7</v>
      </c>
      <c r="J1301" s="184">
        <v>6.6</v>
      </c>
    </row>
    <row r="1302" s="13" customFormat="1" ht="14" customHeight="1" spans="1:10">
      <c r="A1302" s="179"/>
      <c r="B1302" s="180"/>
      <c r="C1302" s="48" t="s">
        <v>759</v>
      </c>
      <c r="D1302" s="52" t="s">
        <v>408</v>
      </c>
      <c r="E1302" s="74">
        <v>182.3</v>
      </c>
      <c r="F1302" s="74">
        <v>185.2</v>
      </c>
      <c r="G1302" s="74"/>
      <c r="H1302" s="74">
        <v>183.8</v>
      </c>
      <c r="I1302" s="74">
        <v>679.9</v>
      </c>
      <c r="J1302" s="74">
        <v>5.94</v>
      </c>
    </row>
    <row r="1303" s="13" customFormat="1" ht="14" customHeight="1" spans="1:10">
      <c r="A1303" s="179"/>
      <c r="B1303" s="180"/>
      <c r="C1303" s="48"/>
      <c r="D1303" s="52" t="s">
        <v>755</v>
      </c>
      <c r="E1303" s="74">
        <v>146.3</v>
      </c>
      <c r="F1303" s="74">
        <v>144.3</v>
      </c>
      <c r="G1303" s="74"/>
      <c r="H1303" s="74">
        <v>145.3</v>
      </c>
      <c r="I1303" s="74">
        <v>645.8</v>
      </c>
      <c r="J1303" s="74">
        <v>5.7</v>
      </c>
    </row>
    <row r="1304" s="13" customFormat="1" ht="14" customHeight="1" spans="1:10">
      <c r="A1304" s="179"/>
      <c r="B1304" s="180"/>
      <c r="C1304" s="48"/>
      <c r="D1304" s="52" t="s">
        <v>611</v>
      </c>
      <c r="E1304" s="74">
        <v>136.7</v>
      </c>
      <c r="F1304" s="74">
        <v>139.9</v>
      </c>
      <c r="G1304" s="74"/>
      <c r="H1304" s="74">
        <v>138.3</v>
      </c>
      <c r="I1304" s="74">
        <v>614.8</v>
      </c>
      <c r="J1304" s="74">
        <v>5.53</v>
      </c>
    </row>
    <row r="1305" s="13" customFormat="1" ht="14" customHeight="1" spans="1:10">
      <c r="A1305" s="179"/>
      <c r="B1305" s="180"/>
      <c r="C1305" s="48"/>
      <c r="D1305" s="52" t="s">
        <v>329</v>
      </c>
      <c r="E1305" s="74">
        <v>156.7</v>
      </c>
      <c r="F1305" s="74">
        <v>149.3</v>
      </c>
      <c r="G1305" s="74"/>
      <c r="H1305" s="74">
        <v>153</v>
      </c>
      <c r="I1305" s="74">
        <v>635.3</v>
      </c>
      <c r="J1305" s="74">
        <v>7.92</v>
      </c>
    </row>
    <row r="1306" s="13" customFormat="1" ht="14" customHeight="1" spans="1:10">
      <c r="A1306" s="179"/>
      <c r="B1306" s="180"/>
      <c r="C1306" s="48"/>
      <c r="D1306" s="52" t="s">
        <v>404</v>
      </c>
      <c r="E1306" s="74">
        <v>153.6</v>
      </c>
      <c r="F1306" s="74">
        <v>158.8</v>
      </c>
      <c r="G1306" s="74"/>
      <c r="H1306" s="74">
        <v>156.2</v>
      </c>
      <c r="I1306" s="74">
        <v>624.8</v>
      </c>
      <c r="J1306" s="74">
        <v>9.96</v>
      </c>
    </row>
    <row r="1307" s="13" customFormat="1" ht="14" customHeight="1" spans="1:10">
      <c r="A1307" s="179"/>
      <c r="B1307" s="180"/>
      <c r="C1307" s="48"/>
      <c r="D1307" s="52" t="s">
        <v>356</v>
      </c>
      <c r="E1307" s="74">
        <v>387.2</v>
      </c>
      <c r="F1307" s="74">
        <v>389.6</v>
      </c>
      <c r="G1307" s="74"/>
      <c r="H1307" s="74">
        <v>388.4</v>
      </c>
      <c r="I1307" s="74">
        <v>777.2</v>
      </c>
      <c r="J1307" s="74">
        <v>10.81</v>
      </c>
    </row>
    <row r="1308" s="13" customFormat="1" ht="14" customHeight="1" spans="1:10">
      <c r="A1308" s="185"/>
      <c r="B1308" s="180"/>
      <c r="C1308" s="48"/>
      <c r="D1308" s="75" t="s">
        <v>339</v>
      </c>
      <c r="E1308" s="76">
        <v>193.8</v>
      </c>
      <c r="F1308" s="76">
        <v>194.5</v>
      </c>
      <c r="G1308" s="76"/>
      <c r="H1308" s="76">
        <v>194.2</v>
      </c>
      <c r="I1308" s="76">
        <v>663</v>
      </c>
      <c r="J1308" s="76">
        <v>7.69</v>
      </c>
    </row>
    <row r="1309" s="3" customFormat="1" ht="14" customHeight="1" spans="1:10">
      <c r="A1309" s="37">
        <v>50</v>
      </c>
      <c r="B1309" s="38" t="s">
        <v>760</v>
      </c>
      <c r="C1309" s="39" t="s">
        <v>761</v>
      </c>
      <c r="D1309" s="201" t="s">
        <v>591</v>
      </c>
      <c r="E1309" s="202">
        <v>12.75</v>
      </c>
      <c r="F1309" s="203">
        <v>12.28</v>
      </c>
      <c r="G1309" s="203">
        <v>12.31</v>
      </c>
      <c r="H1309" s="203">
        <v>12.4466666666667</v>
      </c>
      <c r="I1309" s="203">
        <v>622.333333333333</v>
      </c>
      <c r="J1309" s="203">
        <v>5.62942008486564</v>
      </c>
    </row>
    <row r="1310" s="3" customFormat="1" ht="14" customHeight="1" spans="1:10">
      <c r="A1310" s="42"/>
      <c r="B1310" s="43"/>
      <c r="C1310" s="44" t="s">
        <v>571</v>
      </c>
      <c r="D1310" s="201" t="s">
        <v>628</v>
      </c>
      <c r="E1310" s="202">
        <v>13.29</v>
      </c>
      <c r="F1310" s="120">
        <v>13.13</v>
      </c>
      <c r="G1310" s="120">
        <v>13.36</v>
      </c>
      <c r="H1310" s="204">
        <v>13.26</v>
      </c>
      <c r="I1310" s="204">
        <v>663.169107276819</v>
      </c>
      <c r="J1310" s="204">
        <v>1.29822769896576</v>
      </c>
    </row>
    <row r="1311" s="3" customFormat="1" ht="14" customHeight="1" spans="1:10">
      <c r="A1311" s="42"/>
      <c r="B1311" s="43"/>
      <c r="C1311" s="44" t="s">
        <v>571</v>
      </c>
      <c r="D1311" s="201" t="s">
        <v>630</v>
      </c>
      <c r="E1311" s="202">
        <v>11.85</v>
      </c>
      <c r="F1311" s="202">
        <v>11.8</v>
      </c>
      <c r="G1311" s="202">
        <v>10.7</v>
      </c>
      <c r="H1311" s="202">
        <v>11.45</v>
      </c>
      <c r="I1311" s="202">
        <v>572.5</v>
      </c>
      <c r="J1311" s="202">
        <v>-7.74</v>
      </c>
    </row>
    <row r="1312" s="3" customFormat="1" ht="14" customHeight="1" spans="1:10">
      <c r="A1312" s="42"/>
      <c r="B1312" s="43"/>
      <c r="C1312" s="44" t="s">
        <v>571</v>
      </c>
      <c r="D1312" s="201" t="s">
        <v>396</v>
      </c>
      <c r="E1312" s="202">
        <v>13.05</v>
      </c>
      <c r="F1312" s="205">
        <v>13.66</v>
      </c>
      <c r="G1312" s="205">
        <v>13.4</v>
      </c>
      <c r="H1312" s="205">
        <v>13.37</v>
      </c>
      <c r="I1312" s="205">
        <v>670.58</v>
      </c>
      <c r="J1312" s="205">
        <v>0.53</v>
      </c>
    </row>
    <row r="1313" s="3" customFormat="1" ht="14" customHeight="1" spans="1:10">
      <c r="A1313" s="42"/>
      <c r="B1313" s="43"/>
      <c r="C1313" s="44" t="s">
        <v>571</v>
      </c>
      <c r="D1313" s="201" t="s">
        <v>394</v>
      </c>
      <c r="E1313" s="202">
        <v>14</v>
      </c>
      <c r="F1313" s="202">
        <v>14.5</v>
      </c>
      <c r="G1313" s="202">
        <v>15</v>
      </c>
      <c r="H1313" s="202">
        <v>14.5</v>
      </c>
      <c r="I1313" s="202">
        <v>725</v>
      </c>
      <c r="J1313" s="202">
        <v>4.57</v>
      </c>
    </row>
    <row r="1314" s="3" customFormat="1" ht="14" customHeight="1" spans="1:10">
      <c r="A1314" s="42"/>
      <c r="B1314" s="43"/>
      <c r="C1314" s="44" t="s">
        <v>571</v>
      </c>
      <c r="D1314" s="201" t="s">
        <v>590</v>
      </c>
      <c r="E1314" s="205">
        <v>13.87</v>
      </c>
      <c r="F1314" s="205">
        <v>13.49</v>
      </c>
      <c r="G1314" s="205">
        <v>13.79</v>
      </c>
      <c r="H1314" s="205">
        <v>13.72</v>
      </c>
      <c r="I1314" s="205">
        <v>687.56</v>
      </c>
      <c r="J1314" s="205">
        <v>3.16</v>
      </c>
    </row>
    <row r="1315" s="3" customFormat="1" ht="14" customHeight="1" spans="1:10">
      <c r="A1315" s="42"/>
      <c r="B1315" s="43"/>
      <c r="C1315" s="44" t="s">
        <v>571</v>
      </c>
      <c r="D1315" s="201" t="s">
        <v>395</v>
      </c>
      <c r="E1315" s="205">
        <v>14.32</v>
      </c>
      <c r="F1315" s="205">
        <v>14.25</v>
      </c>
      <c r="G1315" s="205">
        <v>14.62</v>
      </c>
      <c r="H1315" s="205">
        <v>14.3966666666667</v>
      </c>
      <c r="I1315" s="205">
        <v>615.133604</v>
      </c>
      <c r="J1315" s="205">
        <v>-1.64</v>
      </c>
    </row>
    <row r="1316" s="3" customFormat="1" ht="14" customHeight="1" spans="1:10">
      <c r="A1316" s="42"/>
      <c r="B1316" s="43"/>
      <c r="C1316" s="44" t="s">
        <v>571</v>
      </c>
      <c r="D1316" s="201" t="s">
        <v>393</v>
      </c>
      <c r="E1316" s="202">
        <v>17.34</v>
      </c>
      <c r="F1316" s="202">
        <v>17.19</v>
      </c>
      <c r="G1316" s="202">
        <v>17.08</v>
      </c>
      <c r="H1316" s="202">
        <v>17.2</v>
      </c>
      <c r="I1316" s="202">
        <v>694.95</v>
      </c>
      <c r="J1316" s="202">
        <v>-8.75</v>
      </c>
    </row>
    <row r="1317" s="3" customFormat="1" ht="14" customHeight="1" spans="1:10">
      <c r="A1317" s="42"/>
      <c r="B1317" s="43"/>
      <c r="C1317" s="39"/>
      <c r="D1317" s="201" t="s">
        <v>664</v>
      </c>
      <c r="E1317" s="205">
        <v>14.68</v>
      </c>
      <c r="F1317" s="205">
        <v>14.98</v>
      </c>
      <c r="G1317" s="205">
        <v>14.83</v>
      </c>
      <c r="H1317" s="205">
        <v>14.83</v>
      </c>
      <c r="I1317" s="202">
        <v>659.1</v>
      </c>
      <c r="J1317" s="205">
        <v>-2.28</v>
      </c>
    </row>
    <row r="1318" s="3" customFormat="1" ht="14" customHeight="1" spans="1:10">
      <c r="A1318" s="42"/>
      <c r="B1318" s="43"/>
      <c r="C1318" s="44" t="s">
        <v>571</v>
      </c>
      <c r="D1318" s="206" t="s">
        <v>401</v>
      </c>
      <c r="E1318" s="202">
        <v>13.9055555555556</v>
      </c>
      <c r="F1318" s="202">
        <v>13.92</v>
      </c>
      <c r="G1318" s="202">
        <v>13.8988888888889</v>
      </c>
      <c r="H1318" s="202">
        <v>13.9081481481481</v>
      </c>
      <c r="I1318" s="202">
        <v>656.702893845572</v>
      </c>
      <c r="J1318" s="202">
        <v>-0.580261357352067</v>
      </c>
    </row>
    <row r="1319" s="3" customFormat="1" ht="14" customHeight="1" spans="1:10">
      <c r="A1319" s="42"/>
      <c r="B1319" s="43"/>
      <c r="C1319" s="39" t="s">
        <v>762</v>
      </c>
      <c r="D1319" s="201" t="s">
        <v>591</v>
      </c>
      <c r="E1319" s="203">
        <v>13.75</v>
      </c>
      <c r="F1319" s="203">
        <v>13.28</v>
      </c>
      <c r="G1319" s="203">
        <v>13.31</v>
      </c>
      <c r="H1319" s="203">
        <v>13.4466666666667</v>
      </c>
      <c r="I1319" s="203">
        <v>672.333333333333</v>
      </c>
      <c r="J1319" s="203">
        <v>8.90928725701946</v>
      </c>
    </row>
    <row r="1320" s="3" customFormat="1" ht="14" customHeight="1" spans="1:10">
      <c r="A1320" s="42"/>
      <c r="B1320" s="43"/>
      <c r="C1320" s="39"/>
      <c r="D1320" s="201" t="s">
        <v>628</v>
      </c>
      <c r="E1320" s="202">
        <v>14.46</v>
      </c>
      <c r="F1320" s="202">
        <v>13.95</v>
      </c>
      <c r="G1320" s="202">
        <v>13.74</v>
      </c>
      <c r="H1320" s="203">
        <v>14.05</v>
      </c>
      <c r="I1320" s="203">
        <v>702.679182295574</v>
      </c>
      <c r="J1320" s="203">
        <v>4.46120420051046</v>
      </c>
    </row>
    <row r="1321" s="3" customFormat="1" ht="14" customHeight="1" spans="1:10">
      <c r="A1321" s="42"/>
      <c r="B1321" s="43"/>
      <c r="C1321" s="39"/>
      <c r="D1321" s="201" t="s">
        <v>630</v>
      </c>
      <c r="E1321" s="68">
        <v>12.58</v>
      </c>
      <c r="F1321" s="68">
        <v>12.97</v>
      </c>
      <c r="G1321" s="68">
        <v>13.15</v>
      </c>
      <c r="H1321" s="68">
        <v>12.9</v>
      </c>
      <c r="I1321" s="68">
        <v>644.71</v>
      </c>
      <c r="J1321" s="68">
        <v>3.59</v>
      </c>
    </row>
    <row r="1322" s="3" customFormat="1" ht="14" customHeight="1" spans="1:10">
      <c r="A1322" s="42"/>
      <c r="B1322" s="43"/>
      <c r="C1322" s="39"/>
      <c r="D1322" s="201" t="s">
        <v>396</v>
      </c>
      <c r="E1322" s="68">
        <v>14.06</v>
      </c>
      <c r="F1322" s="68">
        <v>13.18</v>
      </c>
      <c r="G1322" s="68">
        <v>13.27</v>
      </c>
      <c r="H1322" s="68">
        <v>13.5</v>
      </c>
      <c r="I1322" s="68">
        <v>677.11</v>
      </c>
      <c r="J1322" s="68">
        <v>1.25</v>
      </c>
    </row>
    <row r="1323" s="3" customFormat="1" ht="14" customHeight="1" spans="1:10">
      <c r="A1323" s="42"/>
      <c r="B1323" s="43"/>
      <c r="C1323" s="39"/>
      <c r="D1323" s="201" t="s">
        <v>394</v>
      </c>
      <c r="E1323" s="68">
        <v>14</v>
      </c>
      <c r="F1323" s="68">
        <v>14.4</v>
      </c>
      <c r="G1323" s="68">
        <v>15.2</v>
      </c>
      <c r="H1323" s="68">
        <v>14.53</v>
      </c>
      <c r="I1323" s="68">
        <v>726.67</v>
      </c>
      <c r="J1323" s="68">
        <v>5.06</v>
      </c>
    </row>
    <row r="1324" s="3" customFormat="1" ht="14" customHeight="1" spans="1:10">
      <c r="A1324" s="42"/>
      <c r="B1324" s="43"/>
      <c r="C1324" s="39"/>
      <c r="D1324" s="201" t="s">
        <v>590</v>
      </c>
      <c r="E1324" s="68">
        <v>15.83</v>
      </c>
      <c r="F1324" s="68">
        <v>16.16</v>
      </c>
      <c r="G1324" s="68">
        <v>15.68</v>
      </c>
      <c r="H1324" s="68">
        <v>15.89</v>
      </c>
      <c r="I1324" s="68">
        <v>794.7</v>
      </c>
      <c r="J1324" s="68">
        <v>4.59</v>
      </c>
    </row>
    <row r="1325" s="3" customFormat="1" ht="14" customHeight="1" spans="1:10">
      <c r="A1325" s="42"/>
      <c r="B1325" s="43"/>
      <c r="C1325" s="39"/>
      <c r="D1325" s="201" t="s">
        <v>395</v>
      </c>
      <c r="E1325" s="68">
        <v>15.44</v>
      </c>
      <c r="F1325" s="68">
        <v>15.8</v>
      </c>
      <c r="G1325" s="68">
        <v>15.08</v>
      </c>
      <c r="H1325" s="68">
        <v>15.44</v>
      </c>
      <c r="I1325" s="68">
        <v>659.9</v>
      </c>
      <c r="J1325" s="68">
        <v>4.51</v>
      </c>
    </row>
    <row r="1326" s="3" customFormat="1" ht="14" customHeight="1" spans="1:10">
      <c r="A1326" s="42"/>
      <c r="B1326" s="43"/>
      <c r="C1326" s="39"/>
      <c r="D1326" s="201" t="s">
        <v>393</v>
      </c>
      <c r="E1326" s="68">
        <v>17.97</v>
      </c>
      <c r="F1326" s="68">
        <v>18.33</v>
      </c>
      <c r="G1326" s="68">
        <v>18.86</v>
      </c>
      <c r="H1326" s="68">
        <v>18.38</v>
      </c>
      <c r="I1326" s="68">
        <v>742.62</v>
      </c>
      <c r="J1326" s="68">
        <v>11.66</v>
      </c>
    </row>
    <row r="1327" s="3" customFormat="1" ht="14" customHeight="1" spans="1:10">
      <c r="A1327" s="42"/>
      <c r="B1327" s="43"/>
      <c r="C1327" s="39"/>
      <c r="D1327" s="201" t="s">
        <v>664</v>
      </c>
      <c r="E1327" s="68">
        <v>13.03</v>
      </c>
      <c r="F1327" s="68">
        <v>13.42</v>
      </c>
      <c r="G1327" s="68">
        <v>13.47</v>
      </c>
      <c r="H1327" s="68">
        <v>13.3</v>
      </c>
      <c r="I1327" s="68">
        <v>665.2</v>
      </c>
      <c r="J1327" s="68">
        <v>1.9</v>
      </c>
    </row>
    <row r="1328" s="3" customFormat="1" ht="14" customHeight="1" spans="1:10">
      <c r="A1328" s="42"/>
      <c r="B1328" s="43"/>
      <c r="C1328" s="39"/>
      <c r="D1328" s="206" t="s">
        <v>401</v>
      </c>
      <c r="E1328" s="187">
        <v>14.5688888888889</v>
      </c>
      <c r="F1328" s="187">
        <v>14.61</v>
      </c>
      <c r="G1328" s="187">
        <v>14.64</v>
      </c>
      <c r="H1328" s="187">
        <v>14.6040740740741</v>
      </c>
      <c r="I1328" s="187">
        <v>698.435835069879</v>
      </c>
      <c r="J1328" s="187">
        <v>5.10338793972555</v>
      </c>
    </row>
    <row r="1329" s="3" customFormat="1" ht="14" customHeight="1" spans="1:10">
      <c r="A1329" s="42"/>
      <c r="B1329" s="43"/>
      <c r="C1329" s="114" t="s">
        <v>763</v>
      </c>
      <c r="D1329" s="201" t="s">
        <v>591</v>
      </c>
      <c r="E1329" s="69">
        <v>170.1</v>
      </c>
      <c r="F1329" s="69">
        <v>169.6</v>
      </c>
      <c r="G1329" s="69"/>
      <c r="H1329" s="69">
        <v>169.9</v>
      </c>
      <c r="I1329" s="69">
        <v>647.37</v>
      </c>
      <c r="J1329" s="69">
        <v>6.76</v>
      </c>
    </row>
    <row r="1330" s="3" customFormat="1" ht="14" customHeight="1" spans="1:10">
      <c r="A1330" s="42"/>
      <c r="B1330" s="43"/>
      <c r="C1330" s="114"/>
      <c r="D1330" s="201" t="s">
        <v>628</v>
      </c>
      <c r="E1330" s="69">
        <v>158.36</v>
      </c>
      <c r="F1330" s="69">
        <v>149.76</v>
      </c>
      <c r="G1330" s="69"/>
      <c r="H1330" s="69">
        <v>154.06</v>
      </c>
      <c r="I1330" s="69">
        <v>684.714534666667</v>
      </c>
      <c r="J1330" s="69">
        <v>8.79882649548203</v>
      </c>
    </row>
    <row r="1331" s="3" customFormat="1" ht="14" customHeight="1" spans="1:10">
      <c r="A1331" s="42"/>
      <c r="B1331" s="43"/>
      <c r="C1331" s="114"/>
      <c r="D1331" s="201" t="s">
        <v>630</v>
      </c>
      <c r="E1331" s="69">
        <v>153.7</v>
      </c>
      <c r="F1331" s="69">
        <v>140.5</v>
      </c>
      <c r="G1331" s="69"/>
      <c r="H1331" s="69">
        <v>147.1</v>
      </c>
      <c r="I1331" s="69">
        <v>628.9</v>
      </c>
      <c r="J1331" s="69">
        <v>1.3</v>
      </c>
    </row>
    <row r="1332" s="3" customFormat="1" ht="14" customHeight="1" spans="1:10">
      <c r="A1332" s="42"/>
      <c r="B1332" s="43"/>
      <c r="C1332" s="114"/>
      <c r="D1332" s="201" t="s">
        <v>394</v>
      </c>
      <c r="E1332" s="68">
        <v>174.75</v>
      </c>
      <c r="F1332" s="68">
        <v>170.5</v>
      </c>
      <c r="G1332" s="203"/>
      <c r="H1332" s="68">
        <v>172.625</v>
      </c>
      <c r="I1332" s="68">
        <v>691.19</v>
      </c>
      <c r="J1332" s="68">
        <v>4.46</v>
      </c>
    </row>
    <row r="1333" s="3" customFormat="1" ht="14" customHeight="1" spans="1:10">
      <c r="A1333" s="42"/>
      <c r="B1333" s="43"/>
      <c r="C1333" s="114"/>
      <c r="D1333" s="201" t="s">
        <v>590</v>
      </c>
      <c r="E1333" s="68">
        <v>180.5</v>
      </c>
      <c r="F1333" s="69">
        <v>183.8</v>
      </c>
      <c r="G1333" s="203"/>
      <c r="H1333" s="68">
        <v>182.15</v>
      </c>
      <c r="I1333" s="68">
        <v>728.6</v>
      </c>
      <c r="J1333" s="68">
        <v>7.27</v>
      </c>
    </row>
    <row r="1334" s="3" customFormat="1" ht="14" customHeight="1" spans="1:10">
      <c r="A1334" s="42"/>
      <c r="B1334" s="43"/>
      <c r="C1334" s="114"/>
      <c r="D1334" s="201" t="s">
        <v>395</v>
      </c>
      <c r="E1334" s="69">
        <v>156.82</v>
      </c>
      <c r="F1334" s="69">
        <v>149.24</v>
      </c>
      <c r="G1334" s="69"/>
      <c r="H1334" s="69">
        <v>153.03</v>
      </c>
      <c r="I1334" s="68">
        <v>647.78</v>
      </c>
      <c r="J1334" s="69">
        <v>5.95</v>
      </c>
    </row>
    <row r="1335" s="14" customFormat="1" ht="14" customHeight="1" spans="1:10">
      <c r="A1335" s="53"/>
      <c r="B1335" s="43"/>
      <c r="C1335" s="114"/>
      <c r="D1335" s="206" t="s">
        <v>401</v>
      </c>
      <c r="E1335" s="187">
        <v>165.705</v>
      </c>
      <c r="F1335" s="187">
        <v>160.566666666667</v>
      </c>
      <c r="G1335" s="187"/>
      <c r="H1335" s="187">
        <v>163.144166666667</v>
      </c>
      <c r="I1335" s="187">
        <v>671.425755777778</v>
      </c>
      <c r="J1335" s="187">
        <v>5.75647108258034</v>
      </c>
    </row>
    <row r="1336" s="17" customFormat="1" ht="14" customHeight="1" spans="1:10">
      <c r="A1336" s="207">
        <v>51</v>
      </c>
      <c r="B1336" s="208" t="s">
        <v>764</v>
      </c>
      <c r="C1336" s="78" t="s">
        <v>765</v>
      </c>
      <c r="D1336" s="186" t="s">
        <v>766</v>
      </c>
      <c r="E1336" s="209">
        <v>14.86</v>
      </c>
      <c r="F1336" s="209">
        <v>15.13</v>
      </c>
      <c r="G1336" s="209">
        <v>15.24</v>
      </c>
      <c r="H1336" s="209">
        <v>15.08</v>
      </c>
      <c r="I1336" s="209">
        <v>657.1</v>
      </c>
      <c r="J1336" s="209">
        <v>-0.3</v>
      </c>
    </row>
    <row r="1337" s="17" customFormat="1" ht="14" customHeight="1" spans="1:10">
      <c r="A1337" s="210"/>
      <c r="B1337" s="211"/>
      <c r="C1337" s="186"/>
      <c r="D1337" s="186" t="s">
        <v>767</v>
      </c>
      <c r="E1337" s="209">
        <v>13.53</v>
      </c>
      <c r="F1337" s="209">
        <v>13.06</v>
      </c>
      <c r="G1337" s="209">
        <v>13.44</v>
      </c>
      <c r="H1337" s="209">
        <v>13.34</v>
      </c>
      <c r="I1337" s="209">
        <v>667.2</v>
      </c>
      <c r="J1337" s="209">
        <v>5.4</v>
      </c>
    </row>
    <row r="1338" s="17" customFormat="1" ht="14" customHeight="1" spans="1:10">
      <c r="A1338" s="210"/>
      <c r="B1338" s="211"/>
      <c r="C1338" s="186"/>
      <c r="D1338" s="186" t="s">
        <v>768</v>
      </c>
      <c r="E1338" s="209">
        <v>15.98</v>
      </c>
      <c r="F1338" s="209">
        <v>15.96</v>
      </c>
      <c r="G1338" s="209">
        <v>16.04</v>
      </c>
      <c r="H1338" s="209">
        <v>15.99</v>
      </c>
      <c r="I1338" s="209">
        <v>667.1</v>
      </c>
      <c r="J1338" s="209">
        <v>20.37</v>
      </c>
    </row>
    <row r="1339" s="17" customFormat="1" ht="14" customHeight="1" spans="1:10">
      <c r="A1339" s="210"/>
      <c r="B1339" s="211"/>
      <c r="C1339" s="186"/>
      <c r="D1339" s="186" t="s">
        <v>769</v>
      </c>
      <c r="E1339" s="209">
        <v>9.64</v>
      </c>
      <c r="F1339" s="209">
        <v>11.24</v>
      </c>
      <c r="G1339" s="209">
        <v>11.99</v>
      </c>
      <c r="H1339" s="209">
        <v>10.96</v>
      </c>
      <c r="I1339" s="209">
        <v>548</v>
      </c>
      <c r="J1339" s="209">
        <v>-8.57</v>
      </c>
    </row>
    <row r="1340" s="17" customFormat="1" ht="14" customHeight="1" spans="1:10">
      <c r="A1340" s="210"/>
      <c r="B1340" s="211"/>
      <c r="C1340" s="186"/>
      <c r="D1340" s="186" t="s">
        <v>770</v>
      </c>
      <c r="E1340" s="209">
        <v>14.98</v>
      </c>
      <c r="F1340" s="209">
        <v>14.95</v>
      </c>
      <c r="G1340" s="209">
        <v>15.11</v>
      </c>
      <c r="H1340" s="209">
        <v>15.01</v>
      </c>
      <c r="I1340" s="209">
        <v>741.5</v>
      </c>
      <c r="J1340" s="209">
        <v>11.77</v>
      </c>
    </row>
    <row r="1341" s="17" customFormat="1" ht="14" customHeight="1" spans="1:10">
      <c r="A1341" s="210"/>
      <c r="B1341" s="211"/>
      <c r="C1341" s="186"/>
      <c r="D1341" s="186" t="s">
        <v>771</v>
      </c>
      <c r="E1341" s="209">
        <v>14.15</v>
      </c>
      <c r="F1341" s="209">
        <v>14.09</v>
      </c>
      <c r="G1341" s="209">
        <v>14.09</v>
      </c>
      <c r="H1341" s="209">
        <v>14.11</v>
      </c>
      <c r="I1341" s="209">
        <v>705.9</v>
      </c>
      <c r="J1341" s="209">
        <v>7.9</v>
      </c>
    </row>
    <row r="1342" s="17" customFormat="1" ht="14" customHeight="1" spans="1:10">
      <c r="A1342" s="210"/>
      <c r="B1342" s="211"/>
      <c r="C1342" s="186"/>
      <c r="D1342" s="186" t="s">
        <v>772</v>
      </c>
      <c r="E1342" s="209">
        <v>12.87</v>
      </c>
      <c r="F1342" s="209">
        <v>13.24</v>
      </c>
      <c r="G1342" s="209">
        <v>13.4</v>
      </c>
      <c r="H1342" s="209">
        <v>13.17</v>
      </c>
      <c r="I1342" s="209">
        <v>655.9</v>
      </c>
      <c r="J1342" s="209">
        <v>3.35</v>
      </c>
    </row>
    <row r="1343" s="17" customFormat="1" ht="14" customHeight="1" spans="1:10">
      <c r="A1343" s="210"/>
      <c r="B1343" s="211"/>
      <c r="C1343" s="186"/>
      <c r="D1343" s="186" t="s">
        <v>773</v>
      </c>
      <c r="E1343" s="209">
        <v>14.24</v>
      </c>
      <c r="F1343" s="209">
        <v>14.84</v>
      </c>
      <c r="G1343" s="209">
        <v>15.04</v>
      </c>
      <c r="H1343" s="209">
        <v>14.71</v>
      </c>
      <c r="I1343" s="209">
        <v>628.5</v>
      </c>
      <c r="J1343" s="209">
        <v>1.57</v>
      </c>
    </row>
    <row r="1344" s="18" customFormat="1" ht="14" customHeight="1" spans="1:10">
      <c r="A1344" s="210"/>
      <c r="B1344" s="211"/>
      <c r="C1344" s="211"/>
      <c r="D1344" s="211" t="s">
        <v>774</v>
      </c>
      <c r="E1344" s="212">
        <v>13.78</v>
      </c>
      <c r="F1344" s="212">
        <v>14.06</v>
      </c>
      <c r="G1344" s="212">
        <v>14.29</v>
      </c>
      <c r="H1344" s="212">
        <v>14.05</v>
      </c>
      <c r="I1344" s="212">
        <v>658.9</v>
      </c>
      <c r="J1344" s="212">
        <v>5.1</v>
      </c>
    </row>
    <row r="1345" s="17" customFormat="1" ht="14" customHeight="1" spans="1:10">
      <c r="A1345" s="210"/>
      <c r="B1345" s="211"/>
      <c r="C1345" s="78" t="s">
        <v>775</v>
      </c>
      <c r="D1345" s="186" t="s">
        <v>766</v>
      </c>
      <c r="E1345" s="69">
        <v>13.83</v>
      </c>
      <c r="F1345" s="69">
        <v>13.78</v>
      </c>
      <c r="G1345" s="69">
        <v>13.37</v>
      </c>
      <c r="H1345" s="69">
        <v>13.66</v>
      </c>
      <c r="I1345" s="69">
        <v>682.8</v>
      </c>
      <c r="J1345" s="69">
        <v>5.8</v>
      </c>
    </row>
    <row r="1346" s="17" customFormat="1" ht="14" customHeight="1" spans="1:10">
      <c r="A1346" s="210"/>
      <c r="B1346" s="211"/>
      <c r="C1346" s="186"/>
      <c r="D1346" s="186" t="s">
        <v>767</v>
      </c>
      <c r="E1346" s="69">
        <v>12.55</v>
      </c>
      <c r="F1346" s="69">
        <v>12.26</v>
      </c>
      <c r="G1346" s="69">
        <v>12.41</v>
      </c>
      <c r="H1346" s="69">
        <v>12.41</v>
      </c>
      <c r="I1346" s="69">
        <v>626.6</v>
      </c>
      <c r="J1346" s="69">
        <v>5.4</v>
      </c>
    </row>
    <row r="1347" s="17" customFormat="1" ht="14" customHeight="1" spans="1:10">
      <c r="A1347" s="210"/>
      <c r="B1347" s="211"/>
      <c r="C1347" s="186"/>
      <c r="D1347" s="186" t="s">
        <v>768</v>
      </c>
      <c r="E1347" s="69">
        <v>17.02</v>
      </c>
      <c r="F1347" s="69">
        <v>17.04</v>
      </c>
      <c r="G1347" s="69">
        <v>17.1</v>
      </c>
      <c r="H1347" s="69">
        <v>17.05</v>
      </c>
      <c r="I1347" s="69">
        <v>712</v>
      </c>
      <c r="J1347" s="69">
        <v>6.3</v>
      </c>
    </row>
    <row r="1348" s="17" customFormat="1" ht="14" customHeight="1" spans="1:10">
      <c r="A1348" s="210"/>
      <c r="B1348" s="211"/>
      <c r="C1348" s="186"/>
      <c r="D1348" s="186" t="s">
        <v>769</v>
      </c>
      <c r="E1348" s="69">
        <v>11.54</v>
      </c>
      <c r="F1348" s="69">
        <v>11.4</v>
      </c>
      <c r="G1348" s="69">
        <v>13.31</v>
      </c>
      <c r="H1348" s="69">
        <v>12.08</v>
      </c>
      <c r="I1348" s="69">
        <v>604.3</v>
      </c>
      <c r="J1348" s="69">
        <v>-10.4</v>
      </c>
    </row>
    <row r="1349" s="17" customFormat="1" ht="14" customHeight="1" spans="1:10">
      <c r="A1349" s="210"/>
      <c r="B1349" s="211"/>
      <c r="C1349" s="186"/>
      <c r="D1349" s="186" t="s">
        <v>770</v>
      </c>
      <c r="E1349" s="69">
        <v>14.05</v>
      </c>
      <c r="F1349" s="69">
        <v>14.16</v>
      </c>
      <c r="G1349" s="69">
        <v>14.09</v>
      </c>
      <c r="H1349" s="69">
        <v>14.1</v>
      </c>
      <c r="I1349" s="69">
        <v>662.9</v>
      </c>
      <c r="J1349" s="69">
        <v>6.7</v>
      </c>
    </row>
    <row r="1350" s="17" customFormat="1" ht="14" customHeight="1" spans="1:10">
      <c r="A1350" s="210"/>
      <c r="B1350" s="211"/>
      <c r="C1350" s="186"/>
      <c r="D1350" s="186" t="s">
        <v>771</v>
      </c>
      <c r="E1350" s="69">
        <v>14.52</v>
      </c>
      <c r="F1350" s="69">
        <v>14.75</v>
      </c>
      <c r="G1350" s="69">
        <v>14.8</v>
      </c>
      <c r="H1350" s="69">
        <v>14.69</v>
      </c>
      <c r="I1350" s="69">
        <v>735.1</v>
      </c>
      <c r="J1350" s="69">
        <v>2.9</v>
      </c>
    </row>
    <row r="1351" s="17" customFormat="1" ht="14" customHeight="1" spans="1:10">
      <c r="A1351" s="210"/>
      <c r="B1351" s="211"/>
      <c r="C1351" s="186"/>
      <c r="D1351" s="186" t="s">
        <v>541</v>
      </c>
      <c r="E1351" s="69">
        <v>13.26</v>
      </c>
      <c r="F1351" s="69">
        <v>13.37</v>
      </c>
      <c r="G1351" s="69">
        <v>13.54</v>
      </c>
      <c r="H1351" s="69">
        <v>13.39</v>
      </c>
      <c r="I1351" s="69">
        <v>669.4</v>
      </c>
      <c r="J1351" s="69">
        <v>6.5</v>
      </c>
    </row>
    <row r="1352" s="17" customFormat="1" ht="14" customHeight="1" spans="1:10">
      <c r="A1352" s="210"/>
      <c r="B1352" s="211"/>
      <c r="C1352" s="186"/>
      <c r="D1352" s="186" t="s">
        <v>773</v>
      </c>
      <c r="E1352" s="69">
        <v>15.16</v>
      </c>
      <c r="F1352" s="69">
        <v>15.76</v>
      </c>
      <c r="G1352" s="69">
        <v>15.52</v>
      </c>
      <c r="H1352" s="69">
        <v>15.48</v>
      </c>
      <c r="I1352" s="69">
        <v>661.6</v>
      </c>
      <c r="J1352" s="69">
        <v>4.8</v>
      </c>
    </row>
    <row r="1353" s="18" customFormat="1" ht="14" customHeight="1" spans="1:10">
      <c r="A1353" s="210"/>
      <c r="B1353" s="211"/>
      <c r="C1353" s="211"/>
      <c r="D1353" s="211" t="s">
        <v>774</v>
      </c>
      <c r="E1353" s="79">
        <v>13.99</v>
      </c>
      <c r="F1353" s="79">
        <v>14.06</v>
      </c>
      <c r="G1353" s="79">
        <v>14.27</v>
      </c>
      <c r="H1353" s="79">
        <v>14.11</v>
      </c>
      <c r="I1353" s="79">
        <v>669.3</v>
      </c>
      <c r="J1353" s="212">
        <v>3.4</v>
      </c>
    </row>
    <row r="1354" s="17" customFormat="1" ht="14" customHeight="1" spans="1:10">
      <c r="A1354" s="210"/>
      <c r="B1354" s="211"/>
      <c r="C1354" s="213" t="s">
        <v>776</v>
      </c>
      <c r="D1354" s="186" t="s">
        <v>766</v>
      </c>
      <c r="E1354" s="69">
        <v>138.42</v>
      </c>
      <c r="F1354" s="69">
        <v>142.72</v>
      </c>
      <c r="G1354" s="209"/>
      <c r="H1354" s="69">
        <v>140.57</v>
      </c>
      <c r="I1354" s="69">
        <v>624.8</v>
      </c>
      <c r="J1354" s="69">
        <v>6.6</v>
      </c>
    </row>
    <row r="1355" s="17" customFormat="1" ht="14" customHeight="1" spans="1:10">
      <c r="A1355" s="210"/>
      <c r="B1355" s="211"/>
      <c r="C1355" s="214"/>
      <c r="D1355" s="186" t="s">
        <v>767</v>
      </c>
      <c r="E1355" s="69">
        <v>149.87</v>
      </c>
      <c r="F1355" s="69">
        <v>147.56</v>
      </c>
      <c r="G1355" s="209"/>
      <c r="H1355" s="215">
        <v>148.72</v>
      </c>
      <c r="I1355" s="69">
        <v>661</v>
      </c>
      <c r="J1355" s="69">
        <v>6.6</v>
      </c>
    </row>
    <row r="1356" s="17" customFormat="1" ht="14" customHeight="1" spans="1:10">
      <c r="A1356" s="210"/>
      <c r="B1356" s="211"/>
      <c r="C1356" s="214"/>
      <c r="D1356" s="186" t="s">
        <v>768</v>
      </c>
      <c r="E1356" s="69">
        <v>383.05</v>
      </c>
      <c r="F1356" s="69">
        <v>382.97</v>
      </c>
      <c r="G1356" s="209"/>
      <c r="H1356" s="69">
        <v>383.01</v>
      </c>
      <c r="I1356" s="69">
        <v>766.5</v>
      </c>
      <c r="J1356" s="69">
        <v>11.3</v>
      </c>
    </row>
    <row r="1357" s="17" customFormat="1" ht="14" customHeight="1" spans="1:10">
      <c r="A1357" s="210"/>
      <c r="B1357" s="211"/>
      <c r="C1357" s="214"/>
      <c r="D1357" s="186" t="s">
        <v>777</v>
      </c>
      <c r="E1357" s="69">
        <v>141.36</v>
      </c>
      <c r="F1357" s="69">
        <v>138.66</v>
      </c>
      <c r="G1357" s="209"/>
      <c r="H1357" s="69">
        <v>140.01</v>
      </c>
      <c r="I1357" s="69">
        <v>560.1</v>
      </c>
      <c r="J1357" s="69">
        <v>5.6</v>
      </c>
    </row>
    <row r="1358" s="17" customFormat="1" ht="14" customHeight="1" spans="1:10">
      <c r="A1358" s="210"/>
      <c r="B1358" s="211"/>
      <c r="C1358" s="214"/>
      <c r="D1358" s="186" t="s">
        <v>778</v>
      </c>
      <c r="E1358" s="69">
        <v>180.8</v>
      </c>
      <c r="F1358" s="69">
        <v>179.6</v>
      </c>
      <c r="G1358" s="209"/>
      <c r="H1358" s="69">
        <v>180.2</v>
      </c>
      <c r="I1358" s="69">
        <v>666.7</v>
      </c>
      <c r="J1358" s="69">
        <v>4.2</v>
      </c>
    </row>
    <row r="1359" s="17" customFormat="1" ht="14" customHeight="1" spans="1:10">
      <c r="A1359" s="210"/>
      <c r="B1359" s="211"/>
      <c r="C1359" s="214"/>
      <c r="D1359" s="186" t="s">
        <v>773</v>
      </c>
      <c r="E1359" s="69">
        <v>154.42</v>
      </c>
      <c r="F1359" s="69">
        <v>148.14</v>
      </c>
      <c r="G1359" s="209"/>
      <c r="H1359" s="69">
        <v>151.28</v>
      </c>
      <c r="I1359" s="69">
        <v>640.4</v>
      </c>
      <c r="J1359" s="69">
        <v>4.4</v>
      </c>
    </row>
    <row r="1360" s="18" customFormat="1" ht="14" customHeight="1" spans="1:10">
      <c r="A1360" s="216"/>
      <c r="B1360" s="211"/>
      <c r="C1360" s="217"/>
      <c r="D1360" s="211" t="s">
        <v>774</v>
      </c>
      <c r="E1360" s="79">
        <v>191.32</v>
      </c>
      <c r="F1360" s="79">
        <v>189.94</v>
      </c>
      <c r="G1360" s="212"/>
      <c r="H1360" s="79">
        <v>190.63</v>
      </c>
      <c r="I1360" s="79">
        <v>653.2</v>
      </c>
      <c r="J1360" s="79">
        <v>6.6</v>
      </c>
    </row>
    <row r="1361" s="16" customFormat="1" ht="14" customHeight="1" spans="1:10">
      <c r="A1361" s="193">
        <v>52</v>
      </c>
      <c r="B1361" s="194" t="s">
        <v>779</v>
      </c>
      <c r="C1361" s="39" t="s">
        <v>780</v>
      </c>
      <c r="D1361" s="40" t="s">
        <v>781</v>
      </c>
      <c r="E1361" s="41">
        <v>14.43</v>
      </c>
      <c r="F1361" s="41">
        <v>14.91</v>
      </c>
      <c r="G1361" s="41">
        <v>14.85</v>
      </c>
      <c r="H1361" s="41">
        <v>14.73</v>
      </c>
      <c r="I1361" s="41">
        <v>736.5</v>
      </c>
      <c r="J1361" s="41">
        <v>11.2817929992445</v>
      </c>
    </row>
    <row r="1362" s="16" customFormat="1" ht="14" customHeight="1" spans="1:10">
      <c r="A1362" s="195"/>
      <c r="B1362" s="45"/>
      <c r="C1362" s="39"/>
      <c r="D1362" s="40" t="s">
        <v>414</v>
      </c>
      <c r="E1362" s="41">
        <v>15.25</v>
      </c>
      <c r="F1362" s="41">
        <v>14.91</v>
      </c>
      <c r="G1362" s="41">
        <v>15.32</v>
      </c>
      <c r="H1362" s="41">
        <v>15.16</v>
      </c>
      <c r="I1362" s="41">
        <v>758</v>
      </c>
      <c r="J1362" s="41">
        <v>6.53548840477867</v>
      </c>
    </row>
    <row r="1363" s="16" customFormat="1" ht="14" customHeight="1" spans="1:10">
      <c r="A1363" s="195"/>
      <c r="B1363" s="45"/>
      <c r="C1363" s="39"/>
      <c r="D1363" s="40" t="s">
        <v>447</v>
      </c>
      <c r="E1363" s="41">
        <v>13.56</v>
      </c>
      <c r="F1363" s="41">
        <v>13.74</v>
      </c>
      <c r="G1363" s="41">
        <v>13.73</v>
      </c>
      <c r="H1363" s="41">
        <v>13.6766666666667</v>
      </c>
      <c r="I1363" s="41">
        <v>683.833333333333</v>
      </c>
      <c r="J1363" s="41">
        <v>6.54375486886525</v>
      </c>
    </row>
    <row r="1364" s="16" customFormat="1" ht="14" customHeight="1" spans="1:10">
      <c r="A1364" s="195"/>
      <c r="B1364" s="45"/>
      <c r="C1364" s="39"/>
      <c r="D1364" s="40" t="s">
        <v>782</v>
      </c>
      <c r="E1364" s="41">
        <v>16.5015976331361</v>
      </c>
      <c r="F1364" s="41">
        <v>16.8056165400371</v>
      </c>
      <c r="G1364" s="41">
        <v>16.5912275884544</v>
      </c>
      <c r="H1364" s="41">
        <v>16.6328139205425</v>
      </c>
      <c r="I1364" s="41">
        <v>693.089356069008</v>
      </c>
      <c r="J1364" s="41">
        <v>5.19364306600809</v>
      </c>
    </row>
    <row r="1365" s="16" customFormat="1" ht="14" customHeight="1" spans="1:10">
      <c r="A1365" s="195"/>
      <c r="B1365" s="45"/>
      <c r="C1365" s="39"/>
      <c r="D1365" s="40" t="s">
        <v>468</v>
      </c>
      <c r="E1365" s="41">
        <v>12.6</v>
      </c>
      <c r="F1365" s="41">
        <v>12.3</v>
      </c>
      <c r="G1365" s="41">
        <v>12.8</v>
      </c>
      <c r="H1365" s="41">
        <v>12.5666666666667</v>
      </c>
      <c r="I1365" s="41">
        <v>628.333333333333</v>
      </c>
      <c r="J1365" s="41">
        <v>8.02292263610316</v>
      </c>
    </row>
    <row r="1366" s="16" customFormat="1" ht="14" customHeight="1" spans="1:10">
      <c r="A1366" s="195"/>
      <c r="B1366" s="45"/>
      <c r="C1366" s="39"/>
      <c r="D1366" s="40" t="s">
        <v>494</v>
      </c>
      <c r="E1366" s="41">
        <v>13.73</v>
      </c>
      <c r="F1366" s="41">
        <v>13.67</v>
      </c>
      <c r="G1366" s="41">
        <v>13.49</v>
      </c>
      <c r="H1366" s="41">
        <v>13.63</v>
      </c>
      <c r="I1366" s="41">
        <v>681.5</v>
      </c>
      <c r="J1366" s="41">
        <v>9.96800393797685</v>
      </c>
    </row>
    <row r="1367" s="16" customFormat="1" ht="14" customHeight="1" spans="1:10">
      <c r="A1367" s="195"/>
      <c r="B1367" s="45"/>
      <c r="C1367" s="39"/>
      <c r="D1367" s="40" t="s">
        <v>343</v>
      </c>
      <c r="E1367" s="41">
        <v>14.4</v>
      </c>
      <c r="F1367" s="41">
        <v>14.87</v>
      </c>
      <c r="G1367" s="41">
        <v>15</v>
      </c>
      <c r="H1367" s="41">
        <v>14.76</v>
      </c>
      <c r="I1367" s="41">
        <v>738</v>
      </c>
      <c r="J1367" s="41">
        <v>8.11</v>
      </c>
    </row>
    <row r="1368" s="16" customFormat="1" ht="14" customHeight="1" spans="1:10">
      <c r="A1368" s="195"/>
      <c r="B1368" s="45"/>
      <c r="C1368" s="39"/>
      <c r="D1368" s="218" t="s">
        <v>783</v>
      </c>
      <c r="E1368" s="41">
        <v>14.3530853761623</v>
      </c>
      <c r="F1368" s="41">
        <v>14.4579452200053</v>
      </c>
      <c r="G1368" s="41">
        <v>14.5401753697792</v>
      </c>
      <c r="H1368" s="41">
        <v>14.4508781791251</v>
      </c>
      <c r="I1368" s="41">
        <v>702.750860390811</v>
      </c>
      <c r="J1368" s="41">
        <v>7.79241211149442</v>
      </c>
    </row>
    <row r="1369" s="4" customFormat="1" ht="14" customHeight="1" spans="1:10">
      <c r="A1369" s="195"/>
      <c r="B1369" s="45"/>
      <c r="C1369" s="39" t="s">
        <v>784</v>
      </c>
      <c r="D1369" s="219" t="s">
        <v>782</v>
      </c>
      <c r="E1369" s="71">
        <v>13.3144082840237</v>
      </c>
      <c r="F1369" s="71">
        <v>12.9436923076923</v>
      </c>
      <c r="G1369" s="71">
        <v>13.6091715976331</v>
      </c>
      <c r="H1369" s="71">
        <v>13.289090729783</v>
      </c>
      <c r="I1369" s="71">
        <v>664.454536489152</v>
      </c>
      <c r="J1369" s="71">
        <v>8.41688065807625</v>
      </c>
    </row>
    <row r="1370" s="4" customFormat="1" ht="14" customHeight="1" spans="1:10">
      <c r="A1370" s="195"/>
      <c r="B1370" s="45"/>
      <c r="C1370" s="39"/>
      <c r="D1370" s="219" t="s">
        <v>785</v>
      </c>
      <c r="E1370" s="41">
        <v>12.89</v>
      </c>
      <c r="F1370" s="41">
        <v>12.85</v>
      </c>
      <c r="G1370" s="41">
        <v>12.53</v>
      </c>
      <c r="H1370" s="41">
        <v>12.7566666666667</v>
      </c>
      <c r="I1370" s="41">
        <v>637.833333333333</v>
      </c>
      <c r="J1370" s="71">
        <v>5.51419906258617</v>
      </c>
    </row>
    <row r="1371" s="4" customFormat="1" ht="14" customHeight="1" spans="1:10">
      <c r="A1371" s="195"/>
      <c r="B1371" s="45"/>
      <c r="C1371" s="39"/>
      <c r="D1371" s="219" t="s">
        <v>337</v>
      </c>
      <c r="E1371" s="41">
        <v>14.85</v>
      </c>
      <c r="F1371" s="41">
        <v>14.45</v>
      </c>
      <c r="G1371" s="41">
        <v>14.7</v>
      </c>
      <c r="H1371" s="41">
        <v>14.67</v>
      </c>
      <c r="I1371" s="41">
        <v>733.33</v>
      </c>
      <c r="J1371" s="71">
        <v>11</v>
      </c>
    </row>
    <row r="1372" s="4" customFormat="1" ht="14" customHeight="1" spans="1:10">
      <c r="A1372" s="195"/>
      <c r="B1372" s="45"/>
      <c r="C1372" s="39"/>
      <c r="D1372" s="219" t="s">
        <v>464</v>
      </c>
      <c r="E1372" s="47">
        <v>13.8</v>
      </c>
      <c r="F1372" s="47">
        <v>13.75</v>
      </c>
      <c r="G1372" s="47">
        <v>13.97</v>
      </c>
      <c r="H1372" s="47">
        <v>13.84</v>
      </c>
      <c r="I1372" s="47">
        <v>692</v>
      </c>
      <c r="J1372" s="71">
        <v>6.38</v>
      </c>
    </row>
    <row r="1373" s="4" customFormat="1" ht="14" customHeight="1" spans="1:10">
      <c r="A1373" s="195"/>
      <c r="B1373" s="45"/>
      <c r="C1373" s="39"/>
      <c r="D1373" s="219" t="s">
        <v>494</v>
      </c>
      <c r="E1373" s="69">
        <v>15.58</v>
      </c>
      <c r="F1373" s="69">
        <v>15.2</v>
      </c>
      <c r="G1373" s="69">
        <v>15.41</v>
      </c>
      <c r="H1373" s="69">
        <v>15.4</v>
      </c>
      <c r="I1373" s="69">
        <v>769.83</v>
      </c>
      <c r="J1373" s="71">
        <v>9.4</v>
      </c>
    </row>
    <row r="1374" s="4" customFormat="1" ht="14" customHeight="1" spans="1:10">
      <c r="A1374" s="195"/>
      <c r="B1374" s="45"/>
      <c r="C1374" s="39"/>
      <c r="D1374" s="219" t="s">
        <v>467</v>
      </c>
      <c r="E1374" s="69">
        <v>15.94</v>
      </c>
      <c r="F1374" s="69">
        <v>15.5</v>
      </c>
      <c r="G1374" s="69">
        <v>15.79</v>
      </c>
      <c r="H1374" s="69">
        <v>15.74</v>
      </c>
      <c r="I1374" s="69">
        <v>787.17</v>
      </c>
      <c r="J1374" s="71">
        <v>13.97</v>
      </c>
    </row>
    <row r="1375" s="4" customFormat="1" ht="14" customHeight="1" spans="1:10">
      <c r="A1375" s="195"/>
      <c r="B1375" s="45"/>
      <c r="C1375" s="39"/>
      <c r="D1375" s="219" t="s">
        <v>414</v>
      </c>
      <c r="E1375" s="100">
        <v>14.34</v>
      </c>
      <c r="F1375" s="100">
        <v>14.16</v>
      </c>
      <c r="G1375" s="100">
        <v>13.73</v>
      </c>
      <c r="H1375" s="100">
        <v>14.08</v>
      </c>
      <c r="I1375" s="100">
        <v>703.8</v>
      </c>
      <c r="J1375" s="71">
        <v>7.01</v>
      </c>
    </row>
    <row r="1376" s="4" customFormat="1" ht="14" customHeight="1" spans="1:10">
      <c r="A1376" s="195"/>
      <c r="B1376" s="45"/>
      <c r="C1376" s="39"/>
      <c r="D1376" s="220" t="s">
        <v>339</v>
      </c>
      <c r="E1376" s="46">
        <f>AVERAGE(E1369:E1375)</f>
        <v>14.3877726120034</v>
      </c>
      <c r="F1376" s="46">
        <f>AVERAGE(F1369:F1375)</f>
        <v>14.121956043956</v>
      </c>
      <c r="G1376" s="46">
        <f>AVERAGE(G1369:G1375)</f>
        <v>14.2484530853762</v>
      </c>
      <c r="H1376" s="46">
        <f>AVERAGE(H1369:H1375)</f>
        <v>14.2536796280642</v>
      </c>
      <c r="I1376" s="46">
        <f>AVERAGE(I1369:I1375)</f>
        <v>712.631124260355</v>
      </c>
      <c r="J1376" s="117">
        <v>8.9</v>
      </c>
    </row>
    <row r="1377" s="16" customFormat="1" ht="14" customHeight="1" spans="1:12">
      <c r="A1377" s="195"/>
      <c r="B1377" s="45"/>
      <c r="C1377" s="78" t="s">
        <v>786</v>
      </c>
      <c r="D1377" s="94" t="s">
        <v>787</v>
      </c>
      <c r="E1377" s="47">
        <v>248.709356725146</v>
      </c>
      <c r="F1377" s="47">
        <v>259.985964912281</v>
      </c>
      <c r="G1377" s="47"/>
      <c r="H1377" s="221">
        <v>254.347660818713</v>
      </c>
      <c r="I1377" s="221">
        <v>726.707602339181</v>
      </c>
      <c r="J1377" s="47">
        <v>9.57923977489992</v>
      </c>
      <c r="K1377" s="226"/>
      <c r="L1377" s="226"/>
    </row>
    <row r="1378" s="16" customFormat="1" ht="14" customHeight="1" spans="1:10">
      <c r="A1378" s="195"/>
      <c r="B1378" s="45"/>
      <c r="C1378" s="39" t="s">
        <v>788</v>
      </c>
      <c r="D1378" s="39" t="s">
        <v>414</v>
      </c>
      <c r="E1378" s="100">
        <v>323.5</v>
      </c>
      <c r="F1378" s="100">
        <v>348.7</v>
      </c>
      <c r="G1378" s="100"/>
      <c r="H1378" s="100">
        <v>336.1</v>
      </c>
      <c r="I1378" s="100">
        <v>672.2</v>
      </c>
      <c r="J1378" s="100">
        <v>5.34</v>
      </c>
    </row>
    <row r="1379" s="16" customFormat="1" ht="14" customHeight="1" spans="1:10">
      <c r="A1379" s="195"/>
      <c r="B1379" s="45"/>
      <c r="C1379" s="39" t="s">
        <v>788</v>
      </c>
      <c r="D1379" s="39" t="s">
        <v>789</v>
      </c>
      <c r="E1379" s="100">
        <v>199.11</v>
      </c>
      <c r="F1379" s="100">
        <v>197.65</v>
      </c>
      <c r="G1379" s="100"/>
      <c r="H1379" s="100">
        <v>198.38</v>
      </c>
      <c r="I1379" s="100">
        <v>661.27</v>
      </c>
      <c r="J1379" s="100">
        <v>1.89</v>
      </c>
    </row>
    <row r="1380" s="16" customFormat="1" ht="14" customHeight="1" spans="1:10">
      <c r="A1380" s="195"/>
      <c r="B1380" s="45"/>
      <c r="C1380" s="39" t="s">
        <v>788</v>
      </c>
      <c r="D1380" s="78" t="s">
        <v>790</v>
      </c>
      <c r="E1380" s="69">
        <v>208.73</v>
      </c>
      <c r="F1380" s="69">
        <v>203.62</v>
      </c>
      <c r="G1380" s="69"/>
      <c r="H1380" s="69">
        <v>206.18</v>
      </c>
      <c r="I1380" s="69">
        <v>687.3</v>
      </c>
      <c r="J1380" s="69">
        <v>9.8</v>
      </c>
    </row>
    <row r="1381" s="16" customFormat="1" ht="14" customHeight="1" spans="1:18">
      <c r="A1381" s="195"/>
      <c r="B1381" s="45"/>
      <c r="C1381" s="39" t="s">
        <v>788</v>
      </c>
      <c r="D1381" s="78" t="s">
        <v>791</v>
      </c>
      <c r="E1381" s="47">
        <v>150.62</v>
      </c>
      <c r="F1381" s="47">
        <v>158.26</v>
      </c>
      <c r="G1381" s="47"/>
      <c r="H1381" s="47">
        <f>(E1381+F1381)/2</f>
        <v>154.44</v>
      </c>
      <c r="I1381" s="47">
        <f>H1381/150*666.7</f>
        <v>686.43432</v>
      </c>
      <c r="J1381" s="47">
        <f>(I1381-644.39)/644.39*100</f>
        <v>6.52466984279708</v>
      </c>
      <c r="K1381" s="2"/>
      <c r="L1381" s="2"/>
      <c r="M1381" s="2"/>
      <c r="N1381" s="2"/>
      <c r="O1381" s="2"/>
      <c r="P1381" s="2"/>
      <c r="Q1381" s="2"/>
      <c r="R1381" s="2"/>
    </row>
    <row r="1382" s="16" customFormat="1" ht="14" customHeight="1" spans="1:18">
      <c r="A1382" s="195"/>
      <c r="B1382" s="45"/>
      <c r="C1382" s="39" t="s">
        <v>788</v>
      </c>
      <c r="D1382" s="63" t="s">
        <v>503</v>
      </c>
      <c r="E1382" s="69">
        <v>139.32</v>
      </c>
      <c r="F1382" s="69">
        <v>148.62</v>
      </c>
      <c r="G1382" s="69"/>
      <c r="H1382" s="68">
        <f>AVERAGE(E1382:F1382)</f>
        <v>143.97</v>
      </c>
      <c r="I1382" s="68">
        <f>H1382/150*666.7</f>
        <v>639.89866</v>
      </c>
      <c r="J1382" s="68">
        <f>(I1382-604.92)/604.92*100</f>
        <v>5.7823613039741</v>
      </c>
      <c r="K1382" s="227"/>
      <c r="L1382" s="228"/>
      <c r="M1382" s="228"/>
      <c r="N1382" s="229"/>
      <c r="O1382" s="229"/>
      <c r="P1382" s="229"/>
      <c r="Q1382" s="229"/>
      <c r="R1382" s="227"/>
    </row>
    <row r="1383" s="16" customFormat="1" ht="14" customHeight="1" spans="1:10">
      <c r="A1383" s="195"/>
      <c r="B1383" s="45"/>
      <c r="C1383" s="39" t="s">
        <v>788</v>
      </c>
      <c r="D1383" s="39" t="s">
        <v>337</v>
      </c>
      <c r="E1383" s="69">
        <v>160.51</v>
      </c>
      <c r="F1383" s="69">
        <v>161.59</v>
      </c>
      <c r="G1383" s="69"/>
      <c r="H1383" s="69">
        <v>161.05</v>
      </c>
      <c r="I1383" s="69">
        <v>642.15</v>
      </c>
      <c r="J1383" s="69">
        <v>5.14</v>
      </c>
    </row>
    <row r="1384" s="16" customFormat="1" ht="14" customHeight="1" spans="1:10">
      <c r="A1384" s="195"/>
      <c r="B1384" s="45"/>
      <c r="C1384" s="39" t="s">
        <v>788</v>
      </c>
      <c r="D1384" s="222" t="s">
        <v>735</v>
      </c>
      <c r="E1384" s="223">
        <v>161.7</v>
      </c>
      <c r="F1384" s="223">
        <v>165.8</v>
      </c>
      <c r="G1384" s="223"/>
      <c r="H1384" s="223">
        <v>163.75</v>
      </c>
      <c r="I1384" s="223">
        <v>655</v>
      </c>
      <c r="J1384" s="223">
        <v>6.99346405228757</v>
      </c>
    </row>
    <row r="1385" s="16" customFormat="1" ht="14" customHeight="1" spans="1:10">
      <c r="A1385" s="200"/>
      <c r="B1385" s="45"/>
      <c r="C1385" s="39"/>
      <c r="D1385" s="224" t="s">
        <v>621</v>
      </c>
      <c r="E1385" s="225">
        <f>(E1377+E1378+E1379+E1380+E1381+E1382+E1383+E1384)/8</f>
        <v>199.024919590643</v>
      </c>
      <c r="F1385" s="225">
        <f>(F1377+F1378+F1379+F1380+F1381+F1382+F1383+F1384)/8</f>
        <v>205.528245614035</v>
      </c>
      <c r="G1385" s="225"/>
      <c r="H1385" s="225">
        <f>(H1377+H1378+H1379+H1380+H1381+H1382+H1383+H1384)/8</f>
        <v>202.277207602339</v>
      </c>
      <c r="I1385" s="225">
        <f>(I1377+I1378+I1379+I1380+I1381+I1382+I1383+I1384)/8</f>
        <v>671.370072792398</v>
      </c>
      <c r="J1385" s="230">
        <f>(I1385-631.05)/631.05*100</f>
        <v>6.38936261665442</v>
      </c>
    </row>
    <row r="1386" s="16" customFormat="1" ht="14" customHeight="1" spans="1:10">
      <c r="A1386" s="193">
        <v>53</v>
      </c>
      <c r="B1386" s="194" t="s">
        <v>792</v>
      </c>
      <c r="C1386" s="39" t="s">
        <v>793</v>
      </c>
      <c r="D1386" s="40" t="s">
        <v>781</v>
      </c>
      <c r="E1386" s="41">
        <v>14.07</v>
      </c>
      <c r="F1386" s="41">
        <v>13.55</v>
      </c>
      <c r="G1386" s="41">
        <v>13.37</v>
      </c>
      <c r="H1386" s="41">
        <v>13.6633333333333</v>
      </c>
      <c r="I1386" s="41">
        <v>683.166666666667</v>
      </c>
      <c r="J1386" s="41">
        <v>3.22336942835558</v>
      </c>
    </row>
    <row r="1387" s="16" customFormat="1" ht="14" customHeight="1" spans="1:10">
      <c r="A1387" s="195"/>
      <c r="B1387" s="45"/>
      <c r="C1387" s="39"/>
      <c r="D1387" s="40" t="s">
        <v>414</v>
      </c>
      <c r="E1387" s="41">
        <v>14.45</v>
      </c>
      <c r="F1387" s="41">
        <v>14.82</v>
      </c>
      <c r="G1387" s="41">
        <v>15.61</v>
      </c>
      <c r="H1387" s="41">
        <v>14.96</v>
      </c>
      <c r="I1387" s="41">
        <v>748</v>
      </c>
      <c r="J1387" s="41">
        <v>5.1300070274069</v>
      </c>
    </row>
    <row r="1388" s="16" customFormat="1" ht="14" customHeight="1" spans="1:10">
      <c r="A1388" s="195"/>
      <c r="B1388" s="45"/>
      <c r="C1388" s="39"/>
      <c r="D1388" s="40" t="s">
        <v>447</v>
      </c>
      <c r="E1388" s="41">
        <v>13.42</v>
      </c>
      <c r="F1388" s="41">
        <v>13.66</v>
      </c>
      <c r="G1388" s="41">
        <v>13.35</v>
      </c>
      <c r="H1388" s="41">
        <v>13.4766666666667</v>
      </c>
      <c r="I1388" s="41">
        <v>673.833333333333</v>
      </c>
      <c r="J1388" s="41">
        <v>4.98571799532591</v>
      </c>
    </row>
    <row r="1389" s="16" customFormat="1" ht="14" customHeight="1" spans="1:10">
      <c r="A1389" s="195"/>
      <c r="B1389" s="45"/>
      <c r="C1389" s="39"/>
      <c r="D1389" s="40" t="s">
        <v>782</v>
      </c>
      <c r="E1389" s="41">
        <v>17.0631952662722</v>
      </c>
      <c r="F1389" s="41">
        <v>17.2865206400336</v>
      </c>
      <c r="G1389" s="41">
        <v>16.7164311102428</v>
      </c>
      <c r="H1389" s="41">
        <v>17.0220490055162</v>
      </c>
      <c r="I1389" s="41">
        <v>709.30878205986</v>
      </c>
      <c r="J1389" s="41">
        <v>7.6553465873177</v>
      </c>
    </row>
    <row r="1390" s="16" customFormat="1" ht="14" customHeight="1" spans="1:10">
      <c r="A1390" s="195"/>
      <c r="B1390" s="45"/>
      <c r="C1390" s="39"/>
      <c r="D1390" s="40" t="s">
        <v>468</v>
      </c>
      <c r="E1390" s="41">
        <v>12</v>
      </c>
      <c r="F1390" s="41">
        <v>13</v>
      </c>
      <c r="G1390" s="41">
        <v>12.5</v>
      </c>
      <c r="H1390" s="41">
        <v>12.5</v>
      </c>
      <c r="I1390" s="41">
        <v>625</v>
      </c>
      <c r="J1390" s="41">
        <v>7.44985673352436</v>
      </c>
    </row>
    <row r="1391" s="16" customFormat="1" ht="14" customHeight="1" spans="1:10">
      <c r="A1391" s="195"/>
      <c r="B1391" s="45"/>
      <c r="C1391" s="39"/>
      <c r="D1391" s="40" t="s">
        <v>494</v>
      </c>
      <c r="E1391" s="41">
        <v>13.1245138888889</v>
      </c>
      <c r="F1391" s="41">
        <v>13.4108333333333</v>
      </c>
      <c r="G1391" s="41">
        <v>12.7458333333333</v>
      </c>
      <c r="H1391" s="41">
        <v>13.0937268518519</v>
      </c>
      <c r="I1391" s="41">
        <v>654.686342592593</v>
      </c>
      <c r="J1391" s="41">
        <v>4.67634752645827</v>
      </c>
    </row>
    <row r="1392" s="16" customFormat="1" ht="14" customHeight="1" spans="1:10">
      <c r="A1392" s="195"/>
      <c r="B1392" s="45"/>
      <c r="C1392" s="39"/>
      <c r="D1392" s="40" t="s">
        <v>343</v>
      </c>
      <c r="E1392" s="41">
        <v>13.98</v>
      </c>
      <c r="F1392" s="41">
        <v>14.53</v>
      </c>
      <c r="G1392" s="41">
        <v>13.63</v>
      </c>
      <c r="H1392" s="41">
        <v>14.05</v>
      </c>
      <c r="I1392" s="41">
        <v>702.5</v>
      </c>
      <c r="J1392" s="41">
        <v>2.91</v>
      </c>
    </row>
    <row r="1393" s="16" customFormat="1" ht="14" customHeight="1" spans="1:10">
      <c r="A1393" s="195"/>
      <c r="B1393" s="45"/>
      <c r="C1393" s="39"/>
      <c r="D1393" s="218" t="s">
        <v>783</v>
      </c>
      <c r="E1393" s="41">
        <v>14.0153870221659</v>
      </c>
      <c r="F1393" s="41">
        <v>14.3224791390524</v>
      </c>
      <c r="G1393" s="41">
        <v>13.9888949205109</v>
      </c>
      <c r="H1393" s="41">
        <v>14.1093965510526</v>
      </c>
      <c r="I1393" s="41">
        <v>685.213589236065</v>
      </c>
      <c r="J1393" s="41">
        <v>5.10243353420441</v>
      </c>
    </row>
    <row r="1394" s="4" customFormat="1" ht="14" customHeight="1" spans="1:10">
      <c r="A1394" s="195"/>
      <c r="B1394" s="45"/>
      <c r="C1394" s="39" t="s">
        <v>794</v>
      </c>
      <c r="D1394" s="219" t="s">
        <v>782</v>
      </c>
      <c r="E1394" s="71">
        <v>13.4284615384615</v>
      </c>
      <c r="F1394" s="71">
        <v>13.8395857988166</v>
      </c>
      <c r="G1394" s="71">
        <v>13.0281656804734</v>
      </c>
      <c r="H1394" s="71">
        <v>13.4320710059172</v>
      </c>
      <c r="I1394" s="71">
        <v>671.603550295858</v>
      </c>
      <c r="J1394" s="71">
        <v>9.58336193578703</v>
      </c>
    </row>
    <row r="1395" s="4" customFormat="1" ht="14" customHeight="1" spans="1:10">
      <c r="A1395" s="195"/>
      <c r="B1395" s="45"/>
      <c r="C1395" s="39"/>
      <c r="D1395" s="219" t="s">
        <v>785</v>
      </c>
      <c r="E1395" s="41">
        <v>12.88</v>
      </c>
      <c r="F1395" s="41">
        <v>12.94</v>
      </c>
      <c r="G1395" s="41">
        <v>12.41</v>
      </c>
      <c r="H1395" s="41">
        <v>12.7433333333333</v>
      </c>
      <c r="I1395" s="41">
        <v>637.166666666667</v>
      </c>
      <c r="J1395" s="71">
        <v>5.40391508133445</v>
      </c>
    </row>
    <row r="1396" s="4" customFormat="1" ht="14" customHeight="1" spans="1:10">
      <c r="A1396" s="195"/>
      <c r="B1396" s="45"/>
      <c r="C1396" s="39"/>
      <c r="D1396" s="219" t="s">
        <v>337</v>
      </c>
      <c r="E1396" s="41">
        <v>13.91</v>
      </c>
      <c r="F1396" s="41">
        <v>14.18</v>
      </c>
      <c r="G1396" s="41">
        <v>13.75</v>
      </c>
      <c r="H1396" s="41">
        <v>13.95</v>
      </c>
      <c r="I1396" s="41">
        <v>697.33</v>
      </c>
      <c r="J1396" s="71">
        <v>5.55</v>
      </c>
    </row>
    <row r="1397" s="4" customFormat="1" ht="14" customHeight="1" spans="1:10">
      <c r="A1397" s="195"/>
      <c r="B1397" s="45"/>
      <c r="C1397" s="39"/>
      <c r="D1397" s="219" t="s">
        <v>464</v>
      </c>
      <c r="E1397" s="47">
        <v>13.96</v>
      </c>
      <c r="F1397" s="47">
        <v>13.65</v>
      </c>
      <c r="G1397" s="47">
        <v>13.74</v>
      </c>
      <c r="H1397" s="47">
        <v>13.78</v>
      </c>
      <c r="I1397" s="47">
        <v>689.17</v>
      </c>
      <c r="J1397" s="71">
        <v>5.94</v>
      </c>
    </row>
    <row r="1398" s="4" customFormat="1" ht="14" customHeight="1" spans="1:10">
      <c r="A1398" s="195"/>
      <c r="B1398" s="45"/>
      <c r="C1398" s="39"/>
      <c r="D1398" s="219" t="s">
        <v>494</v>
      </c>
      <c r="E1398" s="69">
        <v>14.12</v>
      </c>
      <c r="F1398" s="69">
        <v>15.04</v>
      </c>
      <c r="G1398" s="69">
        <v>15.44</v>
      </c>
      <c r="H1398" s="69">
        <v>14.87</v>
      </c>
      <c r="I1398" s="69">
        <v>743.33</v>
      </c>
      <c r="J1398" s="71">
        <v>5.64</v>
      </c>
    </row>
    <row r="1399" s="4" customFormat="1" ht="14" customHeight="1" spans="1:10">
      <c r="A1399" s="195"/>
      <c r="B1399" s="45"/>
      <c r="C1399" s="39"/>
      <c r="D1399" s="219" t="s">
        <v>467</v>
      </c>
      <c r="E1399" s="69">
        <v>14.62</v>
      </c>
      <c r="F1399" s="69">
        <v>14.71</v>
      </c>
      <c r="G1399" s="69">
        <v>14.75</v>
      </c>
      <c r="H1399" s="69">
        <v>14.69</v>
      </c>
      <c r="I1399" s="69">
        <v>734.67</v>
      </c>
      <c r="J1399" s="71">
        <v>6.37</v>
      </c>
    </row>
    <row r="1400" s="4" customFormat="1" ht="14" customHeight="1" spans="1:10">
      <c r="A1400" s="195"/>
      <c r="B1400" s="45"/>
      <c r="C1400" s="39"/>
      <c r="D1400" s="219" t="s">
        <v>414</v>
      </c>
      <c r="E1400" s="100">
        <v>13.22</v>
      </c>
      <c r="F1400" s="100">
        <v>14.53</v>
      </c>
      <c r="G1400" s="100">
        <v>14.15</v>
      </c>
      <c r="H1400" s="100">
        <v>13.97</v>
      </c>
      <c r="I1400" s="100">
        <v>698.3</v>
      </c>
      <c r="J1400" s="71">
        <v>6.18</v>
      </c>
    </row>
    <row r="1401" s="4" customFormat="1" ht="14" customHeight="1" spans="1:10">
      <c r="A1401" s="195"/>
      <c r="B1401" s="45"/>
      <c r="C1401" s="39"/>
      <c r="D1401" s="220" t="s">
        <v>339</v>
      </c>
      <c r="E1401" s="46">
        <f>AVERAGE(E1394:E1400)</f>
        <v>13.7340659340659</v>
      </c>
      <c r="F1401" s="46">
        <f>AVERAGE(F1394:F1400)</f>
        <v>14.1270836855452</v>
      </c>
      <c r="G1401" s="46">
        <f>AVERAGE(G1394:G1400)</f>
        <v>13.8954522400676</v>
      </c>
      <c r="H1401" s="117">
        <f>AVERAGE(H1394:H1400)</f>
        <v>13.9193434770358</v>
      </c>
      <c r="I1401" s="91">
        <f>AVERAGE(I1394:I1400)</f>
        <v>695.938602423218</v>
      </c>
      <c r="J1401" s="46">
        <v>6.35</v>
      </c>
    </row>
    <row r="1402" s="16" customFormat="1" ht="14" customHeight="1" spans="1:12">
      <c r="A1402" s="195"/>
      <c r="B1402" s="45"/>
      <c r="C1402" s="78" t="s">
        <v>795</v>
      </c>
      <c r="D1402" s="94" t="s">
        <v>787</v>
      </c>
      <c r="E1402" s="47">
        <v>247.684210526316</v>
      </c>
      <c r="F1402" s="47">
        <v>259.736842105263</v>
      </c>
      <c r="G1402" s="47"/>
      <c r="H1402" s="221">
        <v>253.710526315789</v>
      </c>
      <c r="I1402" s="221">
        <v>724.887218045113</v>
      </c>
      <c r="J1402" s="47">
        <v>9.30474653112472</v>
      </c>
      <c r="K1402" s="226"/>
      <c r="L1402" s="226"/>
    </row>
    <row r="1403" s="16" customFormat="1" ht="14" customHeight="1" spans="1:10">
      <c r="A1403" s="195"/>
      <c r="B1403" s="45"/>
      <c r="C1403" s="39" t="s">
        <v>796</v>
      </c>
      <c r="D1403" s="39" t="s">
        <v>414</v>
      </c>
      <c r="E1403" s="100">
        <v>325.1</v>
      </c>
      <c r="F1403" s="100">
        <v>346.4</v>
      </c>
      <c r="G1403" s="100"/>
      <c r="H1403" s="100">
        <v>335.8</v>
      </c>
      <c r="I1403" s="100">
        <v>671.5</v>
      </c>
      <c r="J1403" s="100">
        <v>5.23</v>
      </c>
    </row>
    <row r="1404" s="16" customFormat="1" ht="14" customHeight="1" spans="1:10">
      <c r="A1404" s="195"/>
      <c r="B1404" s="45"/>
      <c r="C1404" s="39" t="s">
        <v>796</v>
      </c>
      <c r="D1404" s="39" t="s">
        <v>789</v>
      </c>
      <c r="E1404" s="100">
        <v>201.1</v>
      </c>
      <c r="F1404" s="100">
        <v>199.42</v>
      </c>
      <c r="G1404" s="100"/>
      <c r="H1404" s="100">
        <v>200.26</v>
      </c>
      <c r="I1404" s="100">
        <v>667.53</v>
      </c>
      <c r="J1404" s="100">
        <v>2.86</v>
      </c>
    </row>
    <row r="1405" s="16" customFormat="1" ht="14" customHeight="1" spans="1:10">
      <c r="A1405" s="195"/>
      <c r="B1405" s="45"/>
      <c r="C1405" s="39" t="s">
        <v>796</v>
      </c>
      <c r="D1405" s="78" t="s">
        <v>790</v>
      </c>
      <c r="E1405" s="69">
        <v>205.09</v>
      </c>
      <c r="F1405" s="69">
        <v>207.39</v>
      </c>
      <c r="G1405" s="69"/>
      <c r="H1405" s="69">
        <v>206.24</v>
      </c>
      <c r="I1405" s="69">
        <v>687.5</v>
      </c>
      <c r="J1405" s="69">
        <v>9.84</v>
      </c>
    </row>
    <row r="1406" s="2" customFormat="1" ht="14" customHeight="1" spans="1:10">
      <c r="A1406" s="195"/>
      <c r="B1406" s="45"/>
      <c r="C1406" s="39" t="s">
        <v>796</v>
      </c>
      <c r="D1406" s="78" t="s">
        <v>791</v>
      </c>
      <c r="E1406" s="47">
        <v>158.28</v>
      </c>
      <c r="F1406" s="47">
        <v>149.53</v>
      </c>
      <c r="G1406" s="47"/>
      <c r="H1406" s="47">
        <f>(E1406+F1406)/2</f>
        <v>153.905</v>
      </c>
      <c r="I1406" s="47">
        <f>H1406/150*666.7</f>
        <v>684.056423333333</v>
      </c>
      <c r="J1406" s="47">
        <f>(I1406-644.39)/644.39*100</f>
        <v>6.15565470186276</v>
      </c>
    </row>
    <row r="1407" s="2" customFormat="1" ht="14" customHeight="1" spans="1:18">
      <c r="A1407" s="195"/>
      <c r="B1407" s="45"/>
      <c r="C1407" s="39" t="s">
        <v>796</v>
      </c>
      <c r="D1407" s="63" t="s">
        <v>503</v>
      </c>
      <c r="E1407" s="69">
        <v>145.94</v>
      </c>
      <c r="F1407" s="69">
        <v>145.04</v>
      </c>
      <c r="G1407" s="69"/>
      <c r="H1407" s="68">
        <f>AVERAGE(E1407:F1407)</f>
        <v>145.49</v>
      </c>
      <c r="I1407" s="68">
        <f>H1407/150*666.7</f>
        <v>646.654553333333</v>
      </c>
      <c r="J1407" s="68">
        <f>(I1407-604.92)/604.92*100</f>
        <v>6.89918556723756</v>
      </c>
      <c r="K1407" s="227"/>
      <c r="L1407" s="228"/>
      <c r="M1407" s="228"/>
      <c r="N1407" s="229"/>
      <c r="O1407" s="229"/>
      <c r="P1407" s="229"/>
      <c r="Q1407" s="229"/>
      <c r="R1407" s="227"/>
    </row>
    <row r="1408" s="2" customFormat="1" ht="14" customHeight="1" spans="1:18">
      <c r="A1408" s="195"/>
      <c r="B1408" s="45"/>
      <c r="C1408" s="39" t="s">
        <v>796</v>
      </c>
      <c r="D1408" s="39" t="s">
        <v>337</v>
      </c>
      <c r="E1408" s="69">
        <v>158.2</v>
      </c>
      <c r="F1408" s="69">
        <v>160.75</v>
      </c>
      <c r="G1408" s="69"/>
      <c r="H1408" s="69">
        <v>159.48</v>
      </c>
      <c r="I1408" s="69">
        <v>635.87</v>
      </c>
      <c r="J1408" s="69">
        <v>4.11</v>
      </c>
      <c r="K1408" s="16"/>
      <c r="L1408" s="16"/>
      <c r="M1408" s="16"/>
      <c r="N1408" s="16"/>
      <c r="O1408" s="16"/>
      <c r="P1408" s="16"/>
      <c r="Q1408" s="16"/>
      <c r="R1408" s="16"/>
    </row>
    <row r="1409" s="2" customFormat="1" ht="14" customHeight="1" spans="1:18">
      <c r="A1409" s="195"/>
      <c r="B1409" s="45"/>
      <c r="C1409" s="39" t="s">
        <v>796</v>
      </c>
      <c r="D1409" s="222" t="s">
        <v>735</v>
      </c>
      <c r="E1409" s="223">
        <v>160.8</v>
      </c>
      <c r="F1409" s="223">
        <v>163.9</v>
      </c>
      <c r="G1409" s="223"/>
      <c r="H1409" s="223">
        <v>162.35</v>
      </c>
      <c r="I1409" s="223">
        <v>649.4</v>
      </c>
      <c r="J1409" s="223">
        <v>6.07843137254903</v>
      </c>
      <c r="K1409" s="16"/>
      <c r="L1409" s="16"/>
      <c r="M1409" s="16"/>
      <c r="N1409" s="16"/>
      <c r="O1409" s="16"/>
      <c r="P1409" s="16"/>
      <c r="Q1409" s="16"/>
      <c r="R1409" s="16"/>
    </row>
    <row r="1410" s="2" customFormat="1" ht="14" customHeight="1" spans="1:18">
      <c r="A1410" s="200"/>
      <c r="B1410" s="45"/>
      <c r="C1410" s="39"/>
      <c r="D1410" s="224" t="s">
        <v>621</v>
      </c>
      <c r="E1410" s="225">
        <f>(E1402+E1403+E1404+E1405+E1406+E1407+E1408+E1409)/8</f>
        <v>200.27427631579</v>
      </c>
      <c r="F1410" s="225">
        <f>(F1402+F1403+F1404+F1405+F1406+F1407+F1408+F1409)/8</f>
        <v>204.020855263158</v>
      </c>
      <c r="G1410" s="225"/>
      <c r="H1410" s="225">
        <f>(H1402+H1403+H1404+H1405+H1406+H1407+H1408+H1409)/8</f>
        <v>202.154440789474</v>
      </c>
      <c r="I1410" s="225">
        <f>(I1402+I1403+I1404+I1405+I1406+I1407+I1408+I1409)/8</f>
        <v>670.924774338972</v>
      </c>
      <c r="J1410" s="230">
        <f>(I1410-631.05)/631.05*100</f>
        <v>6.31879793027059</v>
      </c>
      <c r="K1410" s="16"/>
      <c r="L1410" s="16"/>
      <c r="M1410" s="16"/>
      <c r="N1410" s="16"/>
      <c r="O1410" s="16"/>
      <c r="P1410" s="16"/>
      <c r="Q1410" s="16"/>
      <c r="R1410" s="16"/>
    </row>
    <row r="1411" s="16" customFormat="1" ht="14" customHeight="1" spans="1:10">
      <c r="A1411" s="193">
        <v>54</v>
      </c>
      <c r="B1411" s="194" t="s">
        <v>797</v>
      </c>
      <c r="C1411" s="39" t="s">
        <v>798</v>
      </c>
      <c r="D1411" s="40" t="s">
        <v>781</v>
      </c>
      <c r="E1411" s="41">
        <v>13.96</v>
      </c>
      <c r="F1411" s="41">
        <v>13.59</v>
      </c>
      <c r="G1411" s="41">
        <v>13.35</v>
      </c>
      <c r="H1411" s="41">
        <v>13.6333333333333</v>
      </c>
      <c r="I1411" s="41">
        <v>681.666666666667</v>
      </c>
      <c r="J1411" s="41">
        <v>2.99672626542431</v>
      </c>
    </row>
    <row r="1412" s="16" customFormat="1" ht="14" customHeight="1" spans="1:10">
      <c r="A1412" s="195"/>
      <c r="B1412" s="45"/>
      <c r="C1412" s="39"/>
      <c r="D1412" s="40" t="s">
        <v>414</v>
      </c>
      <c r="E1412" s="41">
        <v>15.34</v>
      </c>
      <c r="F1412" s="41">
        <v>14.76</v>
      </c>
      <c r="G1412" s="41">
        <v>14.85</v>
      </c>
      <c r="H1412" s="41">
        <v>14.9833333333333</v>
      </c>
      <c r="I1412" s="41">
        <v>749.166666666667</v>
      </c>
      <c r="J1412" s="41">
        <v>5.29397985476695</v>
      </c>
    </row>
    <row r="1413" s="16" customFormat="1" ht="14" customHeight="1" spans="1:10">
      <c r="A1413" s="195"/>
      <c r="B1413" s="45"/>
      <c r="C1413" s="39"/>
      <c r="D1413" s="40" t="s">
        <v>447</v>
      </c>
      <c r="E1413" s="41">
        <v>13.45</v>
      </c>
      <c r="F1413" s="41">
        <v>13.5</v>
      </c>
      <c r="G1413" s="41">
        <v>13.79</v>
      </c>
      <c r="H1413" s="41">
        <v>13.58</v>
      </c>
      <c r="I1413" s="41">
        <v>679</v>
      </c>
      <c r="J1413" s="41">
        <v>5.79070371332121</v>
      </c>
    </row>
    <row r="1414" s="16" customFormat="1" ht="14" customHeight="1" spans="1:10">
      <c r="A1414" s="195"/>
      <c r="B1414" s="45"/>
      <c r="C1414" s="39"/>
      <c r="D1414" s="40" t="s">
        <v>782</v>
      </c>
      <c r="E1414" s="41">
        <v>16.3833727810651</v>
      </c>
      <c r="F1414" s="41">
        <v>17.5727726620216</v>
      </c>
      <c r="G1414" s="41">
        <v>16.6728837963135</v>
      </c>
      <c r="H1414" s="41">
        <v>16.8763430798001</v>
      </c>
      <c r="I1414" s="41">
        <v>703.237216135269</v>
      </c>
      <c r="J1414" s="41">
        <v>6.73383461612591</v>
      </c>
    </row>
    <row r="1415" s="16" customFormat="1" ht="14" customHeight="1" spans="1:10">
      <c r="A1415" s="195"/>
      <c r="B1415" s="45"/>
      <c r="C1415" s="39"/>
      <c r="D1415" s="40" t="s">
        <v>468</v>
      </c>
      <c r="E1415" s="41">
        <v>12.6</v>
      </c>
      <c r="F1415" s="41">
        <v>12.05</v>
      </c>
      <c r="G1415" s="41">
        <v>12</v>
      </c>
      <c r="H1415" s="41">
        <v>12.2166666666667</v>
      </c>
      <c r="I1415" s="41">
        <v>610.833333333333</v>
      </c>
      <c r="J1415" s="41">
        <v>5.01432664756448</v>
      </c>
    </row>
    <row r="1416" s="16" customFormat="1" ht="14" customHeight="1" spans="1:10">
      <c r="A1416" s="195"/>
      <c r="B1416" s="45"/>
      <c r="C1416" s="39"/>
      <c r="D1416" s="40" t="s">
        <v>494</v>
      </c>
      <c r="E1416" s="41">
        <v>12.6534722222222</v>
      </c>
      <c r="F1416" s="41">
        <v>12.2286111111111</v>
      </c>
      <c r="G1416" s="41">
        <v>12.5149305555556</v>
      </c>
      <c r="H1416" s="41">
        <v>12.4656712962963</v>
      </c>
      <c r="I1416" s="41">
        <v>623.283564814815</v>
      </c>
      <c r="J1416" s="41">
        <v>-0.344572975633771</v>
      </c>
    </row>
    <row r="1417" s="16" customFormat="1" ht="14" customHeight="1" spans="1:10">
      <c r="A1417" s="195"/>
      <c r="B1417" s="45"/>
      <c r="C1417" s="39"/>
      <c r="D1417" s="40" t="s">
        <v>343</v>
      </c>
      <c r="E1417" s="41">
        <v>13.93</v>
      </c>
      <c r="F1417" s="41">
        <v>13.98</v>
      </c>
      <c r="G1417" s="41">
        <v>14.2</v>
      </c>
      <c r="H1417" s="41">
        <v>14.04</v>
      </c>
      <c r="I1417" s="41">
        <v>702</v>
      </c>
      <c r="J1417" s="41">
        <v>2.83</v>
      </c>
    </row>
    <row r="1418" s="16" customFormat="1" ht="14" customHeight="1" spans="1:10">
      <c r="A1418" s="195"/>
      <c r="B1418" s="45"/>
      <c r="C1418" s="39"/>
      <c r="D1418" s="218" t="s">
        <v>783</v>
      </c>
      <c r="E1418" s="41">
        <v>14.0452635718982</v>
      </c>
      <c r="F1418" s="41">
        <v>13.9544833961618</v>
      </c>
      <c r="G1418" s="41">
        <v>13.9111163359813</v>
      </c>
      <c r="H1418" s="41">
        <v>13.97076395849</v>
      </c>
      <c r="I1418" s="41">
        <v>678.455349659536</v>
      </c>
      <c r="J1418" s="41">
        <v>4.06581161505614</v>
      </c>
    </row>
    <row r="1419" s="4" customFormat="1" ht="14" customHeight="1" spans="1:10">
      <c r="A1419" s="195"/>
      <c r="B1419" s="45"/>
      <c r="C1419" s="39" t="s">
        <v>799</v>
      </c>
      <c r="D1419" s="219" t="s">
        <v>782</v>
      </c>
      <c r="E1419" s="71">
        <v>13.0846153846154</v>
      </c>
      <c r="F1419" s="71">
        <v>13.3269585798817</v>
      </c>
      <c r="G1419" s="71">
        <v>12.8320355029586</v>
      </c>
      <c r="H1419" s="71">
        <v>13.0812031558185</v>
      </c>
      <c r="I1419" s="71">
        <v>654.060157790927</v>
      </c>
      <c r="J1419" s="71">
        <v>6.7208637706083</v>
      </c>
    </row>
    <row r="1420" s="4" customFormat="1" ht="14" customHeight="1" spans="1:10">
      <c r="A1420" s="195"/>
      <c r="B1420" s="45"/>
      <c r="C1420" s="39"/>
      <c r="D1420" s="219" t="s">
        <v>785</v>
      </c>
      <c r="E1420" s="41">
        <v>12.39</v>
      </c>
      <c r="F1420" s="41">
        <v>12.28</v>
      </c>
      <c r="G1420" s="41">
        <v>13.1</v>
      </c>
      <c r="H1420" s="41">
        <v>12.59</v>
      </c>
      <c r="I1420" s="41">
        <v>629.5</v>
      </c>
      <c r="J1420" s="71">
        <v>4.13564929693964</v>
      </c>
    </row>
    <row r="1421" s="4" customFormat="1" ht="14" customHeight="1" spans="1:10">
      <c r="A1421" s="195"/>
      <c r="B1421" s="45"/>
      <c r="C1421" s="39"/>
      <c r="D1421" s="219" t="s">
        <v>337</v>
      </c>
      <c r="E1421" s="41">
        <v>14.15</v>
      </c>
      <c r="F1421" s="41">
        <v>13.52</v>
      </c>
      <c r="G1421" s="41">
        <v>13.49</v>
      </c>
      <c r="H1421" s="41">
        <v>13.72</v>
      </c>
      <c r="I1421" s="41">
        <v>686</v>
      </c>
      <c r="J1421" s="71">
        <v>3.83</v>
      </c>
    </row>
    <row r="1422" s="4" customFormat="1" ht="14" customHeight="1" spans="1:10">
      <c r="A1422" s="195"/>
      <c r="B1422" s="45"/>
      <c r="C1422" s="39"/>
      <c r="D1422" s="219" t="s">
        <v>464</v>
      </c>
      <c r="E1422" s="47">
        <v>13.64</v>
      </c>
      <c r="F1422" s="47">
        <v>13.79</v>
      </c>
      <c r="G1422" s="47">
        <v>13.56</v>
      </c>
      <c r="H1422" s="47">
        <v>13.66</v>
      </c>
      <c r="I1422" s="47">
        <v>683.17</v>
      </c>
      <c r="J1422" s="71">
        <v>5.02</v>
      </c>
    </row>
    <row r="1423" s="4" customFormat="1" ht="14" customHeight="1" spans="1:10">
      <c r="A1423" s="195"/>
      <c r="B1423" s="45"/>
      <c r="C1423" s="39"/>
      <c r="D1423" s="219" t="s">
        <v>494</v>
      </c>
      <c r="E1423" s="69">
        <v>15.24</v>
      </c>
      <c r="F1423" s="69">
        <v>15.08</v>
      </c>
      <c r="G1423" s="69">
        <v>13.88</v>
      </c>
      <c r="H1423" s="69">
        <v>14.73</v>
      </c>
      <c r="I1423" s="69">
        <v>736.67</v>
      </c>
      <c r="J1423" s="71">
        <v>4.69</v>
      </c>
    </row>
    <row r="1424" s="4" customFormat="1" ht="14" customHeight="1" spans="1:10">
      <c r="A1424" s="195"/>
      <c r="B1424" s="45"/>
      <c r="C1424" s="39"/>
      <c r="D1424" s="219" t="s">
        <v>467</v>
      </c>
      <c r="E1424" s="69">
        <v>14.35</v>
      </c>
      <c r="F1424" s="69">
        <v>14.53</v>
      </c>
      <c r="G1424" s="69">
        <v>14.62</v>
      </c>
      <c r="H1424" s="69">
        <v>14.5</v>
      </c>
      <c r="I1424" s="69">
        <v>725</v>
      </c>
      <c r="J1424" s="71">
        <v>4.97</v>
      </c>
    </row>
    <row r="1425" s="4" customFormat="1" ht="14" customHeight="1" spans="1:10">
      <c r="A1425" s="195"/>
      <c r="B1425" s="45"/>
      <c r="C1425" s="39"/>
      <c r="D1425" s="219" t="s">
        <v>414</v>
      </c>
      <c r="E1425" s="100">
        <v>13.96</v>
      </c>
      <c r="F1425" s="100">
        <v>14.33</v>
      </c>
      <c r="G1425" s="100">
        <v>14.05</v>
      </c>
      <c r="H1425" s="100">
        <v>14.11</v>
      </c>
      <c r="I1425" s="100">
        <v>705.7</v>
      </c>
      <c r="J1425" s="71">
        <v>7.29</v>
      </c>
    </row>
    <row r="1426" s="4" customFormat="1" ht="14" customHeight="1" spans="1:10">
      <c r="A1426" s="195"/>
      <c r="B1426" s="45"/>
      <c r="C1426" s="39"/>
      <c r="D1426" s="220" t="s">
        <v>339</v>
      </c>
      <c r="E1426" s="46">
        <f>AVERAGE(E1419:E1425)</f>
        <v>13.8306593406593</v>
      </c>
      <c r="F1426" s="46">
        <f>AVERAGE(F1419:F1425)</f>
        <v>13.8367083685545</v>
      </c>
      <c r="G1426" s="46">
        <f>AVERAGE(G1419:G1425)</f>
        <v>13.6474336432798</v>
      </c>
      <c r="H1426" s="117">
        <f>AVERAGE(H1419:H1425)</f>
        <v>13.7701718794026</v>
      </c>
      <c r="I1426" s="91">
        <f>AVERAGE(I1419:I1425)</f>
        <v>688.585736827275</v>
      </c>
      <c r="J1426" s="46">
        <v>5.23</v>
      </c>
    </row>
    <row r="1427" s="2" customFormat="1" ht="14" customHeight="1" spans="1:18">
      <c r="A1427" s="195"/>
      <c r="B1427" s="45"/>
      <c r="C1427" s="78" t="s">
        <v>800</v>
      </c>
      <c r="D1427" s="94" t="s">
        <v>787</v>
      </c>
      <c r="E1427" s="47">
        <v>243.649122807018</v>
      </c>
      <c r="F1427" s="47">
        <v>253.698830409357</v>
      </c>
      <c r="G1427" s="47"/>
      <c r="H1427" s="221">
        <v>248.673976608187</v>
      </c>
      <c r="I1427" s="221">
        <v>710.497076023392</v>
      </c>
      <c r="J1427" s="47">
        <v>7.13487680922101</v>
      </c>
      <c r="K1427" s="226"/>
      <c r="L1427" s="226"/>
      <c r="M1427" s="16"/>
      <c r="N1427" s="16"/>
      <c r="O1427" s="16"/>
      <c r="P1427" s="16"/>
      <c r="Q1427" s="16"/>
      <c r="R1427" s="16"/>
    </row>
    <row r="1428" s="11" customFormat="1" ht="14" customHeight="1" spans="1:18">
      <c r="A1428" s="195"/>
      <c r="B1428" s="45"/>
      <c r="C1428" s="39" t="s">
        <v>801</v>
      </c>
      <c r="D1428" s="39" t="s">
        <v>414</v>
      </c>
      <c r="E1428" s="100">
        <v>328.2</v>
      </c>
      <c r="F1428" s="100">
        <v>342.8</v>
      </c>
      <c r="G1428" s="100"/>
      <c r="H1428" s="100">
        <v>335.5</v>
      </c>
      <c r="I1428" s="100">
        <v>671</v>
      </c>
      <c r="J1428" s="100">
        <v>5.16</v>
      </c>
      <c r="K1428" s="16"/>
      <c r="L1428" s="16"/>
      <c r="M1428" s="16"/>
      <c r="N1428" s="16"/>
      <c r="O1428" s="16"/>
      <c r="P1428" s="16"/>
      <c r="Q1428" s="16"/>
      <c r="R1428" s="16"/>
    </row>
    <row r="1429" s="11" customFormat="1" ht="14" customHeight="1" spans="1:18">
      <c r="A1429" s="195"/>
      <c r="B1429" s="45"/>
      <c r="C1429" s="39" t="s">
        <v>801</v>
      </c>
      <c r="D1429" s="39" t="s">
        <v>789</v>
      </c>
      <c r="E1429" s="100">
        <v>207.31</v>
      </c>
      <c r="F1429" s="100">
        <v>206.2</v>
      </c>
      <c r="G1429" s="100"/>
      <c r="H1429" s="100">
        <v>206.76</v>
      </c>
      <c r="I1429" s="100">
        <v>689.18</v>
      </c>
      <c r="J1429" s="100">
        <v>6.19</v>
      </c>
      <c r="K1429" s="16"/>
      <c r="L1429" s="16"/>
      <c r="M1429" s="16"/>
      <c r="N1429" s="16"/>
      <c r="O1429" s="16"/>
      <c r="P1429" s="16"/>
      <c r="Q1429" s="16"/>
      <c r="R1429" s="16"/>
    </row>
    <row r="1430" s="11" customFormat="1" ht="14" customHeight="1" spans="1:18">
      <c r="A1430" s="195"/>
      <c r="B1430" s="45"/>
      <c r="C1430" s="39" t="s">
        <v>801</v>
      </c>
      <c r="D1430" s="78" t="s">
        <v>790</v>
      </c>
      <c r="E1430" s="69">
        <v>200.07</v>
      </c>
      <c r="F1430" s="69">
        <v>194.25</v>
      </c>
      <c r="G1430" s="69"/>
      <c r="H1430" s="69">
        <v>197.16</v>
      </c>
      <c r="I1430" s="69">
        <v>657.2</v>
      </c>
      <c r="J1430" s="69">
        <v>5</v>
      </c>
      <c r="K1430" s="16"/>
      <c r="L1430" s="16"/>
      <c r="M1430" s="16"/>
      <c r="N1430" s="16"/>
      <c r="O1430" s="16"/>
      <c r="P1430" s="16"/>
      <c r="Q1430" s="16"/>
      <c r="R1430" s="16"/>
    </row>
    <row r="1431" s="11" customFormat="1" ht="14" customHeight="1" spans="1:18">
      <c r="A1431" s="195"/>
      <c r="B1431" s="45"/>
      <c r="C1431" s="39" t="s">
        <v>801</v>
      </c>
      <c r="D1431" s="78" t="s">
        <v>791</v>
      </c>
      <c r="E1431" s="47">
        <v>156.36</v>
      </c>
      <c r="F1431" s="47">
        <v>150.21</v>
      </c>
      <c r="G1431" s="47"/>
      <c r="H1431" s="47">
        <f>(E1431+F1431)/2</f>
        <v>153.285</v>
      </c>
      <c r="I1431" s="47">
        <f>H1431/150*666.7</f>
        <v>681.30073</v>
      </c>
      <c r="J1431" s="47">
        <f>(I1431-644.39)/644.39*100</f>
        <v>5.72801098713516</v>
      </c>
      <c r="K1431" s="2"/>
      <c r="L1431" s="2"/>
      <c r="M1431" s="2"/>
      <c r="N1431" s="2"/>
      <c r="O1431" s="2"/>
      <c r="P1431" s="2"/>
      <c r="Q1431" s="2"/>
      <c r="R1431" s="2"/>
    </row>
    <row r="1432" s="11" customFormat="1" ht="14" customHeight="1" spans="1:18">
      <c r="A1432" s="195"/>
      <c r="B1432" s="45"/>
      <c r="C1432" s="39" t="s">
        <v>801</v>
      </c>
      <c r="D1432" s="63" t="s">
        <v>503</v>
      </c>
      <c r="E1432" s="69">
        <v>139.19</v>
      </c>
      <c r="F1432" s="69">
        <v>143.47</v>
      </c>
      <c r="G1432" s="69"/>
      <c r="H1432" s="68">
        <f>AVERAGE(E1432:F1432)</f>
        <v>141.33</v>
      </c>
      <c r="I1432" s="68">
        <f>H1432/150*666.7</f>
        <v>628.16474</v>
      </c>
      <c r="J1432" s="68">
        <f>(I1432-604.92)/604.92*100</f>
        <v>3.84261389935859</v>
      </c>
      <c r="K1432" s="227"/>
      <c r="L1432" s="228"/>
      <c r="M1432" s="228"/>
      <c r="N1432" s="229"/>
      <c r="O1432" s="229"/>
      <c r="P1432" s="229"/>
      <c r="Q1432" s="229"/>
      <c r="R1432" s="227"/>
    </row>
    <row r="1433" s="16" customFormat="1" ht="14" customHeight="1" spans="1:10">
      <c r="A1433" s="195"/>
      <c r="B1433" s="45"/>
      <c r="C1433" s="39" t="s">
        <v>801</v>
      </c>
      <c r="D1433" s="39" t="s">
        <v>337</v>
      </c>
      <c r="E1433" s="69">
        <v>159.75</v>
      </c>
      <c r="F1433" s="69">
        <v>157.06</v>
      </c>
      <c r="G1433" s="69"/>
      <c r="H1433" s="69">
        <v>158.41</v>
      </c>
      <c r="I1433" s="69">
        <v>631.6</v>
      </c>
      <c r="J1433" s="69">
        <v>3.41</v>
      </c>
    </row>
    <row r="1434" s="16" customFormat="1" ht="14" customHeight="1" spans="1:10">
      <c r="A1434" s="195"/>
      <c r="B1434" s="45"/>
      <c r="C1434" s="39" t="s">
        <v>801</v>
      </c>
      <c r="D1434" s="222" t="s">
        <v>735</v>
      </c>
      <c r="E1434" s="223">
        <v>163.2</v>
      </c>
      <c r="F1434" s="223">
        <v>160.8</v>
      </c>
      <c r="G1434" s="223"/>
      <c r="H1434" s="223">
        <v>162</v>
      </c>
      <c r="I1434" s="223">
        <v>648</v>
      </c>
      <c r="J1434" s="223">
        <v>5.84967320261437</v>
      </c>
    </row>
    <row r="1435" s="16" customFormat="1" ht="14" customHeight="1" spans="1:10">
      <c r="A1435" s="200"/>
      <c r="B1435" s="45"/>
      <c r="C1435" s="39"/>
      <c r="D1435" s="224" t="s">
        <v>621</v>
      </c>
      <c r="E1435" s="225">
        <f>(E1427+E1428+E1429+E1430+E1431+E1432+E1433+E1434)/8</f>
        <v>199.716140350877</v>
      </c>
      <c r="F1435" s="225">
        <f>(F1427+F1428+F1429+F1430+F1431+F1432+F1433+F1434)/8</f>
        <v>201.06110380117</v>
      </c>
      <c r="G1435" s="225"/>
      <c r="H1435" s="225">
        <f>(H1427+H1428+H1429+H1430+H1431+H1432+H1433+H1434)/8</f>
        <v>200.389872076023</v>
      </c>
      <c r="I1435" s="225">
        <f>(I1427+I1428+I1429+I1430+I1431+I1432+I1433+I1434)/8</f>
        <v>664.617818252924</v>
      </c>
      <c r="J1435" s="230">
        <f>(I1435-631.05)/631.05*100</f>
        <v>5.31935952031124</v>
      </c>
    </row>
    <row r="1436" s="17" customFormat="1" ht="14" customHeight="1" spans="1:10">
      <c r="A1436" s="231">
        <v>55</v>
      </c>
      <c r="B1436" s="208" t="s">
        <v>802</v>
      </c>
      <c r="C1436" s="78" t="s">
        <v>803</v>
      </c>
      <c r="D1436" s="63" t="s">
        <v>804</v>
      </c>
      <c r="E1436" s="68">
        <v>12.82</v>
      </c>
      <c r="F1436" s="68">
        <v>13.61</v>
      </c>
      <c r="G1436" s="68">
        <v>13.74</v>
      </c>
      <c r="H1436" s="68">
        <v>13.39</v>
      </c>
      <c r="I1436" s="68">
        <v>669.4</v>
      </c>
      <c r="J1436" s="68">
        <v>5.54</v>
      </c>
    </row>
    <row r="1437" s="17" customFormat="1" ht="14" customHeight="1" spans="1:10">
      <c r="A1437" s="232"/>
      <c r="B1437" s="211"/>
      <c r="C1437" s="186"/>
      <c r="D1437" s="63" t="s">
        <v>395</v>
      </c>
      <c r="E1437" s="68">
        <v>15.16</v>
      </c>
      <c r="F1437" s="68">
        <v>15.42</v>
      </c>
      <c r="G1437" s="68">
        <v>15.08</v>
      </c>
      <c r="H1437" s="68">
        <v>15.22</v>
      </c>
      <c r="I1437" s="68">
        <v>650.36</v>
      </c>
      <c r="J1437" s="68">
        <v>4.42</v>
      </c>
    </row>
    <row r="1438" s="17" customFormat="1" ht="14" customHeight="1" spans="1:10">
      <c r="A1438" s="232"/>
      <c r="B1438" s="211"/>
      <c r="C1438" s="186"/>
      <c r="D1438" s="63" t="s">
        <v>397</v>
      </c>
      <c r="E1438" s="68">
        <v>13.15</v>
      </c>
      <c r="F1438" s="68">
        <v>13.4</v>
      </c>
      <c r="G1438" s="68">
        <v>13.8</v>
      </c>
      <c r="H1438" s="68">
        <v>13.45</v>
      </c>
      <c r="I1438" s="68">
        <v>672.5</v>
      </c>
      <c r="J1438" s="68">
        <v>4.67</v>
      </c>
    </row>
    <row r="1439" s="17" customFormat="1" ht="14" customHeight="1" spans="1:10">
      <c r="A1439" s="232"/>
      <c r="B1439" s="211"/>
      <c r="C1439" s="186"/>
      <c r="D1439" s="63" t="s">
        <v>497</v>
      </c>
      <c r="E1439" s="68">
        <v>11.01</v>
      </c>
      <c r="F1439" s="68">
        <v>15.15</v>
      </c>
      <c r="G1439" s="68">
        <v>12.28</v>
      </c>
      <c r="H1439" s="68">
        <v>12.81</v>
      </c>
      <c r="I1439" s="68">
        <v>640.62</v>
      </c>
      <c r="J1439" s="68">
        <v>4.31</v>
      </c>
    </row>
    <row r="1440" s="17" customFormat="1" ht="14" customHeight="1" spans="1:10">
      <c r="A1440" s="232"/>
      <c r="B1440" s="211"/>
      <c r="C1440" s="186"/>
      <c r="D1440" s="63" t="s">
        <v>662</v>
      </c>
      <c r="E1440" s="68">
        <v>14.65</v>
      </c>
      <c r="F1440" s="68">
        <v>14.73</v>
      </c>
      <c r="G1440" s="68">
        <v>14.24</v>
      </c>
      <c r="H1440" s="68">
        <v>14.54</v>
      </c>
      <c r="I1440" s="68">
        <v>718.3</v>
      </c>
      <c r="J1440" s="68">
        <v>4.83</v>
      </c>
    </row>
    <row r="1441" s="17" customFormat="1" ht="14" customHeight="1" spans="1:10">
      <c r="A1441" s="232"/>
      <c r="B1441" s="211"/>
      <c r="C1441" s="186"/>
      <c r="D1441" s="63" t="s">
        <v>805</v>
      </c>
      <c r="E1441" s="68">
        <v>16.2</v>
      </c>
      <c r="F1441" s="68">
        <v>15.51</v>
      </c>
      <c r="G1441" s="68">
        <v>15.23</v>
      </c>
      <c r="H1441" s="68">
        <v>15.65</v>
      </c>
      <c r="I1441" s="68">
        <v>652.06</v>
      </c>
      <c r="J1441" s="68">
        <v>4.26</v>
      </c>
    </row>
    <row r="1442" s="17" customFormat="1" ht="14" customHeight="1" spans="1:10">
      <c r="A1442" s="232"/>
      <c r="B1442" s="211"/>
      <c r="C1442" s="186"/>
      <c r="D1442" s="63" t="s">
        <v>475</v>
      </c>
      <c r="E1442" s="68">
        <v>13.48</v>
      </c>
      <c r="F1442" s="68">
        <v>13.72</v>
      </c>
      <c r="G1442" s="68">
        <v>13.42</v>
      </c>
      <c r="H1442" s="68">
        <v>13.54</v>
      </c>
      <c r="I1442" s="68">
        <v>677.1</v>
      </c>
      <c r="J1442" s="68">
        <v>6.77</v>
      </c>
    </row>
    <row r="1443" s="17" customFormat="1" ht="14" customHeight="1" spans="1:10">
      <c r="A1443" s="232"/>
      <c r="B1443" s="211"/>
      <c r="C1443" s="186"/>
      <c r="D1443" s="63" t="s">
        <v>676</v>
      </c>
      <c r="E1443" s="68">
        <v>14.95</v>
      </c>
      <c r="F1443" s="68">
        <v>14.87</v>
      </c>
      <c r="G1443" s="68">
        <v>14.56</v>
      </c>
      <c r="H1443" s="68">
        <v>14.79</v>
      </c>
      <c r="I1443" s="68">
        <v>739.67</v>
      </c>
      <c r="J1443" s="68">
        <v>4.99</v>
      </c>
    </row>
    <row r="1444" s="17" customFormat="1" ht="14" customHeight="1" spans="1:10">
      <c r="A1444" s="232"/>
      <c r="B1444" s="211"/>
      <c r="C1444" s="186"/>
      <c r="D1444" s="110" t="s">
        <v>401</v>
      </c>
      <c r="E1444" s="111">
        <v>13.93</v>
      </c>
      <c r="F1444" s="111">
        <v>14.55</v>
      </c>
      <c r="G1444" s="111">
        <v>14.04</v>
      </c>
      <c r="H1444" s="111">
        <v>14.17</v>
      </c>
      <c r="I1444" s="111">
        <v>677.5</v>
      </c>
      <c r="J1444" s="111">
        <v>5</v>
      </c>
    </row>
    <row r="1445" s="17" customFormat="1" ht="14" customHeight="1" spans="1:10">
      <c r="A1445" s="232"/>
      <c r="B1445" s="211"/>
      <c r="C1445" s="78" t="s">
        <v>806</v>
      </c>
      <c r="D1445" s="63" t="s">
        <v>475</v>
      </c>
      <c r="E1445" s="68">
        <v>15.63</v>
      </c>
      <c r="F1445" s="68">
        <v>15.54</v>
      </c>
      <c r="G1445" s="68">
        <v>15.09</v>
      </c>
      <c r="H1445" s="68">
        <v>15.42</v>
      </c>
      <c r="I1445" s="68">
        <v>771.1</v>
      </c>
      <c r="J1445" s="68">
        <v>13.4</v>
      </c>
    </row>
    <row r="1446" s="17" customFormat="1" ht="14" customHeight="1" spans="1:10">
      <c r="A1446" s="232"/>
      <c r="B1446" s="211"/>
      <c r="C1446" s="186"/>
      <c r="D1446" s="63" t="s">
        <v>397</v>
      </c>
      <c r="E1446" s="68">
        <v>11.94</v>
      </c>
      <c r="F1446" s="68">
        <v>12.21</v>
      </c>
      <c r="G1446" s="68">
        <v>11.81</v>
      </c>
      <c r="H1446" s="68">
        <v>11.99</v>
      </c>
      <c r="I1446" s="68">
        <v>599.33</v>
      </c>
      <c r="J1446" s="68">
        <v>5.3</v>
      </c>
    </row>
    <row r="1447" s="17" customFormat="1" ht="14" customHeight="1" spans="1:10">
      <c r="A1447" s="232"/>
      <c r="B1447" s="211"/>
      <c r="C1447" s="186"/>
      <c r="D1447" s="63" t="s">
        <v>395</v>
      </c>
      <c r="E1447" s="68">
        <v>15.24</v>
      </c>
      <c r="F1447" s="68">
        <v>14.68</v>
      </c>
      <c r="G1447" s="68">
        <v>14.8</v>
      </c>
      <c r="H1447" s="68">
        <v>14.91</v>
      </c>
      <c r="I1447" s="68">
        <v>637.1</v>
      </c>
      <c r="J1447" s="68">
        <v>0.4</v>
      </c>
    </row>
    <row r="1448" s="17" customFormat="1" ht="14" customHeight="1" spans="1:10">
      <c r="A1448" s="232"/>
      <c r="B1448" s="211"/>
      <c r="C1448" s="186"/>
      <c r="D1448" s="63" t="s">
        <v>476</v>
      </c>
      <c r="E1448" s="68">
        <v>14.38</v>
      </c>
      <c r="F1448" s="68">
        <v>15</v>
      </c>
      <c r="G1448" s="68">
        <v>15.34</v>
      </c>
      <c r="H1448" s="68">
        <v>14.9</v>
      </c>
      <c r="I1448" s="68">
        <v>745.22</v>
      </c>
      <c r="J1448" s="68">
        <v>8.9</v>
      </c>
    </row>
    <row r="1449" s="17" customFormat="1" ht="14" customHeight="1" spans="1:10">
      <c r="A1449" s="232"/>
      <c r="B1449" s="211"/>
      <c r="C1449" s="186"/>
      <c r="D1449" s="63" t="s">
        <v>505</v>
      </c>
      <c r="E1449" s="68">
        <v>14.45</v>
      </c>
      <c r="F1449" s="68">
        <v>14.05</v>
      </c>
      <c r="G1449" s="68">
        <v>14.35</v>
      </c>
      <c r="H1449" s="68">
        <v>14.28</v>
      </c>
      <c r="I1449" s="68">
        <v>714.17</v>
      </c>
      <c r="J1449" s="68">
        <v>8.9</v>
      </c>
    </row>
    <row r="1450" s="17" customFormat="1" ht="14" customHeight="1" spans="1:10">
      <c r="A1450" s="232"/>
      <c r="B1450" s="211"/>
      <c r="C1450" s="186"/>
      <c r="D1450" s="63" t="s">
        <v>398</v>
      </c>
      <c r="E1450" s="68">
        <v>11.85</v>
      </c>
      <c r="F1450" s="68">
        <v>12.55</v>
      </c>
      <c r="G1450" s="68">
        <v>13.89</v>
      </c>
      <c r="H1450" s="68">
        <v>12.76</v>
      </c>
      <c r="I1450" s="68">
        <v>638.14</v>
      </c>
      <c r="J1450" s="68">
        <v>-6.2</v>
      </c>
    </row>
    <row r="1451" s="17" customFormat="1" ht="14" customHeight="1" spans="1:10">
      <c r="A1451" s="232"/>
      <c r="B1451" s="211"/>
      <c r="C1451" s="186"/>
      <c r="D1451" s="63" t="s">
        <v>804</v>
      </c>
      <c r="E1451" s="68">
        <v>14.15</v>
      </c>
      <c r="F1451" s="68">
        <v>14.14</v>
      </c>
      <c r="G1451" s="68">
        <v>14.13</v>
      </c>
      <c r="H1451" s="68">
        <v>14.14</v>
      </c>
      <c r="I1451" s="68">
        <v>707</v>
      </c>
      <c r="J1451" s="68">
        <v>5.1</v>
      </c>
    </row>
    <row r="1452" s="17" customFormat="1" ht="14" customHeight="1" spans="1:10">
      <c r="A1452" s="232"/>
      <c r="B1452" s="211"/>
      <c r="C1452" s="186"/>
      <c r="D1452" s="63" t="s">
        <v>662</v>
      </c>
      <c r="E1452" s="68">
        <v>14.03</v>
      </c>
      <c r="F1452" s="68">
        <v>13.83</v>
      </c>
      <c r="G1452" s="68">
        <v>13.61</v>
      </c>
      <c r="H1452" s="68">
        <v>13.82</v>
      </c>
      <c r="I1452" s="68">
        <v>657.3</v>
      </c>
      <c r="J1452" s="68">
        <v>9.2</v>
      </c>
    </row>
    <row r="1453" s="17" customFormat="1" ht="14" customHeight="1" spans="1:10">
      <c r="A1453" s="232"/>
      <c r="B1453" s="211"/>
      <c r="C1453" s="186"/>
      <c r="D1453" s="110" t="s">
        <v>401</v>
      </c>
      <c r="E1453" s="111">
        <v>13.96</v>
      </c>
      <c r="F1453" s="111">
        <v>14</v>
      </c>
      <c r="G1453" s="111">
        <v>14.13</v>
      </c>
      <c r="H1453" s="111">
        <v>14.03</v>
      </c>
      <c r="I1453" s="111">
        <v>683.7</v>
      </c>
      <c r="J1453" s="111">
        <v>5.6</v>
      </c>
    </row>
    <row r="1454" s="17" customFormat="1" ht="14" customHeight="1" spans="1:10">
      <c r="A1454" s="232"/>
      <c r="B1454" s="211"/>
      <c r="C1454" s="213" t="s">
        <v>807</v>
      </c>
      <c r="D1454" s="63" t="s">
        <v>395</v>
      </c>
      <c r="E1454" s="68">
        <v>148.87</v>
      </c>
      <c r="F1454" s="68">
        <v>159.59</v>
      </c>
      <c r="G1454" s="68"/>
      <c r="H1454" s="68">
        <v>154.23</v>
      </c>
      <c r="I1454" s="68">
        <v>652.86</v>
      </c>
      <c r="J1454" s="68">
        <v>4.44</v>
      </c>
    </row>
    <row r="1455" s="17" customFormat="1" ht="14" customHeight="1" spans="1:10">
      <c r="A1455" s="232"/>
      <c r="B1455" s="211"/>
      <c r="C1455" s="214"/>
      <c r="D1455" s="63" t="s">
        <v>397</v>
      </c>
      <c r="E1455" s="68">
        <v>165.5</v>
      </c>
      <c r="F1455" s="68">
        <v>165.4</v>
      </c>
      <c r="G1455" s="68"/>
      <c r="H1455" s="68">
        <v>165.45</v>
      </c>
      <c r="I1455" s="68">
        <v>661.8</v>
      </c>
      <c r="J1455" s="68">
        <v>4.22</v>
      </c>
    </row>
    <row r="1456" s="17" customFormat="1" ht="14" customHeight="1" spans="1:10">
      <c r="A1456" s="232"/>
      <c r="B1456" s="211"/>
      <c r="C1456" s="214"/>
      <c r="D1456" s="63" t="s">
        <v>497</v>
      </c>
      <c r="E1456" s="68">
        <v>159.18</v>
      </c>
      <c r="F1456" s="68">
        <v>161.26</v>
      </c>
      <c r="G1456" s="68"/>
      <c r="H1456" s="68">
        <v>160.22</v>
      </c>
      <c r="I1456" s="68">
        <v>593.41</v>
      </c>
      <c r="J1456" s="68">
        <v>13.54</v>
      </c>
    </row>
    <row r="1457" s="17" customFormat="1" ht="14" customHeight="1" spans="1:10">
      <c r="A1457" s="232"/>
      <c r="B1457" s="211"/>
      <c r="C1457" s="214"/>
      <c r="D1457" s="63" t="s">
        <v>805</v>
      </c>
      <c r="E1457" s="68">
        <v>243.7</v>
      </c>
      <c r="F1457" s="68">
        <v>235.36</v>
      </c>
      <c r="G1457" s="68"/>
      <c r="H1457" s="68">
        <v>239.53</v>
      </c>
      <c r="I1457" s="68">
        <v>684.36</v>
      </c>
      <c r="J1457" s="68">
        <v>6.83</v>
      </c>
    </row>
    <row r="1458" s="17" customFormat="1" ht="14" customHeight="1" spans="1:10">
      <c r="A1458" s="232"/>
      <c r="B1458" s="211"/>
      <c r="C1458" s="214"/>
      <c r="D1458" s="63" t="s">
        <v>475</v>
      </c>
      <c r="E1458" s="68">
        <v>265.1</v>
      </c>
      <c r="F1458" s="68">
        <v>285.71</v>
      </c>
      <c r="G1458" s="68"/>
      <c r="H1458" s="68">
        <v>275.41</v>
      </c>
      <c r="I1458" s="68">
        <v>550.8</v>
      </c>
      <c r="J1458" s="68">
        <v>1.35</v>
      </c>
    </row>
    <row r="1459" s="17" customFormat="1" ht="14" customHeight="1" spans="1:10">
      <c r="A1459" s="232"/>
      <c r="B1459" s="211"/>
      <c r="C1459" s="214"/>
      <c r="D1459" s="63" t="s">
        <v>676</v>
      </c>
      <c r="E1459" s="68">
        <v>155.25</v>
      </c>
      <c r="F1459" s="68">
        <v>158.33</v>
      </c>
      <c r="G1459" s="68"/>
      <c r="H1459" s="68">
        <v>156.79</v>
      </c>
      <c r="I1459" s="68">
        <v>625.16</v>
      </c>
      <c r="J1459" s="68">
        <v>4.09</v>
      </c>
    </row>
    <row r="1460" s="17" customFormat="1" ht="14" customHeight="1" spans="1:10">
      <c r="A1460" s="233"/>
      <c r="B1460" s="211"/>
      <c r="C1460" s="214"/>
      <c r="D1460" s="110" t="s">
        <v>401</v>
      </c>
      <c r="E1460" s="111">
        <v>189.6</v>
      </c>
      <c r="F1460" s="111">
        <v>194.27</v>
      </c>
      <c r="G1460" s="111"/>
      <c r="H1460" s="111">
        <v>191.94</v>
      </c>
      <c r="I1460" s="111">
        <v>628.07</v>
      </c>
      <c r="J1460" s="111">
        <v>5.63</v>
      </c>
    </row>
    <row r="1461" s="16" customFormat="1" ht="14" customHeight="1" spans="1:10">
      <c r="A1461" s="234">
        <v>56</v>
      </c>
      <c r="B1461" s="235" t="s">
        <v>808</v>
      </c>
      <c r="C1461" s="106" t="s">
        <v>809</v>
      </c>
      <c r="D1461" s="40" t="s">
        <v>493</v>
      </c>
      <c r="E1461" s="69">
        <v>12.9733333333333</v>
      </c>
      <c r="F1461" s="69">
        <v>11.8066666666667</v>
      </c>
      <c r="G1461" s="69">
        <v>11.7618713450292</v>
      </c>
      <c r="H1461" s="69">
        <v>12.1806237816764</v>
      </c>
      <c r="I1461" s="71">
        <v>609.031189083821</v>
      </c>
      <c r="J1461" s="68">
        <v>3.57604609376554</v>
      </c>
    </row>
    <row r="1462" s="16" customFormat="1" ht="14" customHeight="1" spans="1:10">
      <c r="A1462" s="236"/>
      <c r="B1462" s="237" t="s">
        <v>810</v>
      </c>
      <c r="C1462" s="39">
        <v>8</v>
      </c>
      <c r="D1462" s="40" t="s">
        <v>447</v>
      </c>
      <c r="E1462" s="41">
        <v>13.88</v>
      </c>
      <c r="F1462" s="41">
        <v>13.96</v>
      </c>
      <c r="G1462" s="41">
        <v>13.99</v>
      </c>
      <c r="H1462" s="47">
        <v>13.9433333333333</v>
      </c>
      <c r="I1462" s="47">
        <v>697.166666666667</v>
      </c>
      <c r="J1462" s="47">
        <v>5.79160343955489</v>
      </c>
    </row>
    <row r="1463" s="16" customFormat="1" ht="14" customHeight="1" spans="1:10">
      <c r="A1463" s="236"/>
      <c r="B1463" s="196" t="s">
        <v>811</v>
      </c>
      <c r="C1463" s="39">
        <v>8</v>
      </c>
      <c r="D1463" s="40" t="s">
        <v>782</v>
      </c>
      <c r="E1463" s="221">
        <v>16.6514792899408</v>
      </c>
      <c r="F1463" s="221">
        <v>16.3170232134729</v>
      </c>
      <c r="G1463" s="221">
        <v>16.7357808253859</v>
      </c>
      <c r="H1463" s="221">
        <v>16.5680944429332</v>
      </c>
      <c r="I1463" s="221">
        <v>690.392495437027</v>
      </c>
      <c r="J1463" s="221">
        <v>5.77647818061048</v>
      </c>
    </row>
    <row r="1464" s="16" customFormat="1" ht="14" customHeight="1" spans="1:10">
      <c r="A1464" s="236"/>
      <c r="B1464" s="237" t="s">
        <v>810</v>
      </c>
      <c r="C1464" s="39">
        <v>8</v>
      </c>
      <c r="D1464" s="40" t="s">
        <v>812</v>
      </c>
      <c r="E1464" s="47">
        <v>18.93</v>
      </c>
      <c r="F1464" s="47">
        <v>18.58</v>
      </c>
      <c r="G1464" s="47">
        <v>18.73</v>
      </c>
      <c r="H1464" s="47">
        <v>18.75</v>
      </c>
      <c r="I1464" s="47">
        <v>694.38</v>
      </c>
      <c r="J1464" s="47">
        <v>5.77</v>
      </c>
    </row>
    <row r="1465" s="16" customFormat="1" ht="14" customHeight="1" spans="1:10">
      <c r="A1465" s="236"/>
      <c r="B1465" s="237" t="s">
        <v>810</v>
      </c>
      <c r="C1465" s="39">
        <v>8</v>
      </c>
      <c r="D1465" s="40" t="s">
        <v>441</v>
      </c>
      <c r="E1465" s="100">
        <v>12.85</v>
      </c>
      <c r="F1465" s="100">
        <v>13.95</v>
      </c>
      <c r="G1465" s="100">
        <v>13.98</v>
      </c>
      <c r="H1465" s="100">
        <v>13.59</v>
      </c>
      <c r="I1465" s="100">
        <v>679.7</v>
      </c>
      <c r="J1465" s="100">
        <v>5.13</v>
      </c>
    </row>
    <row r="1466" s="16" customFormat="1" ht="14" customHeight="1" spans="1:10">
      <c r="A1466" s="236"/>
      <c r="B1466" s="237" t="s">
        <v>810</v>
      </c>
      <c r="C1466" s="39">
        <v>8</v>
      </c>
      <c r="D1466" s="40" t="s">
        <v>343</v>
      </c>
      <c r="E1466" s="47">
        <v>14.13</v>
      </c>
      <c r="F1466" s="47">
        <v>14.03</v>
      </c>
      <c r="G1466" s="47">
        <v>13.86</v>
      </c>
      <c r="H1466" s="47">
        <v>14.01</v>
      </c>
      <c r="I1466" s="69">
        <v>700.5</v>
      </c>
      <c r="J1466" s="47">
        <v>4.22</v>
      </c>
    </row>
    <row r="1467" s="16" customFormat="1" ht="14" customHeight="1" spans="1:10">
      <c r="A1467" s="236"/>
      <c r="B1467" s="237" t="s">
        <v>810</v>
      </c>
      <c r="C1467" s="39">
        <v>8</v>
      </c>
      <c r="D1467" s="40" t="s">
        <v>813</v>
      </c>
      <c r="E1467" s="238">
        <v>11.4</v>
      </c>
      <c r="F1467" s="238">
        <v>12.8</v>
      </c>
      <c r="G1467" s="238">
        <v>12.2</v>
      </c>
      <c r="H1467" s="238">
        <v>12.13</v>
      </c>
      <c r="I1467" s="241">
        <v>606.67</v>
      </c>
      <c r="J1467" s="238">
        <v>4.3</v>
      </c>
    </row>
    <row r="1468" s="16" customFormat="1" ht="14" customHeight="1" spans="1:10">
      <c r="A1468" s="236"/>
      <c r="B1468" s="45"/>
      <c r="C1468" s="39"/>
      <c r="D1468" s="239" t="s">
        <v>339</v>
      </c>
      <c r="E1468" s="240">
        <f>AVERAGE(E1461:E1467)</f>
        <v>14.4021160890392</v>
      </c>
      <c r="F1468" s="240">
        <f>AVERAGE(F1461:F1467)</f>
        <v>14.4919556971628</v>
      </c>
      <c r="G1468" s="240">
        <f>AVERAGE(G1461:G1467)</f>
        <v>14.4653788814879</v>
      </c>
      <c r="H1468" s="240">
        <f>AVERAGE(H1461:H1467)</f>
        <v>14.4531502225633</v>
      </c>
      <c r="I1468" s="240">
        <f>AVERAGE(I1461:I1467)</f>
        <v>668.262907312502</v>
      </c>
      <c r="J1468" s="240">
        <v>4.94</v>
      </c>
    </row>
    <row r="1469" s="4" customFormat="1" ht="14" customHeight="1" spans="1:16">
      <c r="A1469" s="236"/>
      <c r="B1469" s="45"/>
      <c r="C1469" s="39" t="s">
        <v>814</v>
      </c>
      <c r="D1469" s="39" t="s">
        <v>447</v>
      </c>
      <c r="E1469" s="41">
        <v>13.96</v>
      </c>
      <c r="F1469" s="41">
        <v>14.04</v>
      </c>
      <c r="G1469" s="41">
        <v>13.88</v>
      </c>
      <c r="H1469" s="47">
        <f>(E1469+F1469+G1469)/3</f>
        <v>13.96</v>
      </c>
      <c r="I1469" s="47">
        <f>H1469*50</f>
        <v>698</v>
      </c>
      <c r="J1469" s="47">
        <f>(I1469-655.67)/655.67*100</f>
        <v>6.45599158113076</v>
      </c>
      <c r="K1469" s="2"/>
      <c r="L1469" s="2"/>
      <c r="M1469" s="2"/>
      <c r="N1469" s="2"/>
      <c r="O1469" s="2"/>
      <c r="P1469" s="2"/>
    </row>
    <row r="1470" s="4" customFormat="1" ht="14" customHeight="1" spans="1:10">
      <c r="A1470" s="236"/>
      <c r="B1470" s="45"/>
      <c r="C1470" s="39">
        <v>38103</v>
      </c>
      <c r="D1470" s="40" t="s">
        <v>493</v>
      </c>
      <c r="E1470" s="69">
        <v>14.11</v>
      </c>
      <c r="F1470" s="69">
        <v>13.98</v>
      </c>
      <c r="G1470" s="69">
        <v>14.08</v>
      </c>
      <c r="H1470" s="69">
        <v>14.06</v>
      </c>
      <c r="I1470" s="41">
        <v>703</v>
      </c>
      <c r="J1470" s="47">
        <v>0.72</v>
      </c>
    </row>
    <row r="1471" s="4" customFormat="1" ht="14" customHeight="1" spans="1:10">
      <c r="A1471" s="236"/>
      <c r="B1471" s="45"/>
      <c r="C1471" s="39">
        <v>38103</v>
      </c>
      <c r="D1471" s="40" t="s">
        <v>337</v>
      </c>
      <c r="E1471" s="69">
        <v>13.87</v>
      </c>
      <c r="F1471" s="69">
        <v>14.15</v>
      </c>
      <c r="G1471" s="69">
        <v>13.68</v>
      </c>
      <c r="H1471" s="69">
        <v>13.9</v>
      </c>
      <c r="I1471" s="69">
        <v>694.95</v>
      </c>
      <c r="J1471" s="69">
        <v>3.09</v>
      </c>
    </row>
    <row r="1472" s="4" customFormat="1" ht="14" customHeight="1" spans="1:10">
      <c r="A1472" s="236"/>
      <c r="B1472" s="45"/>
      <c r="C1472" s="39">
        <v>38103</v>
      </c>
      <c r="D1472" s="40" t="s">
        <v>414</v>
      </c>
      <c r="E1472" s="100">
        <v>14.58</v>
      </c>
      <c r="F1472" s="100">
        <v>13.68</v>
      </c>
      <c r="G1472" s="100">
        <v>13.46</v>
      </c>
      <c r="H1472" s="100">
        <v>13.91</v>
      </c>
      <c r="I1472" s="100">
        <v>695.3</v>
      </c>
      <c r="J1472" s="100">
        <v>5.11</v>
      </c>
    </row>
    <row r="1473" s="4" customFormat="1" ht="14" customHeight="1" spans="1:10">
      <c r="A1473" s="236"/>
      <c r="B1473" s="45"/>
      <c r="C1473" s="39">
        <v>38103</v>
      </c>
      <c r="D1473" s="40" t="s">
        <v>525</v>
      </c>
      <c r="E1473" s="69">
        <v>14.53</v>
      </c>
      <c r="F1473" s="69">
        <v>13.98</v>
      </c>
      <c r="G1473" s="69">
        <v>14.1</v>
      </c>
      <c r="H1473" s="69">
        <v>14.2</v>
      </c>
      <c r="I1473" s="69">
        <v>709.82</v>
      </c>
      <c r="J1473" s="47">
        <f>(I1473-671.24)/671.24*100</f>
        <v>5.74757165842322</v>
      </c>
    </row>
    <row r="1474" s="4" customFormat="1" ht="14" customHeight="1" spans="1:10">
      <c r="A1474" s="236"/>
      <c r="B1474" s="45"/>
      <c r="C1474" s="39">
        <v>38103</v>
      </c>
      <c r="D1474" s="40" t="s">
        <v>468</v>
      </c>
      <c r="E1474" s="242">
        <v>12.84</v>
      </c>
      <c r="F1474" s="242">
        <v>12.95</v>
      </c>
      <c r="G1474" s="242">
        <v>12.72</v>
      </c>
      <c r="H1474" s="242">
        <v>12.84</v>
      </c>
      <c r="I1474" s="242">
        <v>641.79</v>
      </c>
      <c r="J1474" s="242">
        <v>6.61</v>
      </c>
    </row>
    <row r="1475" s="4" customFormat="1" ht="14" customHeight="1" spans="1:10">
      <c r="A1475" s="236"/>
      <c r="B1475" s="45"/>
      <c r="C1475" s="39">
        <v>38103</v>
      </c>
      <c r="D1475" s="40" t="s">
        <v>782</v>
      </c>
      <c r="E1475" s="221">
        <v>13.6248520710059</v>
      </c>
      <c r="F1475" s="221">
        <v>13.5920946745562</v>
      </c>
      <c r="G1475" s="221">
        <v>13.6763313609467</v>
      </c>
      <c r="H1475" s="221">
        <v>13.6310927021696</v>
      </c>
      <c r="I1475" s="41">
        <v>681.554635108481</v>
      </c>
      <c r="J1475" s="41">
        <v>9.81127108376266</v>
      </c>
    </row>
    <row r="1476" s="4" customFormat="1" ht="14" customHeight="1" spans="1:10">
      <c r="A1476" s="236"/>
      <c r="B1476" s="45"/>
      <c r="C1476" s="39"/>
      <c r="D1476" s="45" t="s">
        <v>339</v>
      </c>
      <c r="E1476" s="62">
        <f>(E1469+E1470+E1471+E1472+E1473+E1474+E1475)/7</f>
        <v>13.9306931530008</v>
      </c>
      <c r="F1476" s="62">
        <f>(F1469+F1470+F1471+F1472+F1473+F1474+F1475)/7</f>
        <v>13.7674420963652</v>
      </c>
      <c r="G1476" s="62">
        <f>(G1469+G1470+G1471+G1472+G1473+G1474+G1475)/7</f>
        <v>13.6566187658495</v>
      </c>
      <c r="H1476" s="62">
        <f>(H1469+H1470+H1471+H1472+H1473+H1474+H1475)/7</f>
        <v>13.7858703860242</v>
      </c>
      <c r="I1476" s="62">
        <f>(I1469+I1470+I1471+I1472+I1473+I1474+I1475)/7</f>
        <v>689.202090729783</v>
      </c>
      <c r="J1476" s="46">
        <f>(I1476-654.74)/654.74*100</f>
        <v>5.2634772168774</v>
      </c>
    </row>
    <row r="1477" s="16" customFormat="1" ht="14" customHeight="1" spans="1:10">
      <c r="A1477" s="236"/>
      <c r="B1477" s="45"/>
      <c r="C1477" s="39" t="s">
        <v>815</v>
      </c>
      <c r="D1477" s="94" t="s">
        <v>787</v>
      </c>
      <c r="E1477" s="47">
        <v>224.546198830409</v>
      </c>
      <c r="F1477" s="47">
        <v>231.22865497076</v>
      </c>
      <c r="G1477" s="47"/>
      <c r="H1477" s="221">
        <v>227.887426900585</v>
      </c>
      <c r="I1477" s="221">
        <v>651.106934001671</v>
      </c>
      <c r="J1477" s="47">
        <v>7.54809699239704</v>
      </c>
    </row>
    <row r="1478" s="16" customFormat="1" ht="14" customHeight="1" spans="1:15">
      <c r="A1478" s="236"/>
      <c r="B1478" s="45"/>
      <c r="C1478" s="39"/>
      <c r="D1478" s="63" t="s">
        <v>503</v>
      </c>
      <c r="E1478" s="71">
        <v>147.43</v>
      </c>
      <c r="F1478" s="71">
        <v>149.5</v>
      </c>
      <c r="G1478" s="71"/>
      <c r="H1478" s="68">
        <f>AVERAGE(E1478:F1478)</f>
        <v>148.465</v>
      </c>
      <c r="I1478" s="68">
        <f>H1478/150*666.7</f>
        <v>659.877436666667</v>
      </c>
      <c r="J1478" s="68">
        <f>(I1478-613.19)/613.19*100</f>
        <v>7.61386139152085</v>
      </c>
      <c r="K1478" s="11"/>
      <c r="L1478" s="11"/>
      <c r="M1478" s="11"/>
      <c r="N1478" s="11"/>
      <c r="O1478" s="11"/>
    </row>
    <row r="1479" s="16" customFormat="1" ht="14" customHeight="1" spans="1:15">
      <c r="A1479" s="236"/>
      <c r="B1479" s="45"/>
      <c r="C1479" s="39"/>
      <c r="D1479" s="78" t="s">
        <v>791</v>
      </c>
      <c r="E1479" s="41">
        <v>152.36</v>
      </c>
      <c r="F1479" s="41">
        <v>149.62</v>
      </c>
      <c r="G1479" s="41"/>
      <c r="H1479" s="47">
        <f>(E1479+F1479)/2</f>
        <v>150.99</v>
      </c>
      <c r="I1479" s="47">
        <f>H1479/150*666.7</f>
        <v>671.10022</v>
      </c>
      <c r="J1479" s="47">
        <f>(I1479-619.94)/619.94*100</f>
        <v>8.25244701100108</v>
      </c>
      <c r="K1479" s="2"/>
      <c r="L1479" s="2"/>
      <c r="M1479" s="2"/>
      <c r="N1479" s="2"/>
      <c r="O1479" s="2"/>
    </row>
    <row r="1480" s="16" customFormat="1" ht="14" customHeight="1" spans="1:10">
      <c r="A1480" s="236"/>
      <c r="B1480" s="45"/>
      <c r="C1480" s="39"/>
      <c r="D1480" s="78" t="s">
        <v>736</v>
      </c>
      <c r="E1480" s="69">
        <v>154.4</v>
      </c>
      <c r="F1480" s="69">
        <v>152.47</v>
      </c>
      <c r="G1480" s="69"/>
      <c r="H1480" s="69">
        <v>153.44</v>
      </c>
      <c r="I1480" s="69">
        <v>611.78</v>
      </c>
      <c r="J1480" s="69">
        <v>5.07</v>
      </c>
    </row>
    <row r="1481" s="11" customFormat="1" ht="14" customHeight="1" spans="1:15">
      <c r="A1481" s="236"/>
      <c r="B1481" s="45"/>
      <c r="C1481" s="39"/>
      <c r="D1481" s="243" t="s">
        <v>735</v>
      </c>
      <c r="E1481" s="100">
        <v>161</v>
      </c>
      <c r="F1481" s="100">
        <v>169.6</v>
      </c>
      <c r="G1481" s="41"/>
      <c r="H1481" s="100">
        <v>165.3</v>
      </c>
      <c r="I1481" s="100">
        <v>661.2</v>
      </c>
      <c r="J1481" s="100">
        <v>6.47</v>
      </c>
      <c r="K1481" s="16"/>
      <c r="L1481" s="16"/>
      <c r="M1481" s="16"/>
      <c r="N1481" s="16"/>
      <c r="O1481" s="16"/>
    </row>
    <row r="1482" s="11" customFormat="1" ht="14" customHeight="1" spans="1:15">
      <c r="A1482" s="236"/>
      <c r="B1482" s="45"/>
      <c r="C1482" s="39"/>
      <c r="D1482" s="39" t="s">
        <v>789</v>
      </c>
      <c r="E1482" s="100">
        <v>203.11</v>
      </c>
      <c r="F1482" s="100">
        <v>201.7</v>
      </c>
      <c r="G1482" s="100"/>
      <c r="H1482" s="100">
        <v>202.41</v>
      </c>
      <c r="I1482" s="100">
        <v>674.68</v>
      </c>
      <c r="J1482" s="100">
        <v>3.28</v>
      </c>
      <c r="K1482" s="16"/>
      <c r="L1482" s="16"/>
      <c r="M1482" s="16"/>
      <c r="N1482" s="16"/>
      <c r="O1482" s="16"/>
    </row>
    <row r="1483" s="11" customFormat="1" ht="14" customHeight="1" spans="1:15">
      <c r="A1483" s="244"/>
      <c r="B1483" s="45"/>
      <c r="C1483" s="39"/>
      <c r="D1483" s="107" t="s">
        <v>339</v>
      </c>
      <c r="E1483" s="79">
        <f>(E1477+E1478+E1479+E1480+E1481+E1482)/6</f>
        <v>173.807699805068</v>
      </c>
      <c r="F1483" s="79">
        <f>(F1477+F1478+F1479+F1480+F1481+F1482)/6</f>
        <v>175.686442495127</v>
      </c>
      <c r="G1483" s="79"/>
      <c r="H1483" s="79">
        <f>(H1477+H1478+H1479+H1480+H1481+H1482)/6</f>
        <v>174.748737816764</v>
      </c>
      <c r="I1483" s="79">
        <f>(I1477+I1478+I1479+I1480+I1481+I1482)/6</f>
        <v>654.957431778056</v>
      </c>
      <c r="J1483" s="91">
        <f>(I1483-615.85)/615.85*100</f>
        <v>6.35015535894394</v>
      </c>
      <c r="K1483" s="16"/>
      <c r="L1483" s="16"/>
      <c r="M1483" s="16"/>
      <c r="N1483" s="16"/>
      <c r="O1483" s="16"/>
    </row>
    <row r="1484" s="16" customFormat="1" ht="14" customHeight="1" spans="1:10">
      <c r="A1484" s="234">
        <v>57</v>
      </c>
      <c r="B1484" s="235" t="s">
        <v>816</v>
      </c>
      <c r="C1484" s="106" t="s">
        <v>817</v>
      </c>
      <c r="D1484" s="40" t="s">
        <v>493</v>
      </c>
      <c r="E1484" s="69">
        <v>12.8659649122807</v>
      </c>
      <c r="F1484" s="69">
        <v>13.5228070175439</v>
      </c>
      <c r="G1484" s="69">
        <v>12.8920467836257</v>
      </c>
      <c r="H1484" s="69">
        <v>13.0936062378168</v>
      </c>
      <c r="I1484" s="71">
        <v>654.680311890838</v>
      </c>
      <c r="J1484" s="68">
        <v>11.3394508795077</v>
      </c>
    </row>
    <row r="1485" s="16" customFormat="1" ht="14" customHeight="1" spans="1:10">
      <c r="A1485" s="236"/>
      <c r="B1485" s="237" t="s">
        <v>818</v>
      </c>
      <c r="C1485" s="39">
        <v>10</v>
      </c>
      <c r="D1485" s="40" t="s">
        <v>447</v>
      </c>
      <c r="E1485" s="41">
        <v>13.94</v>
      </c>
      <c r="F1485" s="41">
        <v>13.76</v>
      </c>
      <c r="G1485" s="41">
        <v>13.93</v>
      </c>
      <c r="H1485" s="47">
        <v>13.8766666666667</v>
      </c>
      <c r="I1485" s="47">
        <v>693.833333333333</v>
      </c>
      <c r="J1485" s="47">
        <v>5.2857865452706</v>
      </c>
    </row>
    <row r="1486" s="16" customFormat="1" ht="14" customHeight="1" spans="1:10">
      <c r="A1486" s="236"/>
      <c r="B1486" s="196" t="s">
        <v>819</v>
      </c>
      <c r="C1486" s="39">
        <v>10</v>
      </c>
      <c r="D1486" s="40" t="s">
        <v>782</v>
      </c>
      <c r="E1486" s="221">
        <v>16.5183431952663</v>
      </c>
      <c r="F1486" s="221">
        <v>16.6177472777564</v>
      </c>
      <c r="G1486" s="221">
        <v>16.8887590488872</v>
      </c>
      <c r="H1486" s="221">
        <v>16.6749498406366</v>
      </c>
      <c r="I1486" s="221">
        <v>694.845159859329</v>
      </c>
      <c r="J1486" s="221">
        <v>6.45868020949125</v>
      </c>
    </row>
    <row r="1487" s="16" customFormat="1" ht="14" customHeight="1" spans="1:10">
      <c r="A1487" s="236"/>
      <c r="B1487" s="237" t="s">
        <v>818</v>
      </c>
      <c r="C1487" s="39">
        <v>10</v>
      </c>
      <c r="D1487" s="40" t="s">
        <v>812</v>
      </c>
      <c r="E1487" s="47">
        <v>18.43</v>
      </c>
      <c r="F1487" s="47">
        <v>18.69</v>
      </c>
      <c r="G1487" s="47">
        <v>18.26</v>
      </c>
      <c r="H1487" s="47">
        <v>18.46</v>
      </c>
      <c r="I1487" s="47">
        <v>683.76</v>
      </c>
      <c r="J1487" s="47">
        <v>4.16</v>
      </c>
    </row>
    <row r="1488" s="16" customFormat="1" ht="14" customHeight="1" spans="1:10">
      <c r="A1488" s="236"/>
      <c r="B1488" s="237" t="s">
        <v>818</v>
      </c>
      <c r="C1488" s="39">
        <v>10</v>
      </c>
      <c r="D1488" s="40" t="s">
        <v>441</v>
      </c>
      <c r="E1488" s="100">
        <v>12.29</v>
      </c>
      <c r="F1488" s="100">
        <v>12.85</v>
      </c>
      <c r="G1488" s="100">
        <v>13.77</v>
      </c>
      <c r="H1488" s="100">
        <v>12.97</v>
      </c>
      <c r="I1488" s="100">
        <v>648.5</v>
      </c>
      <c r="J1488" s="100">
        <v>0.31</v>
      </c>
    </row>
    <row r="1489" s="16" customFormat="1" ht="14" customHeight="1" spans="1:10">
      <c r="A1489" s="236"/>
      <c r="B1489" s="237" t="s">
        <v>818</v>
      </c>
      <c r="C1489" s="39">
        <v>10</v>
      </c>
      <c r="D1489" s="40" t="s">
        <v>343</v>
      </c>
      <c r="E1489" s="47">
        <v>14.86</v>
      </c>
      <c r="F1489" s="47">
        <v>14.76</v>
      </c>
      <c r="G1489" s="47">
        <v>14.37</v>
      </c>
      <c r="H1489" s="47">
        <v>14.66</v>
      </c>
      <c r="I1489" s="69">
        <v>733</v>
      </c>
      <c r="J1489" s="47">
        <v>9.1</v>
      </c>
    </row>
    <row r="1490" s="16" customFormat="1" ht="14" customHeight="1" spans="1:10">
      <c r="A1490" s="236"/>
      <c r="B1490" s="237" t="s">
        <v>818</v>
      </c>
      <c r="C1490" s="39">
        <v>10</v>
      </c>
      <c r="D1490" s="40" t="s">
        <v>813</v>
      </c>
      <c r="E1490" s="238">
        <v>12.5</v>
      </c>
      <c r="F1490" s="238">
        <v>11.9</v>
      </c>
      <c r="G1490" s="238">
        <v>11.8</v>
      </c>
      <c r="H1490" s="238">
        <v>12.07</v>
      </c>
      <c r="I1490" s="241">
        <v>603.33</v>
      </c>
      <c r="J1490" s="238">
        <v>3.72</v>
      </c>
    </row>
    <row r="1491" s="16" customFormat="1" ht="14" customHeight="1" spans="1:10">
      <c r="A1491" s="236"/>
      <c r="B1491" s="45"/>
      <c r="C1491" s="39"/>
      <c r="D1491" s="239" t="s">
        <v>339</v>
      </c>
      <c r="E1491" s="240">
        <f>AVERAGE(E1484:E1490)</f>
        <v>14.4863297296496</v>
      </c>
      <c r="F1491" s="240">
        <f>AVERAGE(F1484:F1490)</f>
        <v>14.5857934707572</v>
      </c>
      <c r="G1491" s="240">
        <f>AVERAGE(G1484:G1490)</f>
        <v>14.5586865475018</v>
      </c>
      <c r="H1491" s="240">
        <f>AVERAGE(H1484:H1490)</f>
        <v>14.5436032493029</v>
      </c>
      <c r="I1491" s="240">
        <f>AVERAGE(I1484:I1490)</f>
        <v>673.135543583357</v>
      </c>
      <c r="J1491" s="240">
        <v>5.74</v>
      </c>
    </row>
    <row r="1492" s="4" customFormat="1" ht="14" customHeight="1" spans="1:16">
      <c r="A1492" s="236"/>
      <c r="B1492" s="45"/>
      <c r="C1492" s="39" t="s">
        <v>820</v>
      </c>
      <c r="D1492" s="39" t="s">
        <v>447</v>
      </c>
      <c r="E1492" s="41">
        <v>13.84</v>
      </c>
      <c r="F1492" s="41">
        <v>13.98</v>
      </c>
      <c r="G1492" s="41">
        <v>13.74</v>
      </c>
      <c r="H1492" s="47">
        <f>(E1492+F1492+G1492)/3</f>
        <v>13.8533333333333</v>
      </c>
      <c r="I1492" s="47">
        <f>H1492*50</f>
        <v>692.666666666667</v>
      </c>
      <c r="J1492" s="47">
        <f>(I1492-655.67)/655.67*100</f>
        <v>5.64257426245927</v>
      </c>
      <c r="K1492" s="2"/>
      <c r="L1492" s="2"/>
      <c r="M1492" s="2"/>
      <c r="N1492" s="2"/>
      <c r="O1492" s="2"/>
      <c r="P1492" s="2"/>
    </row>
    <row r="1493" s="4" customFormat="1" ht="14" customHeight="1" spans="1:10">
      <c r="A1493" s="236"/>
      <c r="B1493" s="45"/>
      <c r="C1493" s="39">
        <v>38105</v>
      </c>
      <c r="D1493" s="40" t="s">
        <v>493</v>
      </c>
      <c r="E1493" s="69">
        <v>13.9</v>
      </c>
      <c r="F1493" s="69">
        <v>14.24</v>
      </c>
      <c r="G1493" s="69">
        <v>13.85</v>
      </c>
      <c r="H1493" s="69">
        <v>14</v>
      </c>
      <c r="I1493" s="41">
        <v>699.92</v>
      </c>
      <c r="J1493" s="47">
        <v>0.29</v>
      </c>
    </row>
    <row r="1494" s="4" customFormat="1" ht="14" customHeight="1" spans="1:10">
      <c r="A1494" s="236"/>
      <c r="B1494" s="45"/>
      <c r="C1494" s="39">
        <v>38105</v>
      </c>
      <c r="D1494" s="40" t="s">
        <v>337</v>
      </c>
      <c r="E1494" s="69">
        <v>14.6</v>
      </c>
      <c r="F1494" s="69">
        <v>14.38</v>
      </c>
      <c r="G1494" s="69">
        <v>14.23</v>
      </c>
      <c r="H1494" s="69">
        <v>14.41</v>
      </c>
      <c r="I1494" s="69">
        <v>720.3</v>
      </c>
      <c r="J1494" s="69">
        <v>6.85</v>
      </c>
    </row>
    <row r="1495" s="4" customFormat="1" ht="14" customHeight="1" spans="1:10">
      <c r="A1495" s="236"/>
      <c r="B1495" s="45"/>
      <c r="C1495" s="39">
        <v>38105</v>
      </c>
      <c r="D1495" s="40" t="s">
        <v>414</v>
      </c>
      <c r="E1495" s="100">
        <v>13.68</v>
      </c>
      <c r="F1495" s="100">
        <v>13.62</v>
      </c>
      <c r="G1495" s="100">
        <v>14.55</v>
      </c>
      <c r="H1495" s="100">
        <v>13.95</v>
      </c>
      <c r="I1495" s="100">
        <v>697.5</v>
      </c>
      <c r="J1495" s="100">
        <v>5.44</v>
      </c>
    </row>
    <row r="1496" s="4" customFormat="1" ht="14" customHeight="1" spans="1:10">
      <c r="A1496" s="236"/>
      <c r="B1496" s="45"/>
      <c r="C1496" s="39">
        <v>38105</v>
      </c>
      <c r="D1496" s="40" t="s">
        <v>525</v>
      </c>
      <c r="E1496" s="69">
        <v>15.08</v>
      </c>
      <c r="F1496" s="69">
        <v>14.07</v>
      </c>
      <c r="G1496" s="69">
        <v>14.55</v>
      </c>
      <c r="H1496" s="69">
        <v>14.57</v>
      </c>
      <c r="I1496" s="69">
        <v>728.13</v>
      </c>
      <c r="J1496" s="47">
        <f>(I1496-671.24)/671.24*100</f>
        <v>8.47535903700614</v>
      </c>
    </row>
    <row r="1497" s="4" customFormat="1" ht="14" customHeight="1" spans="1:10">
      <c r="A1497" s="236"/>
      <c r="B1497" s="45"/>
      <c r="C1497" s="39">
        <v>38105</v>
      </c>
      <c r="D1497" s="40" t="s">
        <v>468</v>
      </c>
      <c r="E1497" s="242">
        <v>12.58</v>
      </c>
      <c r="F1497" s="242">
        <v>12.91</v>
      </c>
      <c r="G1497" s="242">
        <v>12.66</v>
      </c>
      <c r="H1497" s="242">
        <v>12.72</v>
      </c>
      <c r="I1497" s="242">
        <v>635.83</v>
      </c>
      <c r="J1497" s="242">
        <v>5.62</v>
      </c>
    </row>
    <row r="1498" s="4" customFormat="1" ht="14" customHeight="1" spans="1:10">
      <c r="A1498" s="236"/>
      <c r="B1498" s="45"/>
      <c r="C1498" s="39">
        <v>38105</v>
      </c>
      <c r="D1498" s="40" t="s">
        <v>782</v>
      </c>
      <c r="E1498" s="221">
        <v>13.0950295857988</v>
      </c>
      <c r="F1498" s="221">
        <v>12.8893846153846</v>
      </c>
      <c r="G1498" s="221">
        <v>13.309349112426</v>
      </c>
      <c r="H1498" s="221">
        <v>13.0979211045365</v>
      </c>
      <c r="I1498" s="41">
        <v>654.896055226825</v>
      </c>
      <c r="J1498" s="41">
        <v>5.51607244333847</v>
      </c>
    </row>
    <row r="1499" s="4" customFormat="1" ht="14" customHeight="1" spans="1:10">
      <c r="A1499" s="236"/>
      <c r="B1499" s="45"/>
      <c r="C1499" s="39"/>
      <c r="D1499" s="45" t="s">
        <v>339</v>
      </c>
      <c r="E1499" s="62">
        <f>(E1492+E1493+E1494+E1495+E1496+E1497+E1498)/7</f>
        <v>13.8250042265427</v>
      </c>
      <c r="F1499" s="62">
        <f>(F1492+F1493+F1494+F1495+F1496+F1497+F1498)/7</f>
        <v>13.7270549450549</v>
      </c>
      <c r="G1499" s="62">
        <f>(G1492+G1493+G1494+G1495+G1496+G1497+G1498)/7</f>
        <v>13.8413355874894</v>
      </c>
      <c r="H1499" s="62">
        <f>(H1492+H1493+H1494+H1495+H1496+H1497+H1498)/7</f>
        <v>13.80017920541</v>
      </c>
      <c r="I1499" s="62">
        <f>(I1492+I1493+I1494+I1495+I1496+I1497+I1498)/7</f>
        <v>689.891817413356</v>
      </c>
      <c r="J1499" s="46">
        <f>(I1499-654.74)/654.74*100</f>
        <v>5.36882081640895</v>
      </c>
    </row>
    <row r="1500" s="16" customFormat="1" ht="14" customHeight="1" spans="1:10">
      <c r="A1500" s="236"/>
      <c r="B1500" s="45"/>
      <c r="C1500" s="39" t="s">
        <v>821</v>
      </c>
      <c r="D1500" s="94" t="s">
        <v>787</v>
      </c>
      <c r="E1500" s="47">
        <v>219.912280701754</v>
      </c>
      <c r="F1500" s="47">
        <v>230.429824561404</v>
      </c>
      <c r="G1500" s="47"/>
      <c r="H1500" s="221">
        <v>225.171052631579</v>
      </c>
      <c r="I1500" s="221">
        <v>643.345864661654</v>
      </c>
      <c r="J1500" s="47">
        <v>6.26614437515969</v>
      </c>
    </row>
    <row r="1501" s="16" customFormat="1" ht="14" customHeight="1" spans="1:15">
      <c r="A1501" s="236"/>
      <c r="B1501" s="45"/>
      <c r="C1501" s="39" t="s">
        <v>822</v>
      </c>
      <c r="D1501" s="63" t="s">
        <v>503</v>
      </c>
      <c r="E1501" s="71">
        <v>150.98</v>
      </c>
      <c r="F1501" s="71">
        <v>148.39</v>
      </c>
      <c r="G1501" s="71"/>
      <c r="H1501" s="68">
        <f>AVERAGE(E1501:F1501)</f>
        <v>149.685</v>
      </c>
      <c r="I1501" s="68">
        <f>H1501/150*666.7</f>
        <v>665.29993</v>
      </c>
      <c r="J1501" s="68">
        <f>(I1501-613.19)/613.19*100</f>
        <v>8.49817022456334</v>
      </c>
      <c r="K1501" s="11"/>
      <c r="L1501" s="11"/>
      <c r="M1501" s="11"/>
      <c r="N1501" s="11"/>
      <c r="O1501" s="11"/>
    </row>
    <row r="1502" s="16" customFormat="1" ht="14" customHeight="1" spans="1:15">
      <c r="A1502" s="236"/>
      <c r="B1502" s="45"/>
      <c r="C1502" s="39" t="s">
        <v>822</v>
      </c>
      <c r="D1502" s="78" t="s">
        <v>791</v>
      </c>
      <c r="E1502" s="41">
        <v>153.68</v>
      </c>
      <c r="F1502" s="41">
        <v>150.32</v>
      </c>
      <c r="G1502" s="41"/>
      <c r="H1502" s="47">
        <f>(E1502+F1502)/2</f>
        <v>152</v>
      </c>
      <c r="I1502" s="47">
        <f>H1502/150*666.7</f>
        <v>675.589333333333</v>
      </c>
      <c r="J1502" s="47">
        <f>(I1502-619.91)/619.94*100</f>
        <v>8.9814068028089</v>
      </c>
      <c r="K1502" s="2"/>
      <c r="L1502" s="2"/>
      <c r="M1502" s="2"/>
      <c r="N1502" s="2"/>
      <c r="O1502" s="2"/>
    </row>
    <row r="1503" s="16" customFormat="1" ht="14" customHeight="1" spans="1:10">
      <c r="A1503" s="236"/>
      <c r="B1503" s="45"/>
      <c r="C1503" s="39" t="s">
        <v>822</v>
      </c>
      <c r="D1503" s="78" t="s">
        <v>736</v>
      </c>
      <c r="E1503" s="69">
        <v>155.58</v>
      </c>
      <c r="F1503" s="69">
        <v>157.06</v>
      </c>
      <c r="G1503" s="69"/>
      <c r="H1503" s="69">
        <v>156.32</v>
      </c>
      <c r="I1503" s="69">
        <v>623.29</v>
      </c>
      <c r="J1503" s="69">
        <v>7.05</v>
      </c>
    </row>
    <row r="1504" s="16" customFormat="1" ht="14" customHeight="1" spans="1:10">
      <c r="A1504" s="236"/>
      <c r="B1504" s="45"/>
      <c r="C1504" s="39" t="s">
        <v>822</v>
      </c>
      <c r="D1504" s="243" t="s">
        <v>735</v>
      </c>
      <c r="E1504" s="100">
        <v>163.1</v>
      </c>
      <c r="F1504" s="100">
        <v>166.2</v>
      </c>
      <c r="G1504" s="41"/>
      <c r="H1504" s="100">
        <v>164.65</v>
      </c>
      <c r="I1504" s="100">
        <v>658.6</v>
      </c>
      <c r="J1504" s="100">
        <v>6.05</v>
      </c>
    </row>
    <row r="1505" s="16" customFormat="1" ht="14" customHeight="1" spans="1:10">
      <c r="A1505" s="236"/>
      <c r="B1505" s="45"/>
      <c r="C1505" s="39" t="s">
        <v>822</v>
      </c>
      <c r="D1505" s="39" t="s">
        <v>789</v>
      </c>
      <c r="E1505" s="100">
        <v>208.3</v>
      </c>
      <c r="F1505" s="100">
        <v>206.12</v>
      </c>
      <c r="G1505" s="100"/>
      <c r="H1505" s="100">
        <v>207.21</v>
      </c>
      <c r="I1505" s="100">
        <v>690.7</v>
      </c>
      <c r="J1505" s="100">
        <v>5.73</v>
      </c>
    </row>
    <row r="1506" s="16" customFormat="1" ht="14" customHeight="1" spans="1:10">
      <c r="A1506" s="244"/>
      <c r="B1506" s="45"/>
      <c r="C1506" s="39"/>
      <c r="D1506" s="107" t="s">
        <v>339</v>
      </c>
      <c r="E1506" s="79">
        <f>(E1500+E1501+E1502+E1503+E1504+E1505)/6</f>
        <v>175.258713450292</v>
      </c>
      <c r="F1506" s="79">
        <f>(F1500+F1501+F1502+F1503+F1504+F1505)/6</f>
        <v>176.419970760234</v>
      </c>
      <c r="G1506" s="79"/>
      <c r="H1506" s="79">
        <f>(H1500+H1501+H1502+H1503+H1504+H1505)/6</f>
        <v>175.839342105263</v>
      </c>
      <c r="I1506" s="79">
        <f>(I1500+I1501+I1502+I1503+I1504+I1505)/6</f>
        <v>659.470854665831</v>
      </c>
      <c r="J1506" s="91">
        <f>(I1506-615.85)/615.85*100</f>
        <v>7.08303233999045</v>
      </c>
    </row>
    <row r="1507" s="2" customFormat="1" ht="14" customHeight="1" spans="1:10">
      <c r="A1507" s="39" t="s">
        <v>823</v>
      </c>
      <c r="B1507" s="43"/>
      <c r="C1507" s="39"/>
      <c r="D1507" s="39"/>
      <c r="E1507" s="47"/>
      <c r="F1507" s="47"/>
      <c r="G1507" s="47"/>
      <c r="H1507" s="47"/>
      <c r="I1507" s="47"/>
      <c r="J1507" s="47"/>
    </row>
    <row r="1508" s="13" customFormat="1" ht="14" customHeight="1" spans="1:10">
      <c r="A1508" s="127">
        <v>58</v>
      </c>
      <c r="B1508" s="178" t="s">
        <v>824</v>
      </c>
      <c r="C1508" s="48" t="s">
        <v>825</v>
      </c>
      <c r="D1508" s="48" t="s">
        <v>358</v>
      </c>
      <c r="E1508" s="74">
        <v>12.74</v>
      </c>
      <c r="F1508" s="74">
        <v>12.52</v>
      </c>
      <c r="G1508" s="74">
        <v>12.34</v>
      </c>
      <c r="H1508" s="74">
        <v>12.53</v>
      </c>
      <c r="I1508" s="74">
        <v>626.7</v>
      </c>
      <c r="J1508" s="74">
        <v>1.48</v>
      </c>
    </row>
    <row r="1509" s="13" customFormat="1" ht="14" customHeight="1" spans="1:10">
      <c r="A1509" s="132"/>
      <c r="B1509" s="180"/>
      <c r="C1509" s="48"/>
      <c r="D1509" s="48" t="s">
        <v>351</v>
      </c>
      <c r="E1509" s="74">
        <v>13.13</v>
      </c>
      <c r="F1509" s="74">
        <v>13.45</v>
      </c>
      <c r="G1509" s="74">
        <v>14</v>
      </c>
      <c r="H1509" s="74">
        <v>13.53</v>
      </c>
      <c r="I1509" s="74">
        <v>676.5</v>
      </c>
      <c r="J1509" s="74">
        <v>3.79</v>
      </c>
    </row>
    <row r="1510" s="13" customFormat="1" ht="14" customHeight="1" spans="1:10">
      <c r="A1510" s="132"/>
      <c r="B1510" s="180"/>
      <c r="C1510" s="48"/>
      <c r="D1510" s="48" t="s">
        <v>611</v>
      </c>
      <c r="E1510" s="74">
        <v>12.99</v>
      </c>
      <c r="F1510" s="74">
        <v>12.98</v>
      </c>
      <c r="G1510" s="74">
        <v>12.99</v>
      </c>
      <c r="H1510" s="74">
        <v>12.99</v>
      </c>
      <c r="I1510" s="74">
        <v>649.3</v>
      </c>
      <c r="J1510" s="74">
        <v>5.22</v>
      </c>
    </row>
    <row r="1511" s="13" customFormat="1" ht="14" customHeight="1" spans="1:10">
      <c r="A1511" s="132"/>
      <c r="B1511" s="180"/>
      <c r="C1511" s="48"/>
      <c r="D1511" s="48" t="s">
        <v>353</v>
      </c>
      <c r="E1511" s="74">
        <v>13.15</v>
      </c>
      <c r="F1511" s="74">
        <v>13.48</v>
      </c>
      <c r="G1511" s="74">
        <v>13.17</v>
      </c>
      <c r="H1511" s="74">
        <v>13.27</v>
      </c>
      <c r="I1511" s="74">
        <v>663.4</v>
      </c>
      <c r="J1511" s="74">
        <v>2.28</v>
      </c>
    </row>
    <row r="1512" s="13" customFormat="1" ht="14" customHeight="1" spans="1:10">
      <c r="A1512" s="132"/>
      <c r="B1512" s="180"/>
      <c r="C1512" s="48"/>
      <c r="D1512" s="48" t="s">
        <v>641</v>
      </c>
      <c r="E1512" s="74">
        <v>13.46</v>
      </c>
      <c r="F1512" s="74">
        <v>12.66</v>
      </c>
      <c r="G1512" s="74">
        <v>12.46</v>
      </c>
      <c r="H1512" s="74">
        <v>12.86</v>
      </c>
      <c r="I1512" s="74">
        <v>643</v>
      </c>
      <c r="J1512" s="74">
        <v>4.72</v>
      </c>
    </row>
    <row r="1513" s="13" customFormat="1" ht="14" customHeight="1" spans="1:10">
      <c r="A1513" s="132"/>
      <c r="B1513" s="180"/>
      <c r="C1513" s="48"/>
      <c r="D1513" s="48" t="s">
        <v>356</v>
      </c>
      <c r="E1513" s="74">
        <v>12.9</v>
      </c>
      <c r="F1513" s="74">
        <v>12.5</v>
      </c>
      <c r="G1513" s="74">
        <v>12.45</v>
      </c>
      <c r="H1513" s="74">
        <v>12.62</v>
      </c>
      <c r="I1513" s="74">
        <v>596.6</v>
      </c>
      <c r="J1513" s="74">
        <v>9.45</v>
      </c>
    </row>
    <row r="1514" s="13" customFormat="1" ht="14" customHeight="1" spans="1:10">
      <c r="A1514" s="132"/>
      <c r="B1514" s="180"/>
      <c r="C1514" s="48"/>
      <c r="D1514" s="180" t="s">
        <v>339</v>
      </c>
      <c r="E1514" s="76">
        <v>13.06</v>
      </c>
      <c r="F1514" s="76">
        <v>12.93</v>
      </c>
      <c r="G1514" s="76">
        <v>12.9</v>
      </c>
      <c r="H1514" s="76">
        <v>12.97</v>
      </c>
      <c r="I1514" s="76">
        <v>642.6</v>
      </c>
      <c r="J1514" s="76">
        <v>4.37</v>
      </c>
    </row>
    <row r="1515" s="13" customFormat="1" ht="14" customHeight="1" spans="1:10">
      <c r="A1515" s="132"/>
      <c r="B1515" s="180"/>
      <c r="C1515" s="129" t="s">
        <v>826</v>
      </c>
      <c r="D1515" s="52" t="s">
        <v>610</v>
      </c>
      <c r="E1515" s="74">
        <v>13.97</v>
      </c>
      <c r="F1515" s="74">
        <v>13.92</v>
      </c>
      <c r="G1515" s="74">
        <v>14.38</v>
      </c>
      <c r="H1515" s="74">
        <v>14.09</v>
      </c>
      <c r="I1515" s="74">
        <v>701</v>
      </c>
      <c r="J1515" s="74">
        <v>4.4</v>
      </c>
    </row>
    <row r="1516" s="13" customFormat="1" ht="14" customHeight="1" spans="1:10">
      <c r="A1516" s="132"/>
      <c r="B1516" s="180"/>
      <c r="C1516" s="129"/>
      <c r="D1516" s="52" t="s">
        <v>611</v>
      </c>
      <c r="E1516" s="74">
        <v>13.32</v>
      </c>
      <c r="F1516" s="74">
        <v>12.9</v>
      </c>
      <c r="G1516" s="74">
        <v>12.7</v>
      </c>
      <c r="H1516" s="74">
        <v>12.97</v>
      </c>
      <c r="I1516" s="74">
        <v>648.4</v>
      </c>
      <c r="J1516" s="74">
        <v>3.4</v>
      </c>
    </row>
    <row r="1517" s="13" customFormat="1" ht="14" customHeight="1" spans="1:10">
      <c r="A1517" s="132"/>
      <c r="B1517" s="180"/>
      <c r="C1517" s="129"/>
      <c r="D1517" s="52" t="s">
        <v>446</v>
      </c>
      <c r="E1517" s="74">
        <v>13.25</v>
      </c>
      <c r="F1517" s="74">
        <v>13.08</v>
      </c>
      <c r="G1517" s="74">
        <v>13.45</v>
      </c>
      <c r="H1517" s="74">
        <v>13.26</v>
      </c>
      <c r="I1517" s="74">
        <v>663.2</v>
      </c>
      <c r="J1517" s="74">
        <v>6.7</v>
      </c>
    </row>
    <row r="1518" s="13" customFormat="1" ht="14" customHeight="1" spans="1:10">
      <c r="A1518" s="132"/>
      <c r="B1518" s="180"/>
      <c r="C1518" s="129"/>
      <c r="D1518" s="52" t="s">
        <v>612</v>
      </c>
      <c r="E1518" s="74">
        <v>12.87</v>
      </c>
      <c r="F1518" s="74">
        <v>12.86</v>
      </c>
      <c r="G1518" s="74">
        <v>12.37</v>
      </c>
      <c r="H1518" s="74">
        <v>12.7</v>
      </c>
      <c r="I1518" s="74">
        <v>635</v>
      </c>
      <c r="J1518" s="74">
        <v>8.6</v>
      </c>
    </row>
    <row r="1519" s="13" customFormat="1" ht="14" customHeight="1" spans="1:10">
      <c r="A1519" s="132"/>
      <c r="B1519" s="180"/>
      <c r="C1519" s="129"/>
      <c r="D1519" s="52" t="s">
        <v>641</v>
      </c>
      <c r="E1519" s="74">
        <v>12.96</v>
      </c>
      <c r="F1519" s="74">
        <v>12.68</v>
      </c>
      <c r="G1519" s="74">
        <v>12.1</v>
      </c>
      <c r="H1519" s="74">
        <v>12.58</v>
      </c>
      <c r="I1519" s="74">
        <v>629.1</v>
      </c>
      <c r="J1519" s="74">
        <v>3.6</v>
      </c>
    </row>
    <row r="1520" s="13" customFormat="1" ht="14" customHeight="1" spans="1:10">
      <c r="A1520" s="132"/>
      <c r="B1520" s="180"/>
      <c r="C1520" s="129"/>
      <c r="D1520" s="52" t="s">
        <v>642</v>
      </c>
      <c r="E1520" s="74">
        <v>15.08</v>
      </c>
      <c r="F1520" s="74">
        <v>15.2</v>
      </c>
      <c r="G1520" s="74">
        <v>14.89</v>
      </c>
      <c r="H1520" s="74">
        <v>15.06</v>
      </c>
      <c r="I1520" s="74">
        <v>752.8</v>
      </c>
      <c r="J1520" s="74">
        <v>7.2</v>
      </c>
    </row>
    <row r="1521" s="13" customFormat="1" ht="14" customHeight="1" spans="1:10">
      <c r="A1521" s="132"/>
      <c r="B1521" s="180"/>
      <c r="C1521" s="129"/>
      <c r="D1521" s="75" t="s">
        <v>339</v>
      </c>
      <c r="E1521" s="76">
        <v>13.58</v>
      </c>
      <c r="F1521" s="76">
        <v>13.44</v>
      </c>
      <c r="G1521" s="76">
        <v>13.32</v>
      </c>
      <c r="H1521" s="76">
        <v>13.44</v>
      </c>
      <c r="I1521" s="76">
        <v>671.6</v>
      </c>
      <c r="J1521" s="76">
        <v>5.7</v>
      </c>
    </row>
    <row r="1522" s="13" customFormat="1" ht="14" customHeight="1" spans="1:10">
      <c r="A1522" s="132"/>
      <c r="B1522" s="180"/>
      <c r="C1522" s="48" t="s">
        <v>827</v>
      </c>
      <c r="D1522" s="52" t="s">
        <v>351</v>
      </c>
      <c r="E1522" s="74">
        <v>157.4</v>
      </c>
      <c r="F1522" s="74">
        <v>148.2</v>
      </c>
      <c r="G1522" s="74"/>
      <c r="H1522" s="74">
        <v>152.8</v>
      </c>
      <c r="I1522" s="74">
        <v>678.9</v>
      </c>
      <c r="J1522" s="74">
        <v>7.47</v>
      </c>
    </row>
    <row r="1523" s="13" customFormat="1" ht="14" customHeight="1" spans="1:10">
      <c r="A1523" s="132"/>
      <c r="B1523" s="180"/>
      <c r="C1523" s="48"/>
      <c r="D1523" s="52" t="s">
        <v>374</v>
      </c>
      <c r="E1523" s="74">
        <v>146.9</v>
      </c>
      <c r="F1523" s="74">
        <v>152.5</v>
      </c>
      <c r="G1523" s="74"/>
      <c r="H1523" s="74">
        <v>149.7</v>
      </c>
      <c r="I1523" s="74">
        <v>640.1</v>
      </c>
      <c r="J1523" s="74">
        <v>4.6</v>
      </c>
    </row>
    <row r="1524" s="13" customFormat="1" ht="14" customHeight="1" spans="1:10">
      <c r="A1524" s="132"/>
      <c r="B1524" s="180"/>
      <c r="C1524" s="48"/>
      <c r="D1524" s="52" t="s">
        <v>446</v>
      </c>
      <c r="E1524" s="74">
        <v>138.1</v>
      </c>
      <c r="F1524" s="74">
        <v>135.6</v>
      </c>
      <c r="G1524" s="74"/>
      <c r="H1524" s="74">
        <v>136.9</v>
      </c>
      <c r="I1524" s="74">
        <v>608.3</v>
      </c>
      <c r="J1524" s="74">
        <v>5.86</v>
      </c>
    </row>
    <row r="1525" s="13" customFormat="1" ht="14" customHeight="1" spans="1:10">
      <c r="A1525" s="132"/>
      <c r="B1525" s="180"/>
      <c r="C1525" s="48"/>
      <c r="D1525" s="52" t="s">
        <v>353</v>
      </c>
      <c r="E1525" s="74">
        <v>203.5</v>
      </c>
      <c r="F1525" s="74">
        <v>212.5</v>
      </c>
      <c r="G1525" s="74"/>
      <c r="H1525" s="74">
        <v>208</v>
      </c>
      <c r="I1525" s="74">
        <v>693.3</v>
      </c>
      <c r="J1525" s="74">
        <v>10.53</v>
      </c>
    </row>
    <row r="1526" s="13" customFormat="1" ht="14" customHeight="1" spans="1:10">
      <c r="A1526" s="132"/>
      <c r="B1526" s="180"/>
      <c r="C1526" s="48"/>
      <c r="D1526" s="52" t="s">
        <v>612</v>
      </c>
      <c r="E1526" s="74">
        <v>170.4</v>
      </c>
      <c r="F1526" s="74">
        <v>168.9</v>
      </c>
      <c r="G1526" s="74"/>
      <c r="H1526" s="74">
        <v>169.6</v>
      </c>
      <c r="I1526" s="74">
        <v>565.5</v>
      </c>
      <c r="J1526" s="74">
        <v>8.71</v>
      </c>
    </row>
    <row r="1527" s="13" customFormat="1" ht="14" customHeight="1" spans="1:10">
      <c r="A1527" s="132"/>
      <c r="B1527" s="180"/>
      <c r="C1527" s="48"/>
      <c r="D1527" s="52" t="s">
        <v>333</v>
      </c>
      <c r="E1527" s="74">
        <v>327.1</v>
      </c>
      <c r="F1527" s="74">
        <v>330.4</v>
      </c>
      <c r="G1527" s="74"/>
      <c r="H1527" s="74">
        <v>328.8</v>
      </c>
      <c r="I1527" s="74">
        <v>657.5</v>
      </c>
      <c r="J1527" s="74">
        <v>3.33</v>
      </c>
    </row>
    <row r="1528" s="13" customFormat="1" ht="14" customHeight="1" spans="1:10">
      <c r="A1528" s="245"/>
      <c r="B1528" s="180"/>
      <c r="C1528" s="48"/>
      <c r="D1528" s="75" t="s">
        <v>339</v>
      </c>
      <c r="E1528" s="76">
        <v>190.6</v>
      </c>
      <c r="F1528" s="76">
        <v>191.3</v>
      </c>
      <c r="G1528" s="76"/>
      <c r="H1528" s="76">
        <v>190.9</v>
      </c>
      <c r="I1528" s="76">
        <v>640.6</v>
      </c>
      <c r="J1528" s="76">
        <v>6.7</v>
      </c>
    </row>
    <row r="1529" s="13" customFormat="1" ht="14" customHeight="1" spans="1:10">
      <c r="A1529" s="127">
        <v>59</v>
      </c>
      <c r="B1529" s="178" t="s">
        <v>828</v>
      </c>
      <c r="C1529" s="48" t="s">
        <v>829</v>
      </c>
      <c r="D1529" s="48" t="s">
        <v>358</v>
      </c>
      <c r="E1529" s="74">
        <v>12.79</v>
      </c>
      <c r="F1529" s="74">
        <v>13.02</v>
      </c>
      <c r="G1529" s="74">
        <v>12.58</v>
      </c>
      <c r="H1529" s="74">
        <v>12.8</v>
      </c>
      <c r="I1529" s="74">
        <v>639.8</v>
      </c>
      <c r="J1529" s="74">
        <v>3.62</v>
      </c>
    </row>
    <row r="1530" s="13" customFormat="1" ht="14" customHeight="1" spans="1:10">
      <c r="A1530" s="132"/>
      <c r="B1530" s="180"/>
      <c r="C1530" s="48"/>
      <c r="D1530" s="48" t="s">
        <v>351</v>
      </c>
      <c r="E1530" s="74">
        <v>13.55</v>
      </c>
      <c r="F1530" s="74">
        <v>13.24</v>
      </c>
      <c r="G1530" s="74">
        <v>13.75</v>
      </c>
      <c r="H1530" s="74">
        <v>13.51</v>
      </c>
      <c r="I1530" s="74">
        <v>675.8</v>
      </c>
      <c r="J1530" s="74">
        <v>3.68</v>
      </c>
    </row>
    <row r="1531" s="13" customFormat="1" ht="14" customHeight="1" spans="1:10">
      <c r="A1531" s="132"/>
      <c r="B1531" s="180"/>
      <c r="C1531" s="48"/>
      <c r="D1531" s="48" t="s">
        <v>611</v>
      </c>
      <c r="E1531" s="74">
        <v>12.76</v>
      </c>
      <c r="F1531" s="74">
        <v>12.65</v>
      </c>
      <c r="G1531" s="74">
        <v>12.64</v>
      </c>
      <c r="H1531" s="74">
        <v>12.68</v>
      </c>
      <c r="I1531" s="74">
        <v>634.2</v>
      </c>
      <c r="J1531" s="74">
        <v>2.8</v>
      </c>
    </row>
    <row r="1532" s="13" customFormat="1" ht="14" customHeight="1" spans="1:10">
      <c r="A1532" s="132"/>
      <c r="B1532" s="180"/>
      <c r="C1532" s="48"/>
      <c r="D1532" s="48" t="s">
        <v>353</v>
      </c>
      <c r="E1532" s="74">
        <v>14.46</v>
      </c>
      <c r="F1532" s="74">
        <v>13.98</v>
      </c>
      <c r="G1532" s="74">
        <v>13.9</v>
      </c>
      <c r="H1532" s="74">
        <v>14.11</v>
      </c>
      <c r="I1532" s="74">
        <v>705.7</v>
      </c>
      <c r="J1532" s="74">
        <v>8.8</v>
      </c>
    </row>
    <row r="1533" s="13" customFormat="1" ht="14" customHeight="1" spans="1:10">
      <c r="A1533" s="132"/>
      <c r="B1533" s="180"/>
      <c r="C1533" s="48"/>
      <c r="D1533" s="48" t="s">
        <v>641</v>
      </c>
      <c r="E1533" s="74">
        <v>12.78</v>
      </c>
      <c r="F1533" s="74">
        <v>13.18</v>
      </c>
      <c r="G1533" s="74">
        <v>12.88</v>
      </c>
      <c r="H1533" s="74">
        <v>12.95</v>
      </c>
      <c r="I1533" s="74">
        <v>647.3</v>
      </c>
      <c r="J1533" s="74">
        <v>5.43</v>
      </c>
    </row>
    <row r="1534" s="13" customFormat="1" ht="14" customHeight="1" spans="1:10">
      <c r="A1534" s="132"/>
      <c r="B1534" s="180"/>
      <c r="C1534" s="48"/>
      <c r="D1534" s="48" t="s">
        <v>356</v>
      </c>
      <c r="E1534" s="74">
        <v>12.9</v>
      </c>
      <c r="F1534" s="74">
        <v>12.75</v>
      </c>
      <c r="G1534" s="74">
        <v>13.35</v>
      </c>
      <c r="H1534" s="74">
        <v>13</v>
      </c>
      <c r="I1534" s="74">
        <v>614.6</v>
      </c>
      <c r="J1534" s="74">
        <v>12.75</v>
      </c>
    </row>
    <row r="1535" s="13" customFormat="1" ht="14" customHeight="1" spans="1:10">
      <c r="A1535" s="132"/>
      <c r="B1535" s="180"/>
      <c r="C1535" s="48"/>
      <c r="D1535" s="180" t="s">
        <v>339</v>
      </c>
      <c r="E1535" s="76">
        <v>13.21</v>
      </c>
      <c r="F1535" s="76">
        <v>13.14</v>
      </c>
      <c r="G1535" s="76">
        <v>13.18</v>
      </c>
      <c r="H1535" s="76">
        <v>13.18</v>
      </c>
      <c r="I1535" s="76">
        <v>652.9</v>
      </c>
      <c r="J1535" s="76">
        <v>6.04</v>
      </c>
    </row>
    <row r="1536" s="13" customFormat="1" ht="14" customHeight="1" spans="1:10">
      <c r="A1536" s="132"/>
      <c r="B1536" s="180"/>
      <c r="C1536" s="129" t="s">
        <v>830</v>
      </c>
      <c r="D1536" s="52" t="s">
        <v>610</v>
      </c>
      <c r="E1536" s="74">
        <v>12.81</v>
      </c>
      <c r="F1536" s="74">
        <v>13.51</v>
      </c>
      <c r="G1536" s="74">
        <v>12.96</v>
      </c>
      <c r="H1536" s="74">
        <v>13.09</v>
      </c>
      <c r="I1536" s="74">
        <v>651.4</v>
      </c>
      <c r="J1536" s="74">
        <v>-2.9</v>
      </c>
    </row>
    <row r="1537" s="13" customFormat="1" ht="14" customHeight="1" spans="1:10">
      <c r="A1537" s="132"/>
      <c r="B1537" s="180"/>
      <c r="C1537" s="129"/>
      <c r="D1537" s="52" t="s">
        <v>611</v>
      </c>
      <c r="E1537" s="74">
        <v>14.02</v>
      </c>
      <c r="F1537" s="74">
        <v>13.9</v>
      </c>
      <c r="G1537" s="74">
        <v>13.51</v>
      </c>
      <c r="H1537" s="74">
        <v>13.81</v>
      </c>
      <c r="I1537" s="74">
        <v>690.2</v>
      </c>
      <c r="J1537" s="74">
        <v>10</v>
      </c>
    </row>
    <row r="1538" s="13" customFormat="1" ht="14" customHeight="1" spans="1:10">
      <c r="A1538" s="132"/>
      <c r="B1538" s="180"/>
      <c r="C1538" s="129"/>
      <c r="D1538" s="52" t="s">
        <v>446</v>
      </c>
      <c r="E1538" s="74">
        <v>13.16</v>
      </c>
      <c r="F1538" s="74">
        <v>13.25</v>
      </c>
      <c r="G1538" s="74">
        <v>12.47</v>
      </c>
      <c r="H1538" s="74">
        <v>12.96</v>
      </c>
      <c r="I1538" s="74">
        <v>647.8</v>
      </c>
      <c r="J1538" s="74">
        <v>4.3</v>
      </c>
    </row>
    <row r="1539" s="13" customFormat="1" ht="14" customHeight="1" spans="1:10">
      <c r="A1539" s="132"/>
      <c r="B1539" s="180"/>
      <c r="C1539" s="129"/>
      <c r="D1539" s="52" t="s">
        <v>612</v>
      </c>
      <c r="E1539" s="74">
        <v>12.03</v>
      </c>
      <c r="F1539" s="74">
        <v>12.61</v>
      </c>
      <c r="G1539" s="74">
        <v>11.74</v>
      </c>
      <c r="H1539" s="74">
        <v>12.13</v>
      </c>
      <c r="I1539" s="74">
        <v>606.3</v>
      </c>
      <c r="J1539" s="74">
        <v>3.7</v>
      </c>
    </row>
    <row r="1540" s="13" customFormat="1" ht="14" customHeight="1" spans="1:10">
      <c r="A1540" s="132"/>
      <c r="B1540" s="180"/>
      <c r="C1540" s="129"/>
      <c r="D1540" s="52" t="s">
        <v>641</v>
      </c>
      <c r="E1540" s="74">
        <v>14.06</v>
      </c>
      <c r="F1540" s="74">
        <v>13.26</v>
      </c>
      <c r="G1540" s="74">
        <v>13.13</v>
      </c>
      <c r="H1540" s="74">
        <v>13.48</v>
      </c>
      <c r="I1540" s="74">
        <v>674.2</v>
      </c>
      <c r="J1540" s="74">
        <v>11.1</v>
      </c>
    </row>
    <row r="1541" s="13" customFormat="1" ht="14" customHeight="1" spans="1:10">
      <c r="A1541" s="132"/>
      <c r="B1541" s="180"/>
      <c r="C1541" s="129"/>
      <c r="D1541" s="52" t="s">
        <v>642</v>
      </c>
      <c r="E1541" s="74">
        <v>15.26</v>
      </c>
      <c r="F1541" s="74">
        <v>15.33</v>
      </c>
      <c r="G1541" s="74">
        <v>15.55</v>
      </c>
      <c r="H1541" s="74">
        <v>15.38</v>
      </c>
      <c r="I1541" s="74">
        <v>769</v>
      </c>
      <c r="J1541" s="74">
        <v>9.5</v>
      </c>
    </row>
    <row r="1542" s="13" customFormat="1" ht="14" customHeight="1" spans="1:10">
      <c r="A1542" s="132"/>
      <c r="B1542" s="180"/>
      <c r="C1542" s="129"/>
      <c r="D1542" s="75" t="s">
        <v>339</v>
      </c>
      <c r="E1542" s="76">
        <v>13.56</v>
      </c>
      <c r="F1542" s="76">
        <v>13.64</v>
      </c>
      <c r="G1542" s="76">
        <v>13.23</v>
      </c>
      <c r="H1542" s="76">
        <v>13.48</v>
      </c>
      <c r="I1542" s="76">
        <v>673.2</v>
      </c>
      <c r="J1542" s="76">
        <v>5.9</v>
      </c>
    </row>
    <row r="1543" s="13" customFormat="1" ht="14" customHeight="1" spans="1:10">
      <c r="A1543" s="132"/>
      <c r="B1543" s="180"/>
      <c r="C1543" s="48" t="s">
        <v>831</v>
      </c>
      <c r="D1543" s="52" t="s">
        <v>351</v>
      </c>
      <c r="E1543" s="74">
        <v>137.4</v>
      </c>
      <c r="F1543" s="74">
        <v>146.8</v>
      </c>
      <c r="G1543" s="74"/>
      <c r="H1543" s="74">
        <v>142.1</v>
      </c>
      <c r="I1543" s="74">
        <v>631.7</v>
      </c>
      <c r="J1543" s="74"/>
    </row>
    <row r="1544" s="13" customFormat="1" ht="14" customHeight="1" spans="1:10">
      <c r="A1544" s="132"/>
      <c r="B1544" s="180"/>
      <c r="C1544" s="48"/>
      <c r="D1544" s="52" t="s">
        <v>374</v>
      </c>
      <c r="E1544" s="74">
        <v>145.4</v>
      </c>
      <c r="F1544" s="74">
        <v>141</v>
      </c>
      <c r="G1544" s="74"/>
      <c r="H1544" s="74">
        <v>143.2</v>
      </c>
      <c r="I1544" s="74">
        <v>612.2</v>
      </c>
      <c r="J1544" s="74"/>
    </row>
    <row r="1545" s="13" customFormat="1" ht="14" customHeight="1" spans="1:10">
      <c r="A1545" s="132"/>
      <c r="B1545" s="180"/>
      <c r="C1545" s="48"/>
      <c r="D1545" s="52" t="s">
        <v>446</v>
      </c>
      <c r="E1545" s="74">
        <v>126</v>
      </c>
      <c r="F1545" s="74">
        <v>132.5</v>
      </c>
      <c r="G1545" s="74"/>
      <c r="H1545" s="74">
        <v>129.3</v>
      </c>
      <c r="I1545" s="74">
        <v>574.6</v>
      </c>
      <c r="J1545" s="74"/>
    </row>
    <row r="1546" s="13" customFormat="1" ht="14" customHeight="1" spans="1:10">
      <c r="A1546" s="132"/>
      <c r="B1546" s="180"/>
      <c r="C1546" s="48"/>
      <c r="D1546" s="52" t="s">
        <v>353</v>
      </c>
      <c r="E1546" s="74">
        <v>186.6</v>
      </c>
      <c r="F1546" s="74">
        <v>189.7</v>
      </c>
      <c r="G1546" s="74"/>
      <c r="H1546" s="74">
        <v>188.2</v>
      </c>
      <c r="I1546" s="74">
        <v>627.2</v>
      </c>
      <c r="J1546" s="74"/>
    </row>
    <row r="1547" s="13" customFormat="1" ht="14" customHeight="1" spans="1:10">
      <c r="A1547" s="132"/>
      <c r="B1547" s="180"/>
      <c r="C1547" s="48"/>
      <c r="D1547" s="52" t="s">
        <v>612</v>
      </c>
      <c r="E1547" s="74">
        <v>155.9</v>
      </c>
      <c r="F1547" s="74">
        <v>156.3</v>
      </c>
      <c r="G1547" s="74"/>
      <c r="H1547" s="74">
        <v>156.1</v>
      </c>
      <c r="I1547" s="74">
        <v>520.2</v>
      </c>
      <c r="J1547" s="74"/>
    </row>
    <row r="1548" s="13" customFormat="1" ht="14" customHeight="1" spans="1:10">
      <c r="A1548" s="132"/>
      <c r="B1548" s="180"/>
      <c r="C1548" s="48"/>
      <c r="D1548" s="52" t="s">
        <v>333</v>
      </c>
      <c r="E1548" s="74">
        <v>321.6</v>
      </c>
      <c r="F1548" s="74">
        <v>314.7</v>
      </c>
      <c r="G1548" s="74"/>
      <c r="H1548" s="74">
        <v>318.2</v>
      </c>
      <c r="I1548" s="74">
        <v>636.3</v>
      </c>
      <c r="J1548" s="74"/>
    </row>
    <row r="1549" s="13" customFormat="1" ht="14" customHeight="1" spans="1:10">
      <c r="A1549" s="245"/>
      <c r="B1549" s="180"/>
      <c r="C1549" s="48"/>
      <c r="D1549" s="75" t="s">
        <v>339</v>
      </c>
      <c r="E1549" s="76">
        <v>178.8</v>
      </c>
      <c r="F1549" s="76">
        <v>180.2</v>
      </c>
      <c r="G1549" s="76"/>
      <c r="H1549" s="76">
        <v>179.5</v>
      </c>
      <c r="I1549" s="76">
        <v>600.4</v>
      </c>
      <c r="J1549" s="76"/>
    </row>
    <row r="1550" s="2" customFormat="1" ht="14" customHeight="1" spans="1:10">
      <c r="A1550" s="37">
        <v>60</v>
      </c>
      <c r="B1550" s="38" t="s">
        <v>832</v>
      </c>
      <c r="C1550" s="39" t="s">
        <v>833</v>
      </c>
      <c r="D1550" s="246" t="s">
        <v>683</v>
      </c>
      <c r="E1550" s="247">
        <v>16.15</v>
      </c>
      <c r="F1550" s="247">
        <v>16.3</v>
      </c>
      <c r="G1550" s="247">
        <v>15.95</v>
      </c>
      <c r="H1550" s="247">
        <v>16.13</v>
      </c>
      <c r="I1550" s="247">
        <v>672.08</v>
      </c>
      <c r="J1550" s="247">
        <v>6.26</v>
      </c>
    </row>
    <row r="1551" s="2" customFormat="1" ht="14" customHeight="1" spans="1:10">
      <c r="A1551" s="42"/>
      <c r="B1551" s="43"/>
      <c r="C1551" s="44" t="s">
        <v>571</v>
      </c>
      <c r="D1551" s="246" t="s">
        <v>834</v>
      </c>
      <c r="E1551" s="247">
        <v>12.29</v>
      </c>
      <c r="F1551" s="247">
        <v>12.24</v>
      </c>
      <c r="G1551" s="247">
        <v>12.31</v>
      </c>
      <c r="H1551" s="247">
        <v>12.28</v>
      </c>
      <c r="I1551" s="247">
        <v>610.8</v>
      </c>
      <c r="J1551" s="247">
        <v>9.4</v>
      </c>
    </row>
    <row r="1552" s="2" customFormat="1" ht="14" customHeight="1" spans="1:10">
      <c r="A1552" s="42"/>
      <c r="B1552" s="43"/>
      <c r="C1552" s="44" t="s">
        <v>571</v>
      </c>
      <c r="D1552" s="246" t="s">
        <v>835</v>
      </c>
      <c r="E1552" s="247">
        <v>17.13</v>
      </c>
      <c r="F1552" s="247">
        <v>17.22</v>
      </c>
      <c r="G1552" s="247">
        <v>16.8</v>
      </c>
      <c r="H1552" s="247">
        <v>17.05</v>
      </c>
      <c r="I1552" s="247">
        <v>673.46</v>
      </c>
      <c r="J1552" s="247">
        <v>4.22</v>
      </c>
    </row>
    <row r="1553" s="2" customFormat="1" ht="14" customHeight="1" spans="1:10">
      <c r="A1553" s="42"/>
      <c r="B1553" s="43"/>
      <c r="C1553" s="44" t="s">
        <v>571</v>
      </c>
      <c r="D1553" s="246" t="s">
        <v>836</v>
      </c>
      <c r="E1553" s="247">
        <v>13</v>
      </c>
      <c r="F1553" s="247">
        <v>13.1</v>
      </c>
      <c r="G1553" s="247">
        <v>12.89</v>
      </c>
      <c r="H1553" s="247">
        <v>13</v>
      </c>
      <c r="I1553" s="247">
        <v>655.08</v>
      </c>
      <c r="J1553" s="247">
        <v>4.84</v>
      </c>
    </row>
    <row r="1554" s="2" customFormat="1" ht="14" customHeight="1" spans="1:10">
      <c r="A1554" s="42"/>
      <c r="B1554" s="43"/>
      <c r="C1554" s="44" t="s">
        <v>571</v>
      </c>
      <c r="D1554" s="246" t="s">
        <v>837</v>
      </c>
      <c r="E1554" s="247">
        <v>13.14</v>
      </c>
      <c r="F1554" s="247">
        <v>14.07</v>
      </c>
      <c r="G1554" s="247">
        <v>13.41</v>
      </c>
      <c r="H1554" s="247">
        <v>13.54</v>
      </c>
      <c r="I1554" s="247">
        <v>647</v>
      </c>
      <c r="J1554" s="247">
        <v>10.2</v>
      </c>
    </row>
    <row r="1555" s="2" customFormat="1" ht="14" customHeight="1" spans="1:10">
      <c r="A1555" s="42"/>
      <c r="B1555" s="43"/>
      <c r="C1555" s="44" t="s">
        <v>571</v>
      </c>
      <c r="D1555" s="246" t="s">
        <v>838</v>
      </c>
      <c r="E1555" s="247">
        <v>13.11</v>
      </c>
      <c r="F1555" s="247">
        <v>13.24</v>
      </c>
      <c r="G1555" s="247">
        <v>13.39</v>
      </c>
      <c r="H1555" s="247">
        <v>13.25</v>
      </c>
      <c r="I1555" s="247">
        <v>662.3</v>
      </c>
      <c r="J1555" s="247">
        <v>6.26</v>
      </c>
    </row>
    <row r="1556" s="2" customFormat="1" ht="14" customHeight="1" spans="1:10">
      <c r="A1556" s="42"/>
      <c r="B1556" s="43"/>
      <c r="C1556" s="39"/>
      <c r="D1556" s="246" t="s">
        <v>684</v>
      </c>
      <c r="E1556" s="247">
        <v>13.96</v>
      </c>
      <c r="F1556" s="247">
        <v>13.82</v>
      </c>
      <c r="G1556" s="247">
        <v>13.9</v>
      </c>
      <c r="H1556" s="247">
        <v>13.89</v>
      </c>
      <c r="I1556" s="247">
        <v>694.84</v>
      </c>
      <c r="J1556" s="247">
        <v>5.73</v>
      </c>
    </row>
    <row r="1557" s="2" customFormat="1" ht="14" customHeight="1" spans="1:10">
      <c r="A1557" s="42"/>
      <c r="B1557" s="43"/>
      <c r="C1557" s="44" t="s">
        <v>571</v>
      </c>
      <c r="D1557" s="246" t="s">
        <v>620</v>
      </c>
      <c r="E1557" s="247">
        <v>14.13</v>
      </c>
      <c r="F1557" s="247">
        <v>13.86</v>
      </c>
      <c r="G1557" s="247">
        <v>14.08</v>
      </c>
      <c r="H1557" s="247">
        <v>14.02</v>
      </c>
      <c r="I1557" s="247">
        <v>701.2</v>
      </c>
      <c r="J1557" s="247">
        <v>5.52</v>
      </c>
    </row>
    <row r="1558" s="2" customFormat="1" ht="14" customHeight="1" spans="1:10">
      <c r="A1558" s="42"/>
      <c r="B1558" s="43"/>
      <c r="C1558" s="44" t="s">
        <v>571</v>
      </c>
      <c r="D1558" s="248" t="s">
        <v>330</v>
      </c>
      <c r="E1558" s="247">
        <v>14.5</v>
      </c>
      <c r="F1558" s="247">
        <v>14.6</v>
      </c>
      <c r="G1558" s="247">
        <v>14.1</v>
      </c>
      <c r="H1558" s="247">
        <v>14.4</v>
      </c>
      <c r="I1558" s="247">
        <v>639.49</v>
      </c>
      <c r="J1558" s="247">
        <v>7.07</v>
      </c>
    </row>
    <row r="1559" s="2" customFormat="1" ht="14" customHeight="1" spans="1:10">
      <c r="A1559" s="42"/>
      <c r="B1559" s="43"/>
      <c r="C1559" s="44" t="s">
        <v>571</v>
      </c>
      <c r="D1559" s="249" t="s">
        <v>621</v>
      </c>
      <c r="E1559" s="250">
        <v>14.2</v>
      </c>
      <c r="F1559" s="250">
        <v>14.3</v>
      </c>
      <c r="G1559" s="250">
        <v>14.1</v>
      </c>
      <c r="H1559" s="250">
        <v>14.2</v>
      </c>
      <c r="I1559" s="250">
        <v>661.8</v>
      </c>
      <c r="J1559" s="250">
        <v>6.5</v>
      </c>
    </row>
    <row r="1560" s="2" customFormat="1" ht="14" customHeight="1" spans="1:10">
      <c r="A1560" s="42"/>
      <c r="B1560" s="43"/>
      <c r="C1560" s="39" t="s">
        <v>839</v>
      </c>
      <c r="D1560" s="251" t="s">
        <v>615</v>
      </c>
      <c r="E1560" s="118">
        <v>12.84</v>
      </c>
      <c r="F1560" s="118">
        <v>12.98</v>
      </c>
      <c r="G1560" s="118">
        <v>13.13</v>
      </c>
      <c r="H1560" s="118">
        <v>12.98</v>
      </c>
      <c r="I1560" s="118">
        <v>648.71</v>
      </c>
      <c r="J1560" s="118">
        <v>3.71</v>
      </c>
    </row>
    <row r="1561" s="2" customFormat="1" ht="14" customHeight="1" spans="1:10">
      <c r="A1561" s="42"/>
      <c r="B1561" s="43"/>
      <c r="C1561" s="39"/>
      <c r="D1561" s="251" t="s">
        <v>838</v>
      </c>
      <c r="E1561" s="118">
        <v>13.93</v>
      </c>
      <c r="F1561" s="118">
        <v>13.46</v>
      </c>
      <c r="G1561" s="118">
        <v>14.05</v>
      </c>
      <c r="H1561" s="118">
        <v>13.81</v>
      </c>
      <c r="I1561" s="118">
        <v>690.67</v>
      </c>
      <c r="J1561" s="118">
        <v>11.84</v>
      </c>
    </row>
    <row r="1562" s="2" customFormat="1" ht="14" customHeight="1" spans="1:10">
      <c r="A1562" s="42"/>
      <c r="B1562" s="43"/>
      <c r="C1562" s="39"/>
      <c r="D1562" s="252" t="s">
        <v>840</v>
      </c>
      <c r="E1562" s="96">
        <v>13.81</v>
      </c>
      <c r="F1562" s="96">
        <v>14.28</v>
      </c>
      <c r="G1562" s="96">
        <v>14.57</v>
      </c>
      <c r="H1562" s="96">
        <v>14.22</v>
      </c>
      <c r="I1562" s="96">
        <v>712.78</v>
      </c>
      <c r="J1562" s="96">
        <v>5.46</v>
      </c>
    </row>
    <row r="1563" s="2" customFormat="1" ht="14" customHeight="1" spans="1:10">
      <c r="A1563" s="42"/>
      <c r="B1563" s="43"/>
      <c r="C1563" s="39"/>
      <c r="D1563" s="252" t="s">
        <v>834</v>
      </c>
      <c r="E1563" s="96">
        <v>14.92</v>
      </c>
      <c r="F1563" s="96">
        <v>15.38</v>
      </c>
      <c r="G1563" s="96">
        <v>15.21</v>
      </c>
      <c r="H1563" s="96">
        <v>15.17</v>
      </c>
      <c r="I1563" s="96">
        <v>758.5</v>
      </c>
      <c r="J1563" s="96">
        <v>6.7</v>
      </c>
    </row>
    <row r="1564" s="2" customFormat="1" ht="14" customHeight="1" spans="1:10">
      <c r="A1564" s="42"/>
      <c r="B1564" s="43"/>
      <c r="C1564" s="39"/>
      <c r="D1564" s="252" t="s">
        <v>835</v>
      </c>
      <c r="E1564" s="96">
        <v>19.06</v>
      </c>
      <c r="F1564" s="96">
        <v>19.57</v>
      </c>
      <c r="G1564" s="96">
        <v>19.11</v>
      </c>
      <c r="H1564" s="96">
        <v>19.25</v>
      </c>
      <c r="I1564" s="96">
        <v>763.83</v>
      </c>
      <c r="J1564" s="96">
        <v>1.39</v>
      </c>
    </row>
    <row r="1565" s="2" customFormat="1" ht="14" customHeight="1" spans="1:10">
      <c r="A1565" s="42"/>
      <c r="B1565" s="43"/>
      <c r="C1565" s="39"/>
      <c r="D1565" s="252" t="s">
        <v>837</v>
      </c>
      <c r="E1565" s="96">
        <v>12.97</v>
      </c>
      <c r="F1565" s="96">
        <v>14.11</v>
      </c>
      <c r="G1565" s="96">
        <v>13.85</v>
      </c>
      <c r="H1565" s="96">
        <v>13.64</v>
      </c>
      <c r="I1565" s="96">
        <v>682.2</v>
      </c>
      <c r="J1565" s="96">
        <v>7.94</v>
      </c>
    </row>
    <row r="1566" s="2" customFormat="1" ht="14" customHeight="1" spans="1:10">
      <c r="A1566" s="42"/>
      <c r="B1566" s="43"/>
      <c r="C1566" s="39"/>
      <c r="D1566" s="252" t="s">
        <v>620</v>
      </c>
      <c r="E1566" s="96">
        <v>14.03</v>
      </c>
      <c r="F1566" s="96">
        <v>13.76</v>
      </c>
      <c r="G1566" s="96">
        <v>14.18</v>
      </c>
      <c r="H1566" s="96">
        <v>13.99</v>
      </c>
      <c r="I1566" s="96">
        <v>699.15</v>
      </c>
      <c r="J1566" s="96">
        <v>5.33</v>
      </c>
    </row>
    <row r="1567" s="2" customFormat="1" ht="14" customHeight="1" spans="1:10">
      <c r="A1567" s="42"/>
      <c r="B1567" s="43"/>
      <c r="C1567" s="39"/>
      <c r="D1567" s="252" t="s">
        <v>836</v>
      </c>
      <c r="E1567" s="96">
        <v>13.05</v>
      </c>
      <c r="F1567" s="96">
        <v>13.6</v>
      </c>
      <c r="G1567" s="96">
        <v>13.41</v>
      </c>
      <c r="H1567" s="96">
        <v>13.35</v>
      </c>
      <c r="I1567" s="96">
        <v>671.7</v>
      </c>
      <c r="J1567" s="96">
        <v>6.26</v>
      </c>
    </row>
    <row r="1568" s="2" customFormat="1" ht="14" customHeight="1" spans="1:10">
      <c r="A1568" s="42"/>
      <c r="B1568" s="43"/>
      <c r="C1568" s="39"/>
      <c r="D1568" s="252" t="s">
        <v>841</v>
      </c>
      <c r="E1568" s="96">
        <v>15.8</v>
      </c>
      <c r="F1568" s="96">
        <v>15.27</v>
      </c>
      <c r="G1568" s="96">
        <v>16.04</v>
      </c>
      <c r="H1568" s="96">
        <v>15.7</v>
      </c>
      <c r="I1568" s="96">
        <v>697.79</v>
      </c>
      <c r="J1568" s="96">
        <v>0.082</v>
      </c>
    </row>
    <row r="1569" s="14" customFormat="1" ht="14" customHeight="1" spans="1:10">
      <c r="A1569" s="42"/>
      <c r="B1569" s="43"/>
      <c r="C1569" s="39"/>
      <c r="D1569" s="253" t="s">
        <v>621</v>
      </c>
      <c r="E1569" s="184">
        <v>14.5</v>
      </c>
      <c r="F1569" s="184">
        <v>14.7</v>
      </c>
      <c r="G1569" s="184">
        <v>14.8</v>
      </c>
      <c r="H1569" s="184">
        <v>14.7</v>
      </c>
      <c r="I1569" s="184">
        <v>702.8</v>
      </c>
      <c r="J1569" s="184">
        <v>5.4</v>
      </c>
    </row>
    <row r="1570" s="2" customFormat="1" ht="14" customHeight="1" spans="1:10">
      <c r="A1570" s="42"/>
      <c r="B1570" s="43"/>
      <c r="C1570" s="114" t="s">
        <v>842</v>
      </c>
      <c r="D1570" s="252" t="s">
        <v>838</v>
      </c>
      <c r="E1570" s="96">
        <v>316.1</v>
      </c>
      <c r="F1570" s="96">
        <v>321.3</v>
      </c>
      <c r="G1570" s="96"/>
      <c r="H1570" s="96">
        <v>318.7</v>
      </c>
      <c r="I1570" s="96">
        <v>637.4</v>
      </c>
      <c r="J1570" s="96">
        <v>5.85</v>
      </c>
    </row>
    <row r="1571" s="2" customFormat="1" ht="14" customHeight="1" spans="1:10">
      <c r="A1571" s="42"/>
      <c r="B1571" s="43"/>
      <c r="C1571" s="114"/>
      <c r="D1571" s="252" t="s">
        <v>835</v>
      </c>
      <c r="E1571" s="96">
        <v>149.53</v>
      </c>
      <c r="F1571" s="96">
        <v>154.71</v>
      </c>
      <c r="G1571" s="96"/>
      <c r="H1571" s="96">
        <v>152.12</v>
      </c>
      <c r="I1571" s="96">
        <v>646.86</v>
      </c>
      <c r="J1571" s="96">
        <v>3.36</v>
      </c>
    </row>
    <row r="1572" s="2" customFormat="1" ht="14" customHeight="1" spans="1:10">
      <c r="A1572" s="42"/>
      <c r="B1572" s="43"/>
      <c r="C1572" s="114"/>
      <c r="D1572" s="252" t="s">
        <v>843</v>
      </c>
      <c r="E1572" s="96">
        <v>168.25</v>
      </c>
      <c r="F1572" s="96">
        <v>159.62</v>
      </c>
      <c r="G1572" s="254"/>
      <c r="H1572" s="96">
        <v>163.94</v>
      </c>
      <c r="I1572" s="96">
        <v>728.53</v>
      </c>
      <c r="J1572" s="96">
        <v>5.42</v>
      </c>
    </row>
    <row r="1573" s="2" customFormat="1" ht="14" customHeight="1" spans="1:10">
      <c r="A1573" s="42"/>
      <c r="B1573" s="43"/>
      <c r="C1573" s="114"/>
      <c r="D1573" s="252" t="s">
        <v>837</v>
      </c>
      <c r="E1573" s="96">
        <v>339.6</v>
      </c>
      <c r="F1573" s="96">
        <v>357</v>
      </c>
      <c r="G1573" s="96"/>
      <c r="H1573" s="96">
        <v>348.3</v>
      </c>
      <c r="I1573" s="96">
        <v>696.6</v>
      </c>
      <c r="J1573" s="96">
        <v>5.7</v>
      </c>
    </row>
    <row r="1574" s="2" customFormat="1" ht="14" customHeight="1" spans="1:10">
      <c r="A1574" s="42"/>
      <c r="B1574" s="43"/>
      <c r="C1574" s="114"/>
      <c r="D1574" s="252" t="s">
        <v>615</v>
      </c>
      <c r="E1574" s="96">
        <v>148.6</v>
      </c>
      <c r="F1574" s="96">
        <v>154.9</v>
      </c>
      <c r="G1574" s="96"/>
      <c r="H1574" s="96">
        <v>151.7</v>
      </c>
      <c r="I1574" s="96">
        <v>648.8</v>
      </c>
      <c r="J1574" s="96">
        <v>6</v>
      </c>
    </row>
    <row r="1575" s="2" customFormat="1" ht="14" customHeight="1" spans="1:10">
      <c r="A1575" s="42"/>
      <c r="B1575" s="43"/>
      <c r="C1575" s="114"/>
      <c r="D1575" s="252" t="s">
        <v>834</v>
      </c>
      <c r="E1575" s="96">
        <v>221.6</v>
      </c>
      <c r="F1575" s="96">
        <v>202.4</v>
      </c>
      <c r="G1575" s="96"/>
      <c r="H1575" s="96">
        <v>212</v>
      </c>
      <c r="I1575" s="96">
        <v>654.3</v>
      </c>
      <c r="J1575" s="96">
        <v>6.84</v>
      </c>
    </row>
    <row r="1576" s="14" customFormat="1" ht="14" customHeight="1" spans="1:10">
      <c r="A1576" s="53"/>
      <c r="B1576" s="43"/>
      <c r="C1576" s="114"/>
      <c r="D1576" s="253" t="s">
        <v>621</v>
      </c>
      <c r="E1576" s="184">
        <v>223.95</v>
      </c>
      <c r="F1576" s="184">
        <v>224.99</v>
      </c>
      <c r="G1576" s="184"/>
      <c r="H1576" s="184">
        <v>224.46</v>
      </c>
      <c r="I1576" s="184">
        <v>668.75</v>
      </c>
      <c r="J1576" s="184">
        <v>5.53</v>
      </c>
    </row>
    <row r="1577" s="2" customFormat="1" ht="14" customHeight="1" spans="1:10">
      <c r="A1577" s="37">
        <v>61</v>
      </c>
      <c r="B1577" s="38" t="s">
        <v>844</v>
      </c>
      <c r="C1577" s="39" t="s">
        <v>512</v>
      </c>
      <c r="D1577" s="201" t="s">
        <v>591</v>
      </c>
      <c r="E1577" s="47">
        <v>13.88</v>
      </c>
      <c r="F1577" s="47">
        <v>13.55</v>
      </c>
      <c r="G1577" s="47">
        <v>13.78</v>
      </c>
      <c r="H1577" s="47">
        <v>13.74</v>
      </c>
      <c r="I1577" s="47">
        <v>686.83</v>
      </c>
      <c r="J1577" s="69">
        <v>4.2</v>
      </c>
    </row>
    <row r="1578" s="2" customFormat="1" ht="14" customHeight="1" spans="1:10">
      <c r="A1578" s="42"/>
      <c r="B1578" s="43"/>
      <c r="C1578" s="39"/>
      <c r="D1578" s="201" t="s">
        <v>628</v>
      </c>
      <c r="E1578" s="47">
        <v>13.66</v>
      </c>
      <c r="F1578" s="47">
        <v>13.51</v>
      </c>
      <c r="G1578" s="47">
        <v>13.49</v>
      </c>
      <c r="H1578" s="41">
        <f>(G1578+F1578+E1578)/3</f>
        <v>13.5533333333333</v>
      </c>
      <c r="I1578" s="41">
        <f>H1578*666.67/13.33</f>
        <v>677.83951487872</v>
      </c>
      <c r="J1578" s="41">
        <f>(I1578-654.67)*100/654.67</f>
        <v>3.53911358069252</v>
      </c>
    </row>
    <row r="1579" s="2" customFormat="1" ht="14" customHeight="1" spans="1:10">
      <c r="A1579" s="42"/>
      <c r="B1579" s="43"/>
      <c r="C1579" s="39"/>
      <c r="D1579" s="201" t="s">
        <v>630</v>
      </c>
      <c r="E1579" s="69">
        <v>12.75</v>
      </c>
      <c r="F1579" s="69">
        <v>12.46</v>
      </c>
      <c r="G1579" s="69">
        <v>13.61</v>
      </c>
      <c r="H1579" s="69">
        <v>12.94</v>
      </c>
      <c r="I1579" s="69">
        <v>646.9</v>
      </c>
      <c r="J1579" s="69">
        <v>4.82</v>
      </c>
    </row>
    <row r="1580" s="2" customFormat="1" ht="14" customHeight="1" spans="1:10">
      <c r="A1580" s="42"/>
      <c r="B1580" s="43"/>
      <c r="C1580" s="39"/>
      <c r="D1580" s="201" t="s">
        <v>396</v>
      </c>
      <c r="E1580" s="69">
        <v>13.93</v>
      </c>
      <c r="F1580" s="69">
        <v>13.58</v>
      </c>
      <c r="G1580" s="69">
        <v>13.7</v>
      </c>
      <c r="H1580" s="69">
        <v>13.74</v>
      </c>
      <c r="I1580" s="69">
        <v>688.9</v>
      </c>
      <c r="J1580" s="69">
        <v>3.28</v>
      </c>
    </row>
    <row r="1581" s="2" customFormat="1" ht="14" customHeight="1" spans="1:10">
      <c r="A1581" s="42"/>
      <c r="B1581" s="43"/>
      <c r="C1581" s="39"/>
      <c r="D1581" s="201" t="s">
        <v>394</v>
      </c>
      <c r="E1581" s="47">
        <v>13.85</v>
      </c>
      <c r="F1581" s="47">
        <v>14.3</v>
      </c>
      <c r="G1581" s="47">
        <v>14.5</v>
      </c>
      <c r="H1581" s="47">
        <v>14.22</v>
      </c>
      <c r="I1581" s="47">
        <v>710.83</v>
      </c>
      <c r="J1581" s="68">
        <v>4.41</v>
      </c>
    </row>
    <row r="1582" s="2" customFormat="1" ht="14" customHeight="1" spans="1:10">
      <c r="A1582" s="42"/>
      <c r="B1582" s="43"/>
      <c r="C1582" s="39"/>
      <c r="D1582" s="201" t="s">
        <v>590</v>
      </c>
      <c r="E1582" s="69">
        <v>14.12</v>
      </c>
      <c r="F1582" s="69">
        <v>14.75</v>
      </c>
      <c r="G1582" s="69">
        <v>13.98</v>
      </c>
      <c r="H1582" s="69">
        <v>14.28</v>
      </c>
      <c r="I1582" s="69">
        <v>714.35</v>
      </c>
      <c r="J1582" s="69">
        <v>9.14</v>
      </c>
    </row>
    <row r="1583" s="2" customFormat="1" ht="14" customHeight="1" spans="1:10">
      <c r="A1583" s="42"/>
      <c r="B1583" s="43"/>
      <c r="C1583" s="39"/>
      <c r="D1583" s="201" t="s">
        <v>395</v>
      </c>
      <c r="E1583" s="47">
        <v>14.56</v>
      </c>
      <c r="F1583" s="47">
        <v>15.28</v>
      </c>
      <c r="G1583" s="47">
        <v>14.96</v>
      </c>
      <c r="H1583" s="47">
        <v>14.93</v>
      </c>
      <c r="I1583" s="47">
        <v>638.21</v>
      </c>
      <c r="J1583" s="47">
        <v>2.05</v>
      </c>
    </row>
    <row r="1584" s="2" customFormat="1" ht="14" customHeight="1" spans="1:10">
      <c r="A1584" s="42"/>
      <c r="B1584" s="43"/>
      <c r="C1584" s="39"/>
      <c r="D1584" s="201" t="s">
        <v>393</v>
      </c>
      <c r="E1584" s="47">
        <v>14.12</v>
      </c>
      <c r="F1584" s="47">
        <v>14.75</v>
      </c>
      <c r="G1584" s="47">
        <v>13.98</v>
      </c>
      <c r="H1584" s="47">
        <v>14.28</v>
      </c>
      <c r="I1584" s="47">
        <v>714.35</v>
      </c>
      <c r="J1584" s="47">
        <v>9.14</v>
      </c>
    </row>
    <row r="1585" s="2" customFormat="1" ht="14" customHeight="1" spans="1:10">
      <c r="A1585" s="42"/>
      <c r="B1585" s="43"/>
      <c r="C1585" s="39"/>
      <c r="D1585" s="176" t="s">
        <v>664</v>
      </c>
      <c r="E1585" s="69">
        <v>15.96</v>
      </c>
      <c r="F1585" s="69">
        <v>15.83</v>
      </c>
      <c r="G1585" s="69">
        <v>15.76</v>
      </c>
      <c r="H1585" s="69">
        <v>15.85</v>
      </c>
      <c r="I1585" s="47">
        <v>704.4</v>
      </c>
      <c r="J1585" s="69">
        <v>4.44</v>
      </c>
    </row>
    <row r="1586" s="2" customFormat="1" ht="14" customHeight="1" spans="1:10">
      <c r="A1586" s="42"/>
      <c r="B1586" s="43"/>
      <c r="C1586" s="39"/>
      <c r="D1586" s="206" t="s">
        <v>401</v>
      </c>
      <c r="E1586" s="111">
        <f t="shared" ref="E1586:J1586" si="19">AVERAGE(E1577:E1585)</f>
        <v>14.0922222222222</v>
      </c>
      <c r="F1586" s="111">
        <f t="shared" si="19"/>
        <v>14.2233333333333</v>
      </c>
      <c r="G1586" s="111">
        <f t="shared" si="19"/>
        <v>14.1955555555556</v>
      </c>
      <c r="H1586" s="111">
        <f t="shared" si="19"/>
        <v>14.1703703703704</v>
      </c>
      <c r="I1586" s="111">
        <f t="shared" si="19"/>
        <v>686.956612764302</v>
      </c>
      <c r="J1586" s="111">
        <f t="shared" si="19"/>
        <v>5.00212373118806</v>
      </c>
    </row>
    <row r="1587" s="2" customFormat="1" ht="14" customHeight="1" spans="1:10">
      <c r="A1587" s="42"/>
      <c r="B1587" s="43"/>
      <c r="C1587" s="39" t="s">
        <v>520</v>
      </c>
      <c r="D1587" s="201" t="s">
        <v>591</v>
      </c>
      <c r="E1587" s="41">
        <v>13.75</v>
      </c>
      <c r="F1587" s="41">
        <v>13.28</v>
      </c>
      <c r="G1587" s="41">
        <v>13.31</v>
      </c>
      <c r="H1587" s="41">
        <f>AVERAGE(E1587:G1587)</f>
        <v>13.4466666666667</v>
      </c>
      <c r="I1587" s="71">
        <v>672.333333333333</v>
      </c>
      <c r="J1587" s="41">
        <v>8.90928725701946</v>
      </c>
    </row>
    <row r="1588" s="2" customFormat="1" ht="14" customHeight="1" spans="1:10">
      <c r="A1588" s="42"/>
      <c r="B1588" s="43"/>
      <c r="C1588" s="39"/>
      <c r="D1588" s="201" t="s">
        <v>628</v>
      </c>
      <c r="E1588" s="47">
        <v>14.27</v>
      </c>
      <c r="F1588" s="47">
        <v>13.48</v>
      </c>
      <c r="G1588" s="47">
        <v>13.69</v>
      </c>
      <c r="H1588" s="41">
        <f>(G1588+F1588+E1588)/3</f>
        <v>13.8133333333333</v>
      </c>
      <c r="I1588" s="41">
        <f>H1588*666.67/13.33</f>
        <v>690.842830707677</v>
      </c>
      <c r="J1588" s="41">
        <f>(I1588-672.67)*100/672.67</f>
        <v>2.70159672761932</v>
      </c>
    </row>
    <row r="1589" s="2" customFormat="1" ht="14" customHeight="1" spans="1:10">
      <c r="A1589" s="42"/>
      <c r="B1589" s="43"/>
      <c r="C1589" s="39"/>
      <c r="D1589" s="201" t="s">
        <v>630</v>
      </c>
      <c r="E1589" s="69">
        <v>14.27</v>
      </c>
      <c r="F1589" s="69">
        <v>14.48</v>
      </c>
      <c r="G1589" s="69">
        <v>14.69</v>
      </c>
      <c r="H1589" s="69">
        <v>14.48</v>
      </c>
      <c r="I1589" s="69">
        <v>724.184666166542</v>
      </c>
      <c r="J1589" s="69">
        <v>7.65823749632682</v>
      </c>
    </row>
    <row r="1590" s="2" customFormat="1" ht="14" customHeight="1" spans="1:10">
      <c r="A1590" s="42"/>
      <c r="B1590" s="43"/>
      <c r="C1590" s="39"/>
      <c r="D1590" s="201" t="s">
        <v>396</v>
      </c>
      <c r="E1590" s="47">
        <v>13.73</v>
      </c>
      <c r="F1590" s="47">
        <v>13.42</v>
      </c>
      <c r="G1590" s="47">
        <v>13.66</v>
      </c>
      <c r="H1590" s="47">
        <v>13.6</v>
      </c>
      <c r="I1590" s="47">
        <v>682.13</v>
      </c>
      <c r="J1590" s="47">
        <v>1.71</v>
      </c>
    </row>
    <row r="1591" s="2" customFormat="1" ht="14" customHeight="1" spans="1:10">
      <c r="A1591" s="42"/>
      <c r="B1591" s="43"/>
      <c r="C1591" s="39"/>
      <c r="D1591" s="201" t="s">
        <v>394</v>
      </c>
      <c r="E1591" s="47">
        <v>14</v>
      </c>
      <c r="F1591" s="47">
        <v>14.8</v>
      </c>
      <c r="G1591" s="47">
        <v>14.6</v>
      </c>
      <c r="H1591" s="47">
        <v>14.5</v>
      </c>
      <c r="I1591" s="47">
        <v>723.33</v>
      </c>
      <c r="J1591" s="68">
        <v>5.08</v>
      </c>
    </row>
    <row r="1592" s="2" customFormat="1" ht="14" customHeight="1" spans="1:10">
      <c r="A1592" s="42"/>
      <c r="B1592" s="43"/>
      <c r="C1592" s="39"/>
      <c r="D1592" s="201" t="s">
        <v>590</v>
      </c>
      <c r="E1592" s="69">
        <v>15.88</v>
      </c>
      <c r="F1592" s="69">
        <v>16.37</v>
      </c>
      <c r="G1592" s="69">
        <v>15.57</v>
      </c>
      <c r="H1592" s="69">
        <v>15.96</v>
      </c>
      <c r="I1592" s="69">
        <v>798</v>
      </c>
      <c r="J1592" s="69">
        <v>5.01</v>
      </c>
    </row>
    <row r="1593" s="2" customFormat="1" ht="14" customHeight="1" spans="1:10">
      <c r="A1593" s="42"/>
      <c r="B1593" s="43"/>
      <c r="C1593" s="39"/>
      <c r="D1593" s="201" t="s">
        <v>395</v>
      </c>
      <c r="E1593" s="47">
        <v>15.1</v>
      </c>
      <c r="F1593" s="47">
        <v>15.84</v>
      </c>
      <c r="G1593" s="47">
        <v>15.97</v>
      </c>
      <c r="H1593" s="47">
        <v>15.64</v>
      </c>
      <c r="I1593" s="47">
        <v>668.3</v>
      </c>
      <c r="J1593" s="47">
        <v>5.84</v>
      </c>
    </row>
    <row r="1594" s="2" customFormat="1" ht="14" customHeight="1" spans="1:10">
      <c r="A1594" s="42"/>
      <c r="B1594" s="43"/>
      <c r="C1594" s="39"/>
      <c r="D1594" s="201" t="s">
        <v>393</v>
      </c>
      <c r="E1594" s="47">
        <v>16.14</v>
      </c>
      <c r="F1594" s="47">
        <v>16.89</v>
      </c>
      <c r="G1594" s="47">
        <v>16.44</v>
      </c>
      <c r="H1594" s="47">
        <v>16.49</v>
      </c>
      <c r="I1594" s="47">
        <v>666.26</v>
      </c>
      <c r="J1594" s="47">
        <v>0.18</v>
      </c>
    </row>
    <row r="1595" s="2" customFormat="1" ht="14" customHeight="1" spans="1:10">
      <c r="A1595" s="42"/>
      <c r="B1595" s="43"/>
      <c r="C1595" s="39"/>
      <c r="D1595" s="176" t="s">
        <v>664</v>
      </c>
      <c r="E1595" s="69">
        <v>13.59</v>
      </c>
      <c r="F1595" s="69">
        <v>12.99</v>
      </c>
      <c r="G1595" s="69">
        <v>13.85</v>
      </c>
      <c r="H1595" s="69">
        <v>13.47</v>
      </c>
      <c r="I1595" s="69">
        <v>673.83</v>
      </c>
      <c r="J1595" s="47">
        <v>8.77</v>
      </c>
    </row>
    <row r="1596" s="2" customFormat="1" ht="14" customHeight="1" spans="1:10">
      <c r="A1596" s="42"/>
      <c r="B1596" s="43"/>
      <c r="C1596" s="39"/>
      <c r="D1596" s="206" t="s">
        <v>401</v>
      </c>
      <c r="E1596" s="111">
        <f t="shared" ref="E1596:J1596" si="20">AVERAGE(E1587:E1595)</f>
        <v>14.5255555555556</v>
      </c>
      <c r="F1596" s="111">
        <f t="shared" si="20"/>
        <v>14.6166666666667</v>
      </c>
      <c r="G1596" s="111">
        <f t="shared" si="20"/>
        <v>14.6422222222222</v>
      </c>
      <c r="H1596" s="111">
        <f t="shared" si="20"/>
        <v>14.6</v>
      </c>
      <c r="I1596" s="111">
        <f t="shared" si="20"/>
        <v>699.912314467506</v>
      </c>
      <c r="J1596" s="111">
        <f t="shared" si="20"/>
        <v>5.09545794232951</v>
      </c>
    </row>
    <row r="1597" s="2" customFormat="1" ht="14" customHeight="1" spans="1:10">
      <c r="A1597" s="42"/>
      <c r="B1597" s="43"/>
      <c r="C1597" s="39" t="s">
        <v>521</v>
      </c>
      <c r="D1597" s="201" t="s">
        <v>591</v>
      </c>
      <c r="E1597" s="69">
        <v>172.4</v>
      </c>
      <c r="F1597" s="69">
        <v>169.2</v>
      </c>
      <c r="G1597" s="41" t="s">
        <v>347</v>
      </c>
      <c r="H1597" s="69">
        <v>170.8</v>
      </c>
      <c r="I1597" s="69">
        <v>650.99</v>
      </c>
      <c r="J1597" s="69">
        <v>7.35</v>
      </c>
    </row>
    <row r="1598" s="2" customFormat="1" ht="14" customHeight="1" spans="1:10">
      <c r="A1598" s="42"/>
      <c r="B1598" s="43"/>
      <c r="C1598" s="39"/>
      <c r="D1598" s="201" t="s">
        <v>628</v>
      </c>
      <c r="E1598" s="69">
        <v>157.34</v>
      </c>
      <c r="F1598" s="69">
        <v>148.14</v>
      </c>
      <c r="G1598" s="41"/>
      <c r="H1598" s="69">
        <v>152.74</v>
      </c>
      <c r="I1598" s="69">
        <v>678.847838666667</v>
      </c>
      <c r="J1598" s="69">
        <v>7.86662831961526</v>
      </c>
    </row>
    <row r="1599" s="2" customFormat="1" ht="14" customHeight="1" spans="1:10">
      <c r="A1599" s="42"/>
      <c r="B1599" s="43"/>
      <c r="C1599" s="39"/>
      <c r="D1599" s="201" t="s">
        <v>630</v>
      </c>
      <c r="E1599" s="69">
        <v>142.8</v>
      </c>
      <c r="F1599" s="69">
        <v>154.6</v>
      </c>
      <c r="G1599" s="41"/>
      <c r="H1599" s="69">
        <v>148.7</v>
      </c>
      <c r="I1599" s="69">
        <v>635.8</v>
      </c>
      <c r="J1599" s="69">
        <v>2.4</v>
      </c>
    </row>
    <row r="1600" s="2" customFormat="1" ht="14" customHeight="1" spans="1:10">
      <c r="A1600" s="42"/>
      <c r="B1600" s="43"/>
      <c r="C1600" s="39"/>
      <c r="D1600" s="201" t="s">
        <v>394</v>
      </c>
      <c r="E1600" s="68">
        <v>174</v>
      </c>
      <c r="F1600" s="68">
        <v>168.5</v>
      </c>
      <c r="G1600" s="41"/>
      <c r="H1600" s="68">
        <v>171.25</v>
      </c>
      <c r="I1600" s="68">
        <v>685.69</v>
      </c>
      <c r="J1600" s="68">
        <v>3.63</v>
      </c>
    </row>
    <row r="1601" s="2" customFormat="1" ht="14" customHeight="1" spans="1:10">
      <c r="A1601" s="42"/>
      <c r="B1601" s="43"/>
      <c r="C1601" s="39"/>
      <c r="D1601" s="201" t="s">
        <v>590</v>
      </c>
      <c r="E1601" s="68">
        <v>187.5</v>
      </c>
      <c r="F1601" s="69">
        <v>185.3</v>
      </c>
      <c r="G1601" s="41"/>
      <c r="H1601" s="203">
        <v>186.4</v>
      </c>
      <c r="I1601" s="68">
        <v>745.6</v>
      </c>
      <c r="J1601" s="68">
        <v>9.78</v>
      </c>
    </row>
    <row r="1602" s="2" customFormat="1" ht="14" customHeight="1" spans="1:10">
      <c r="A1602" s="42"/>
      <c r="B1602" s="43"/>
      <c r="C1602" s="39"/>
      <c r="D1602" s="201" t="s">
        <v>395</v>
      </c>
      <c r="E1602" s="69">
        <v>159.22</v>
      </c>
      <c r="F1602" s="69">
        <v>151.64</v>
      </c>
      <c r="G1602" s="41"/>
      <c r="H1602" s="69">
        <v>155.43</v>
      </c>
      <c r="I1602" s="68">
        <v>660.03</v>
      </c>
      <c r="J1602" s="69">
        <v>7.61</v>
      </c>
    </row>
    <row r="1603" s="2" customFormat="1" ht="14" customHeight="1" spans="1:10">
      <c r="A1603" s="53"/>
      <c r="B1603" s="43"/>
      <c r="C1603" s="39"/>
      <c r="D1603" s="206" t="s">
        <v>401</v>
      </c>
      <c r="E1603" s="187">
        <f>AVERAGE(E1597:E1602)</f>
        <v>165.543333333333</v>
      </c>
      <c r="F1603" s="187">
        <f>AVERAGE(F1597:F1602)</f>
        <v>162.896666666667</v>
      </c>
      <c r="G1603" s="41"/>
      <c r="H1603" s="187">
        <f t="shared" ref="H1603:J1603" si="21">AVERAGE(H1597:H1602)</f>
        <v>164.22</v>
      </c>
      <c r="I1603" s="187">
        <f t="shared" si="21"/>
        <v>676.159639777778</v>
      </c>
      <c r="J1603" s="187">
        <f t="shared" si="21"/>
        <v>6.43943805326921</v>
      </c>
    </row>
    <row r="1604" s="13" customFormat="1" ht="14" customHeight="1" spans="1:10">
      <c r="A1604" s="127">
        <v>62</v>
      </c>
      <c r="B1604" s="178" t="s">
        <v>845</v>
      </c>
      <c r="C1604" s="48" t="s">
        <v>846</v>
      </c>
      <c r="D1604" s="48" t="s">
        <v>467</v>
      </c>
      <c r="E1604" s="74">
        <v>14.7</v>
      </c>
      <c r="F1604" s="74">
        <v>12.63</v>
      </c>
      <c r="G1604" s="74">
        <v>14.52</v>
      </c>
      <c r="H1604" s="74">
        <v>13.95</v>
      </c>
      <c r="I1604" s="74">
        <v>697.5</v>
      </c>
      <c r="J1604" s="74">
        <v>10.48</v>
      </c>
    </row>
    <row r="1605" s="13" customFormat="1" ht="14" customHeight="1" spans="1:10">
      <c r="A1605" s="132"/>
      <c r="B1605" s="180"/>
      <c r="C1605" s="48"/>
      <c r="D1605" s="48" t="s">
        <v>411</v>
      </c>
      <c r="E1605" s="74">
        <v>16.04</v>
      </c>
      <c r="F1605" s="74">
        <v>15.04</v>
      </c>
      <c r="G1605" s="74">
        <v>16.44</v>
      </c>
      <c r="H1605" s="74">
        <v>15.84</v>
      </c>
      <c r="I1605" s="74">
        <v>677</v>
      </c>
      <c r="J1605" s="74">
        <v>6.17</v>
      </c>
    </row>
    <row r="1606" s="13" customFormat="1" ht="14" customHeight="1" spans="1:10">
      <c r="A1606" s="132"/>
      <c r="B1606" s="180"/>
      <c r="C1606" s="48"/>
      <c r="D1606" s="48" t="s">
        <v>404</v>
      </c>
      <c r="E1606" s="74">
        <v>14.4</v>
      </c>
      <c r="F1606" s="74">
        <v>14.25</v>
      </c>
      <c r="G1606" s="74">
        <v>14</v>
      </c>
      <c r="H1606" s="74">
        <v>14.22</v>
      </c>
      <c r="I1606" s="74">
        <v>710.8</v>
      </c>
      <c r="J1606" s="74">
        <v>7.16</v>
      </c>
    </row>
    <row r="1607" s="13" customFormat="1" ht="14" customHeight="1" spans="1:10">
      <c r="A1607" s="132"/>
      <c r="B1607" s="180"/>
      <c r="C1607" s="48"/>
      <c r="D1607" s="48" t="s">
        <v>447</v>
      </c>
      <c r="E1607" s="74">
        <v>13.24</v>
      </c>
      <c r="F1607" s="74">
        <v>13.41</v>
      </c>
      <c r="G1607" s="74">
        <v>13.43</v>
      </c>
      <c r="H1607" s="74">
        <v>13.36</v>
      </c>
      <c r="I1607" s="74">
        <v>668</v>
      </c>
      <c r="J1607" s="74">
        <v>9.51</v>
      </c>
    </row>
    <row r="1608" s="13" customFormat="1" ht="14" customHeight="1" spans="1:10">
      <c r="A1608" s="132"/>
      <c r="B1608" s="180"/>
      <c r="C1608" s="48"/>
      <c r="D1608" s="48" t="s">
        <v>468</v>
      </c>
      <c r="E1608" s="74">
        <v>12.6</v>
      </c>
      <c r="F1608" s="74">
        <v>11.4</v>
      </c>
      <c r="G1608" s="74">
        <v>12.9</v>
      </c>
      <c r="H1608" s="74">
        <v>12.3</v>
      </c>
      <c r="I1608" s="74">
        <v>615</v>
      </c>
      <c r="J1608" s="74">
        <v>4.53</v>
      </c>
    </row>
    <row r="1609" s="13" customFormat="1" ht="14" customHeight="1" spans="1:10">
      <c r="A1609" s="132"/>
      <c r="B1609" s="180"/>
      <c r="C1609" s="48"/>
      <c r="D1609" s="48" t="s">
        <v>494</v>
      </c>
      <c r="E1609" s="74">
        <v>14.84</v>
      </c>
      <c r="F1609" s="74">
        <v>15.12</v>
      </c>
      <c r="G1609" s="74">
        <v>14.98</v>
      </c>
      <c r="H1609" s="74">
        <v>14.98</v>
      </c>
      <c r="I1609" s="74">
        <v>693.5</v>
      </c>
      <c r="J1609" s="74">
        <v>8.55</v>
      </c>
    </row>
    <row r="1610" s="13" customFormat="1" ht="14" customHeight="1" spans="1:10">
      <c r="A1610" s="132"/>
      <c r="B1610" s="180"/>
      <c r="C1610" s="48"/>
      <c r="D1610" s="48" t="s">
        <v>337</v>
      </c>
      <c r="E1610" s="74">
        <v>14.5</v>
      </c>
      <c r="F1610" s="74">
        <v>14.75</v>
      </c>
      <c r="G1610" s="74">
        <v>15.05</v>
      </c>
      <c r="H1610" s="74">
        <v>14.77</v>
      </c>
      <c r="I1610" s="74">
        <v>738.5</v>
      </c>
      <c r="J1610" s="74">
        <v>7.57</v>
      </c>
    </row>
    <row r="1611" s="13" customFormat="1" ht="14" customHeight="1" spans="1:10">
      <c r="A1611" s="132"/>
      <c r="B1611" s="180"/>
      <c r="C1611" s="48"/>
      <c r="D1611" s="180" t="s">
        <v>339</v>
      </c>
      <c r="E1611" s="76">
        <v>14.33</v>
      </c>
      <c r="F1611" s="76">
        <v>13.8</v>
      </c>
      <c r="G1611" s="76">
        <v>14.47</v>
      </c>
      <c r="H1611" s="76">
        <v>14.2</v>
      </c>
      <c r="I1611" s="76">
        <v>685.8</v>
      </c>
      <c r="J1611" s="76">
        <v>7.73</v>
      </c>
    </row>
    <row r="1612" s="13" customFormat="1" ht="14" customHeight="1" spans="1:10">
      <c r="A1612" s="132"/>
      <c r="B1612" s="180"/>
      <c r="C1612" s="129" t="s">
        <v>847</v>
      </c>
      <c r="D1612" s="52" t="s">
        <v>848</v>
      </c>
      <c r="E1612" s="74">
        <v>13.5</v>
      </c>
      <c r="F1612" s="74">
        <v>13.61</v>
      </c>
      <c r="G1612" s="74">
        <v>13.11</v>
      </c>
      <c r="H1612" s="74">
        <v>13.41</v>
      </c>
      <c r="I1612" s="74">
        <v>645.3</v>
      </c>
      <c r="J1612" s="74">
        <v>2.9</v>
      </c>
    </row>
    <row r="1613" s="13" customFormat="1" ht="14" customHeight="1" spans="1:10">
      <c r="A1613" s="132"/>
      <c r="B1613" s="180"/>
      <c r="C1613" s="129"/>
      <c r="D1613" s="52" t="s">
        <v>411</v>
      </c>
      <c r="E1613" s="74">
        <v>16.28</v>
      </c>
      <c r="F1613" s="74">
        <v>15.48</v>
      </c>
      <c r="G1613" s="74">
        <v>16.22</v>
      </c>
      <c r="H1613" s="74">
        <v>15.99</v>
      </c>
      <c r="I1613" s="74">
        <v>683.5</v>
      </c>
      <c r="J1613" s="74">
        <v>7.1</v>
      </c>
    </row>
    <row r="1614" s="13" customFormat="1" ht="14" customHeight="1" spans="1:10">
      <c r="A1614" s="132"/>
      <c r="B1614" s="180"/>
      <c r="C1614" s="129"/>
      <c r="D1614" s="52" t="s">
        <v>404</v>
      </c>
      <c r="E1614" s="74">
        <v>13.13</v>
      </c>
      <c r="F1614" s="74">
        <v>13.8</v>
      </c>
      <c r="G1614" s="74">
        <v>13.14</v>
      </c>
      <c r="H1614" s="74">
        <v>13.34</v>
      </c>
      <c r="I1614" s="74">
        <v>667</v>
      </c>
      <c r="J1614" s="74">
        <v>7.9</v>
      </c>
    </row>
    <row r="1615" s="13" customFormat="1" ht="14" customHeight="1" spans="1:10">
      <c r="A1615" s="132"/>
      <c r="B1615" s="180"/>
      <c r="C1615" s="129"/>
      <c r="D1615" s="52" t="s">
        <v>447</v>
      </c>
      <c r="E1615" s="74">
        <v>13.15</v>
      </c>
      <c r="F1615" s="74">
        <v>13.25</v>
      </c>
      <c r="G1615" s="74">
        <v>13.45</v>
      </c>
      <c r="H1615" s="74">
        <v>13.28</v>
      </c>
      <c r="I1615" s="74">
        <v>664.2</v>
      </c>
      <c r="J1615" s="74">
        <v>3.3</v>
      </c>
    </row>
    <row r="1616" s="13" customFormat="1" ht="14" customHeight="1" spans="1:10">
      <c r="A1616" s="132"/>
      <c r="B1616" s="180"/>
      <c r="C1616" s="129"/>
      <c r="D1616" s="52" t="s">
        <v>468</v>
      </c>
      <c r="E1616" s="74">
        <v>12.53</v>
      </c>
      <c r="F1616" s="74">
        <v>12.8</v>
      </c>
      <c r="G1616" s="74">
        <v>13.24</v>
      </c>
      <c r="H1616" s="74">
        <v>12.86</v>
      </c>
      <c r="I1616" s="74">
        <v>642.8</v>
      </c>
      <c r="J1616" s="74">
        <v>5.6</v>
      </c>
    </row>
    <row r="1617" s="13" customFormat="1" ht="14" customHeight="1" spans="1:10">
      <c r="A1617" s="132"/>
      <c r="B1617" s="180"/>
      <c r="C1617" s="129"/>
      <c r="D1617" s="52" t="s">
        <v>494</v>
      </c>
      <c r="E1617" s="74">
        <v>15.1</v>
      </c>
      <c r="F1617" s="74">
        <v>15.13</v>
      </c>
      <c r="G1617" s="74">
        <v>16.82</v>
      </c>
      <c r="H1617" s="74">
        <v>15.68</v>
      </c>
      <c r="I1617" s="74">
        <v>725.9</v>
      </c>
      <c r="J1617" s="74">
        <v>10</v>
      </c>
    </row>
    <row r="1618" s="13" customFormat="1" ht="14" customHeight="1" spans="1:10">
      <c r="A1618" s="132"/>
      <c r="B1618" s="180"/>
      <c r="C1618" s="129"/>
      <c r="D1618" s="52" t="s">
        <v>337</v>
      </c>
      <c r="E1618" s="74">
        <v>14.12</v>
      </c>
      <c r="F1618" s="74">
        <v>13.98</v>
      </c>
      <c r="G1618" s="74">
        <v>14.45</v>
      </c>
      <c r="H1618" s="74">
        <v>14.18</v>
      </c>
      <c r="I1618" s="74">
        <v>709.1</v>
      </c>
      <c r="J1618" s="74">
        <v>6.8</v>
      </c>
    </row>
    <row r="1619" s="13" customFormat="1" ht="14" customHeight="1" spans="1:10">
      <c r="A1619" s="132"/>
      <c r="B1619" s="180"/>
      <c r="C1619" s="129"/>
      <c r="D1619" s="75" t="s">
        <v>339</v>
      </c>
      <c r="E1619" s="76">
        <v>13.97</v>
      </c>
      <c r="F1619" s="76">
        <v>14.01</v>
      </c>
      <c r="G1619" s="76">
        <v>14.35</v>
      </c>
      <c r="H1619" s="76">
        <v>14.11</v>
      </c>
      <c r="I1619" s="76">
        <v>676.8</v>
      </c>
      <c r="J1619" s="76">
        <v>6.2</v>
      </c>
    </row>
    <row r="1620" s="13" customFormat="1" ht="14" customHeight="1" spans="1:10">
      <c r="A1620" s="132"/>
      <c r="B1620" s="180"/>
      <c r="C1620" s="48" t="s">
        <v>849</v>
      </c>
      <c r="D1620" s="52" t="s">
        <v>404</v>
      </c>
      <c r="E1620" s="74">
        <v>152.3</v>
      </c>
      <c r="F1620" s="74">
        <v>152.5</v>
      </c>
      <c r="G1620" s="74"/>
      <c r="H1620" s="74">
        <v>152.4</v>
      </c>
      <c r="I1620" s="74">
        <v>609.6</v>
      </c>
      <c r="J1620" s="74">
        <v>9.29</v>
      </c>
    </row>
    <row r="1621" s="13" customFormat="1" ht="14" customHeight="1" spans="1:10">
      <c r="A1621" s="132"/>
      <c r="B1621" s="180"/>
      <c r="C1621" s="48"/>
      <c r="D1621" s="52" t="s">
        <v>447</v>
      </c>
      <c r="E1621" s="74">
        <v>159.5</v>
      </c>
      <c r="F1621" s="74">
        <v>163.3</v>
      </c>
      <c r="G1621" s="74"/>
      <c r="H1621" s="74">
        <v>161.4</v>
      </c>
      <c r="I1621" s="74">
        <v>717.4</v>
      </c>
      <c r="J1621" s="74">
        <v>8.69</v>
      </c>
    </row>
    <row r="1622" s="13" customFormat="1" ht="14" customHeight="1" spans="1:10">
      <c r="A1622" s="132"/>
      <c r="B1622" s="180"/>
      <c r="C1622" s="48"/>
      <c r="D1622" s="52" t="s">
        <v>468</v>
      </c>
      <c r="E1622" s="74">
        <v>162.3</v>
      </c>
      <c r="F1622" s="74">
        <v>167.4</v>
      </c>
      <c r="G1622" s="74"/>
      <c r="H1622" s="74">
        <v>164.9</v>
      </c>
      <c r="I1622" s="74">
        <v>659.4</v>
      </c>
      <c r="J1622" s="74">
        <v>7.5</v>
      </c>
    </row>
    <row r="1623" s="13" customFormat="1" ht="14" customHeight="1" spans="1:10">
      <c r="A1623" s="132"/>
      <c r="B1623" s="180"/>
      <c r="C1623" s="48"/>
      <c r="D1623" s="52" t="s">
        <v>494</v>
      </c>
      <c r="E1623" s="74">
        <v>160.7</v>
      </c>
      <c r="F1623" s="74">
        <v>146.6</v>
      </c>
      <c r="G1623" s="74"/>
      <c r="H1623" s="74">
        <v>153.6</v>
      </c>
      <c r="I1623" s="74">
        <v>659.1</v>
      </c>
      <c r="J1623" s="74">
        <v>6.6</v>
      </c>
    </row>
    <row r="1624" s="13" customFormat="1" ht="14" customHeight="1" spans="1:10">
      <c r="A1624" s="132"/>
      <c r="B1624" s="180"/>
      <c r="C1624" s="48"/>
      <c r="D1624" s="52" t="s">
        <v>337</v>
      </c>
      <c r="E1624" s="74">
        <v>156.5</v>
      </c>
      <c r="F1624" s="74">
        <v>155.5</v>
      </c>
      <c r="G1624" s="74"/>
      <c r="H1624" s="74">
        <v>156</v>
      </c>
      <c r="I1624" s="74">
        <v>622.1</v>
      </c>
      <c r="J1624" s="74">
        <v>4.33</v>
      </c>
    </row>
    <row r="1625" s="13" customFormat="1" ht="14" customHeight="1" spans="1:10">
      <c r="A1625" s="245"/>
      <c r="B1625" s="180"/>
      <c r="C1625" s="48"/>
      <c r="D1625" s="75" t="s">
        <v>339</v>
      </c>
      <c r="E1625" s="76">
        <v>158.3</v>
      </c>
      <c r="F1625" s="76">
        <v>157.1</v>
      </c>
      <c r="G1625" s="76"/>
      <c r="H1625" s="76">
        <v>157.7</v>
      </c>
      <c r="I1625" s="76">
        <v>653.5</v>
      </c>
      <c r="J1625" s="76">
        <v>7.27</v>
      </c>
    </row>
    <row r="1626" s="13" customFormat="1" ht="14" customHeight="1" spans="1:10">
      <c r="A1626" s="127">
        <v>63</v>
      </c>
      <c r="B1626" s="178" t="s">
        <v>850</v>
      </c>
      <c r="C1626" s="48" t="s">
        <v>851</v>
      </c>
      <c r="D1626" s="48" t="s">
        <v>467</v>
      </c>
      <c r="E1626" s="74">
        <v>13.27</v>
      </c>
      <c r="F1626" s="74">
        <v>12.88</v>
      </c>
      <c r="G1626" s="74">
        <v>12.96</v>
      </c>
      <c r="H1626" s="74">
        <v>13.04</v>
      </c>
      <c r="I1626" s="74">
        <v>651.8</v>
      </c>
      <c r="J1626" s="74">
        <v>3.25</v>
      </c>
    </row>
    <row r="1627" s="13" customFormat="1" ht="14" customHeight="1" spans="1:10">
      <c r="A1627" s="132"/>
      <c r="B1627" s="180"/>
      <c r="C1627" s="48"/>
      <c r="D1627" s="48" t="s">
        <v>411</v>
      </c>
      <c r="E1627" s="74">
        <v>15.24</v>
      </c>
      <c r="F1627" s="74">
        <v>15.52</v>
      </c>
      <c r="G1627" s="74">
        <v>15.68</v>
      </c>
      <c r="H1627" s="74">
        <v>15.48</v>
      </c>
      <c r="I1627" s="74">
        <v>661.6</v>
      </c>
      <c r="J1627" s="74">
        <v>3.75</v>
      </c>
    </row>
    <row r="1628" s="13" customFormat="1" ht="14" customHeight="1" spans="1:10">
      <c r="A1628" s="132"/>
      <c r="B1628" s="180"/>
      <c r="C1628" s="48"/>
      <c r="D1628" s="48" t="s">
        <v>404</v>
      </c>
      <c r="E1628" s="74">
        <v>13.25</v>
      </c>
      <c r="F1628" s="74">
        <v>13.45</v>
      </c>
      <c r="G1628" s="74">
        <v>13.9</v>
      </c>
      <c r="H1628" s="74">
        <v>13.53</v>
      </c>
      <c r="I1628" s="74">
        <v>676.7</v>
      </c>
      <c r="J1628" s="74">
        <v>2.01</v>
      </c>
    </row>
    <row r="1629" s="13" customFormat="1" ht="14" customHeight="1" spans="1:10">
      <c r="A1629" s="132"/>
      <c r="B1629" s="180"/>
      <c r="C1629" s="48"/>
      <c r="D1629" s="48" t="s">
        <v>447</v>
      </c>
      <c r="E1629" s="74">
        <v>12.18</v>
      </c>
      <c r="F1629" s="74">
        <v>12.38</v>
      </c>
      <c r="G1629" s="74">
        <v>12.21</v>
      </c>
      <c r="H1629" s="74">
        <v>12.26</v>
      </c>
      <c r="I1629" s="74">
        <v>612.8</v>
      </c>
      <c r="J1629" s="74">
        <v>0.46</v>
      </c>
    </row>
    <row r="1630" s="13" customFormat="1" ht="14" customHeight="1" spans="1:10">
      <c r="A1630" s="132"/>
      <c r="B1630" s="180"/>
      <c r="C1630" s="48"/>
      <c r="D1630" s="48" t="s">
        <v>468</v>
      </c>
      <c r="E1630" s="74">
        <v>12.3</v>
      </c>
      <c r="F1630" s="74">
        <v>12.5</v>
      </c>
      <c r="G1630" s="74">
        <v>12.9</v>
      </c>
      <c r="H1630" s="74">
        <v>12.57</v>
      </c>
      <c r="I1630" s="74">
        <v>628.3</v>
      </c>
      <c r="J1630" s="74">
        <v>6.8</v>
      </c>
    </row>
    <row r="1631" s="13" customFormat="1" ht="14" customHeight="1" spans="1:10">
      <c r="A1631" s="132"/>
      <c r="B1631" s="180"/>
      <c r="C1631" s="48"/>
      <c r="D1631" s="48" t="s">
        <v>494</v>
      </c>
      <c r="E1631" s="74">
        <v>14.54</v>
      </c>
      <c r="F1631" s="74">
        <v>15.59</v>
      </c>
      <c r="G1631" s="74">
        <v>14.55</v>
      </c>
      <c r="H1631" s="74">
        <v>14.89</v>
      </c>
      <c r="I1631" s="74">
        <v>689.4</v>
      </c>
      <c r="J1631" s="74">
        <v>7.9</v>
      </c>
    </row>
    <row r="1632" s="13" customFormat="1" ht="14" customHeight="1" spans="1:10">
      <c r="A1632" s="132"/>
      <c r="B1632" s="180"/>
      <c r="C1632" s="48"/>
      <c r="D1632" s="48" t="s">
        <v>337</v>
      </c>
      <c r="E1632" s="74">
        <v>14.39</v>
      </c>
      <c r="F1632" s="74">
        <v>13.96</v>
      </c>
      <c r="G1632" s="74">
        <v>14.13</v>
      </c>
      <c r="H1632" s="74">
        <v>14.16</v>
      </c>
      <c r="I1632" s="74">
        <v>708</v>
      </c>
      <c r="J1632" s="74">
        <v>3.13</v>
      </c>
    </row>
    <row r="1633" s="13" customFormat="1" ht="14" customHeight="1" spans="1:10">
      <c r="A1633" s="132"/>
      <c r="B1633" s="180"/>
      <c r="C1633" s="48"/>
      <c r="D1633" s="180" t="s">
        <v>339</v>
      </c>
      <c r="E1633" s="76">
        <v>13.6</v>
      </c>
      <c r="F1633" s="76">
        <v>13.75</v>
      </c>
      <c r="G1633" s="76">
        <v>13.76</v>
      </c>
      <c r="H1633" s="76">
        <v>13.7</v>
      </c>
      <c r="I1633" s="76">
        <v>661.2</v>
      </c>
      <c r="J1633" s="76">
        <v>3.87</v>
      </c>
    </row>
    <row r="1634" s="13" customFormat="1" ht="14" customHeight="1" spans="1:10">
      <c r="A1634" s="132"/>
      <c r="B1634" s="180"/>
      <c r="C1634" s="129" t="s">
        <v>852</v>
      </c>
      <c r="D1634" s="52" t="s">
        <v>848</v>
      </c>
      <c r="E1634" s="74">
        <v>13.46</v>
      </c>
      <c r="F1634" s="74">
        <v>13.47</v>
      </c>
      <c r="G1634" s="74">
        <v>13.38</v>
      </c>
      <c r="H1634" s="74">
        <v>13.43</v>
      </c>
      <c r="I1634" s="74">
        <v>647.5</v>
      </c>
      <c r="J1634" s="74">
        <v>3.3</v>
      </c>
    </row>
    <row r="1635" s="13" customFormat="1" ht="14" customHeight="1" spans="1:10">
      <c r="A1635" s="132"/>
      <c r="B1635" s="180"/>
      <c r="C1635" s="129"/>
      <c r="D1635" s="52" t="s">
        <v>411</v>
      </c>
      <c r="E1635" s="74">
        <v>15.84</v>
      </c>
      <c r="F1635" s="74">
        <v>16.08</v>
      </c>
      <c r="G1635" s="74">
        <v>15.96</v>
      </c>
      <c r="H1635" s="74">
        <v>15.96</v>
      </c>
      <c r="I1635" s="74">
        <v>682.1</v>
      </c>
      <c r="J1635" s="74">
        <v>6.8</v>
      </c>
    </row>
    <row r="1636" s="13" customFormat="1" ht="14" customHeight="1" spans="1:10">
      <c r="A1636" s="132"/>
      <c r="B1636" s="180"/>
      <c r="C1636" s="129"/>
      <c r="D1636" s="52" t="s">
        <v>404</v>
      </c>
      <c r="E1636" s="74">
        <v>13.22</v>
      </c>
      <c r="F1636" s="74">
        <v>13.12</v>
      </c>
      <c r="G1636" s="74">
        <v>13.55</v>
      </c>
      <c r="H1636" s="74">
        <v>13.3</v>
      </c>
      <c r="I1636" s="74">
        <v>664.8</v>
      </c>
      <c r="J1636" s="74">
        <v>7.5</v>
      </c>
    </row>
    <row r="1637" s="13" customFormat="1" ht="14" customHeight="1" spans="1:10">
      <c r="A1637" s="132"/>
      <c r="B1637" s="180"/>
      <c r="C1637" s="129"/>
      <c r="D1637" s="52" t="s">
        <v>447</v>
      </c>
      <c r="E1637" s="74">
        <v>12.89</v>
      </c>
      <c r="F1637" s="74">
        <v>12.82</v>
      </c>
      <c r="G1637" s="74">
        <v>13.12</v>
      </c>
      <c r="H1637" s="74">
        <v>12.94</v>
      </c>
      <c r="I1637" s="74">
        <v>647.2</v>
      </c>
      <c r="J1637" s="74">
        <v>0.6</v>
      </c>
    </row>
    <row r="1638" s="13" customFormat="1" ht="14" customHeight="1" spans="1:10">
      <c r="A1638" s="132"/>
      <c r="B1638" s="180"/>
      <c r="C1638" s="129"/>
      <c r="D1638" s="52" t="s">
        <v>468</v>
      </c>
      <c r="E1638" s="74">
        <v>12.08</v>
      </c>
      <c r="F1638" s="74">
        <v>12.99</v>
      </c>
      <c r="G1638" s="74">
        <v>12.79</v>
      </c>
      <c r="H1638" s="74">
        <v>12.62</v>
      </c>
      <c r="I1638" s="74">
        <v>631.1</v>
      </c>
      <c r="J1638" s="74">
        <v>3.7</v>
      </c>
    </row>
    <row r="1639" s="13" customFormat="1" ht="14" customHeight="1" spans="1:10">
      <c r="A1639" s="132"/>
      <c r="B1639" s="180"/>
      <c r="C1639" s="129"/>
      <c r="D1639" s="52" t="s">
        <v>494</v>
      </c>
      <c r="E1639" s="74">
        <v>15.41</v>
      </c>
      <c r="F1639" s="74">
        <v>15.08</v>
      </c>
      <c r="G1639" s="74">
        <v>15.45</v>
      </c>
      <c r="H1639" s="74">
        <v>15.31</v>
      </c>
      <c r="I1639" s="74">
        <v>708.8</v>
      </c>
      <c r="J1639" s="74">
        <v>7.4</v>
      </c>
    </row>
    <row r="1640" s="13" customFormat="1" ht="14" customHeight="1" spans="1:10">
      <c r="A1640" s="132"/>
      <c r="B1640" s="180"/>
      <c r="C1640" s="129"/>
      <c r="D1640" s="52" t="s">
        <v>337</v>
      </c>
      <c r="E1640" s="74">
        <v>13.8</v>
      </c>
      <c r="F1640" s="74">
        <v>13.95</v>
      </c>
      <c r="G1640" s="74">
        <v>14.15</v>
      </c>
      <c r="H1640" s="74">
        <v>13.97</v>
      </c>
      <c r="I1640" s="74">
        <v>698.3</v>
      </c>
      <c r="J1640" s="74">
        <v>5.1</v>
      </c>
    </row>
    <row r="1641" s="13" customFormat="1" ht="14" customHeight="1" spans="1:10">
      <c r="A1641" s="132"/>
      <c r="B1641" s="180"/>
      <c r="C1641" s="129"/>
      <c r="D1641" s="75" t="s">
        <v>339</v>
      </c>
      <c r="E1641" s="76">
        <v>13.81</v>
      </c>
      <c r="F1641" s="76">
        <v>13.93</v>
      </c>
      <c r="G1641" s="76">
        <v>14.06</v>
      </c>
      <c r="H1641" s="76">
        <v>13.93</v>
      </c>
      <c r="I1641" s="76">
        <v>668.5</v>
      </c>
      <c r="J1641" s="76">
        <v>4.9</v>
      </c>
    </row>
    <row r="1642" s="13" customFormat="1" ht="14" customHeight="1" spans="1:10">
      <c r="A1642" s="132"/>
      <c r="B1642" s="180"/>
      <c r="C1642" s="48" t="s">
        <v>853</v>
      </c>
      <c r="D1642" s="52" t="s">
        <v>404</v>
      </c>
      <c r="E1642" s="74">
        <v>148.8</v>
      </c>
      <c r="F1642" s="74">
        <v>152.3</v>
      </c>
      <c r="G1642" s="74"/>
      <c r="H1642" s="74">
        <v>150.6</v>
      </c>
      <c r="I1642" s="74">
        <v>602.2</v>
      </c>
      <c r="J1642" s="74">
        <v>7.96</v>
      </c>
    </row>
    <row r="1643" s="13" customFormat="1" ht="14" customHeight="1" spans="1:10">
      <c r="A1643" s="132"/>
      <c r="B1643" s="180"/>
      <c r="C1643" s="48"/>
      <c r="D1643" s="52" t="s">
        <v>447</v>
      </c>
      <c r="E1643" s="74">
        <v>161.6</v>
      </c>
      <c r="F1643" s="74">
        <v>155.6</v>
      </c>
      <c r="G1643" s="74"/>
      <c r="H1643" s="74">
        <v>158.6</v>
      </c>
      <c r="I1643" s="74">
        <v>704.9</v>
      </c>
      <c r="J1643" s="74">
        <v>6.8</v>
      </c>
    </row>
    <row r="1644" s="13" customFormat="1" ht="14" customHeight="1" spans="1:10">
      <c r="A1644" s="132"/>
      <c r="B1644" s="180"/>
      <c r="C1644" s="48"/>
      <c r="D1644" s="52" t="s">
        <v>468</v>
      </c>
      <c r="E1644" s="74">
        <v>160.9</v>
      </c>
      <c r="F1644" s="74">
        <v>164.7</v>
      </c>
      <c r="G1644" s="74"/>
      <c r="H1644" s="74">
        <v>162.8</v>
      </c>
      <c r="I1644" s="74">
        <v>651.2</v>
      </c>
      <c r="J1644" s="74">
        <v>6.16</v>
      </c>
    </row>
    <row r="1645" s="13" customFormat="1" ht="14" customHeight="1" spans="1:10">
      <c r="A1645" s="132"/>
      <c r="B1645" s="180"/>
      <c r="C1645" s="48"/>
      <c r="D1645" s="52" t="s">
        <v>494</v>
      </c>
      <c r="E1645" s="74">
        <v>150.1</v>
      </c>
      <c r="F1645" s="74">
        <v>158.9</v>
      </c>
      <c r="G1645" s="74"/>
      <c r="H1645" s="74">
        <v>154.5</v>
      </c>
      <c r="I1645" s="74">
        <v>662.7</v>
      </c>
      <c r="J1645" s="74">
        <v>7.2</v>
      </c>
    </row>
    <row r="1646" s="13" customFormat="1" ht="14" customHeight="1" spans="1:10">
      <c r="A1646" s="132"/>
      <c r="B1646" s="180"/>
      <c r="C1646" s="48"/>
      <c r="D1646" s="52" t="s">
        <v>337</v>
      </c>
      <c r="E1646" s="74">
        <v>155.9</v>
      </c>
      <c r="F1646" s="74">
        <v>154.6</v>
      </c>
      <c r="G1646" s="74"/>
      <c r="H1646" s="74">
        <v>155.2</v>
      </c>
      <c r="I1646" s="74">
        <v>618.9</v>
      </c>
      <c r="J1646" s="74">
        <v>3.81</v>
      </c>
    </row>
    <row r="1647" s="13" customFormat="1" ht="14" customHeight="1" spans="1:10">
      <c r="A1647" s="245"/>
      <c r="B1647" s="180"/>
      <c r="C1647" s="48"/>
      <c r="D1647" s="75" t="s">
        <v>339</v>
      </c>
      <c r="E1647" s="76">
        <v>155.4</v>
      </c>
      <c r="F1647" s="76">
        <v>157.2</v>
      </c>
      <c r="G1647" s="76"/>
      <c r="H1647" s="76">
        <v>156.3</v>
      </c>
      <c r="I1647" s="76">
        <v>648</v>
      </c>
      <c r="J1647" s="76">
        <v>6.37</v>
      </c>
    </row>
    <row r="1648" s="11" customFormat="1" ht="14" customHeight="1" spans="1:10">
      <c r="A1648" s="168">
        <v>64</v>
      </c>
      <c r="B1648" s="169" t="s">
        <v>854</v>
      </c>
      <c r="C1648" s="63" t="s">
        <v>672</v>
      </c>
      <c r="D1648" s="255" t="s">
        <v>855</v>
      </c>
      <c r="E1648" s="255">
        <v>14.28</v>
      </c>
      <c r="F1648" s="255">
        <v>13.56</v>
      </c>
      <c r="G1648" s="255">
        <v>14.1</v>
      </c>
      <c r="H1648" s="255">
        <v>13.98</v>
      </c>
      <c r="I1648" s="255">
        <v>699.2</v>
      </c>
      <c r="J1648" s="255">
        <v>5.66</v>
      </c>
    </row>
    <row r="1649" s="11" customFormat="1" ht="14" customHeight="1" spans="1:10">
      <c r="A1649" s="135"/>
      <c r="B1649" s="110"/>
      <c r="C1649" s="63"/>
      <c r="D1649" s="255" t="s">
        <v>662</v>
      </c>
      <c r="E1649" s="255">
        <v>16.22</v>
      </c>
      <c r="F1649" s="255">
        <v>13.84</v>
      </c>
      <c r="G1649" s="255">
        <v>15.32</v>
      </c>
      <c r="H1649" s="255">
        <v>15.13</v>
      </c>
      <c r="I1649" s="255">
        <v>756.3</v>
      </c>
      <c r="J1649" s="255">
        <v>6.3</v>
      </c>
    </row>
    <row r="1650" s="11" customFormat="1" ht="14" customHeight="1" spans="1:10">
      <c r="A1650" s="135"/>
      <c r="B1650" s="110"/>
      <c r="C1650" s="63"/>
      <c r="D1650" s="255" t="s">
        <v>663</v>
      </c>
      <c r="E1650" s="255">
        <v>13.44</v>
      </c>
      <c r="F1650" s="255">
        <v>13.52</v>
      </c>
      <c r="G1650" s="255">
        <v>13.66</v>
      </c>
      <c r="H1650" s="255">
        <v>13.54</v>
      </c>
      <c r="I1650" s="255">
        <v>677</v>
      </c>
      <c r="J1650" s="255">
        <v>5.47909633861336</v>
      </c>
    </row>
    <row r="1651" s="11" customFormat="1" ht="14" customHeight="1" spans="1:10">
      <c r="A1651" s="135"/>
      <c r="B1651" s="110"/>
      <c r="C1651" s="63"/>
      <c r="D1651" s="255" t="s">
        <v>476</v>
      </c>
      <c r="E1651" s="255">
        <v>16.8438461538462</v>
      </c>
      <c r="F1651" s="255">
        <v>16.3018315885298</v>
      </c>
      <c r="G1651" s="255">
        <v>16.5150078961898</v>
      </c>
      <c r="H1651" s="255">
        <v>16.5535618795219</v>
      </c>
      <c r="I1651" s="255">
        <v>689.786923519679</v>
      </c>
      <c r="J1651" s="255">
        <v>4.69241633701322</v>
      </c>
    </row>
    <row r="1652" s="11" customFormat="1" ht="14" customHeight="1" spans="1:10">
      <c r="A1652" s="135"/>
      <c r="B1652" s="110"/>
      <c r="C1652" s="63"/>
      <c r="D1652" s="255" t="s">
        <v>473</v>
      </c>
      <c r="E1652" s="255">
        <v>11.7</v>
      </c>
      <c r="F1652" s="255">
        <v>12.5</v>
      </c>
      <c r="G1652" s="255">
        <v>12</v>
      </c>
      <c r="H1652" s="255">
        <v>12.07</v>
      </c>
      <c r="I1652" s="255">
        <v>603.33</v>
      </c>
      <c r="J1652" s="255">
        <v>3.72</v>
      </c>
    </row>
    <row r="1653" s="11" customFormat="1" ht="14" customHeight="1" spans="1:10">
      <c r="A1653" s="135"/>
      <c r="B1653" s="110"/>
      <c r="C1653" s="63"/>
      <c r="D1653" s="255" t="s">
        <v>503</v>
      </c>
      <c r="E1653" s="255">
        <v>15.05</v>
      </c>
      <c r="F1653" s="255">
        <v>14.77</v>
      </c>
      <c r="G1653" s="255">
        <v>14.54</v>
      </c>
      <c r="H1653" s="255">
        <v>14.79</v>
      </c>
      <c r="I1653" s="255">
        <v>684.73</v>
      </c>
      <c r="J1653" s="255">
        <v>9.23</v>
      </c>
    </row>
    <row r="1654" s="11" customFormat="1" ht="14" customHeight="1" spans="1:10">
      <c r="A1654" s="135"/>
      <c r="B1654" s="110"/>
      <c r="C1654" s="63"/>
      <c r="D1654" s="255" t="s">
        <v>505</v>
      </c>
      <c r="E1654" s="255">
        <v>14.22</v>
      </c>
      <c r="F1654" s="255">
        <v>14.47</v>
      </c>
      <c r="G1654" s="255">
        <v>14.43</v>
      </c>
      <c r="H1654" s="255">
        <v>14.37</v>
      </c>
      <c r="I1654" s="255">
        <v>718.5</v>
      </c>
      <c r="J1654" s="255">
        <v>3.03</v>
      </c>
    </row>
    <row r="1655" s="11" customFormat="1" ht="14" customHeight="1" spans="1:10">
      <c r="A1655" s="135"/>
      <c r="B1655" s="110"/>
      <c r="C1655" s="63"/>
      <c r="D1655" s="256" t="s">
        <v>401</v>
      </c>
      <c r="E1655" s="256">
        <v>14.5362637362637</v>
      </c>
      <c r="F1655" s="256">
        <v>14.1374045126471</v>
      </c>
      <c r="G1655" s="256">
        <v>14.3664296994557</v>
      </c>
      <c r="H1655" s="256">
        <v>14.3476516970746</v>
      </c>
      <c r="I1655" s="256">
        <v>689.835274788526</v>
      </c>
      <c r="J1655" s="256">
        <v>5.55041588050859</v>
      </c>
    </row>
    <row r="1656" s="11" customFormat="1" ht="14" customHeight="1" spans="1:10">
      <c r="A1656" s="135"/>
      <c r="B1656" s="110"/>
      <c r="C1656" s="63" t="s">
        <v>675</v>
      </c>
      <c r="D1656" s="63" t="s">
        <v>804</v>
      </c>
      <c r="E1656" s="68">
        <v>14.36</v>
      </c>
      <c r="F1656" s="68">
        <v>14.59</v>
      </c>
      <c r="G1656" s="68">
        <v>14.16</v>
      </c>
      <c r="H1656" s="68">
        <v>14.37</v>
      </c>
      <c r="I1656" s="68">
        <v>718.5</v>
      </c>
      <c r="J1656" s="68">
        <v>6.44444444444444</v>
      </c>
    </row>
    <row r="1657" s="11" customFormat="1" ht="14" customHeight="1" spans="1:10">
      <c r="A1657" s="135"/>
      <c r="B1657" s="110"/>
      <c r="C1657" s="63"/>
      <c r="D1657" s="63" t="s">
        <v>856</v>
      </c>
      <c r="E1657" s="68">
        <v>14.2</v>
      </c>
      <c r="F1657" s="68">
        <v>13.82</v>
      </c>
      <c r="G1657" s="68">
        <v>14.18</v>
      </c>
      <c r="H1657" s="68">
        <v>14.0666666666667</v>
      </c>
      <c r="I1657" s="68">
        <v>703.333333333333</v>
      </c>
      <c r="J1657" s="68">
        <v>6.3508064516129</v>
      </c>
    </row>
    <row r="1658" s="11" customFormat="1" ht="14" customHeight="1" spans="1:10">
      <c r="A1658" s="135"/>
      <c r="B1658" s="110"/>
      <c r="C1658" s="63"/>
      <c r="D1658" s="63" t="s">
        <v>662</v>
      </c>
      <c r="E1658" s="68">
        <v>14.18</v>
      </c>
      <c r="F1658" s="68">
        <v>15.83</v>
      </c>
      <c r="G1658" s="68">
        <v>14.14</v>
      </c>
      <c r="H1658" s="68">
        <v>14.7166666666667</v>
      </c>
      <c r="I1658" s="68">
        <v>735.833333333333</v>
      </c>
      <c r="J1658" s="68">
        <v>5.95152387808976</v>
      </c>
    </row>
    <row r="1659" s="11" customFormat="1" ht="14" customHeight="1" spans="1:10">
      <c r="A1659" s="135"/>
      <c r="B1659" s="110"/>
      <c r="C1659" s="63"/>
      <c r="D1659" s="63" t="s">
        <v>663</v>
      </c>
      <c r="E1659" s="68">
        <v>13.46</v>
      </c>
      <c r="F1659" s="68">
        <v>13.72</v>
      </c>
      <c r="G1659" s="68">
        <v>13.85</v>
      </c>
      <c r="H1659" s="68">
        <v>13.6766666666667</v>
      </c>
      <c r="I1659" s="68">
        <v>683.833333333333</v>
      </c>
      <c r="J1659" s="68">
        <v>5.1242633871381</v>
      </c>
    </row>
    <row r="1660" s="11" customFormat="1" ht="14" customHeight="1" spans="1:10">
      <c r="A1660" s="135"/>
      <c r="B1660" s="110"/>
      <c r="C1660" s="63"/>
      <c r="D1660" s="63" t="s">
        <v>476</v>
      </c>
      <c r="E1660" s="68">
        <v>12.5</v>
      </c>
      <c r="F1660" s="68">
        <v>13.12</v>
      </c>
      <c r="G1660" s="68">
        <v>13.15</v>
      </c>
      <c r="H1660" s="68">
        <v>12.9233333333333</v>
      </c>
      <c r="I1660" s="68">
        <v>646.166666666667</v>
      </c>
      <c r="J1660" s="68">
        <v>9.70571590265987</v>
      </c>
    </row>
    <row r="1661" s="11" customFormat="1" ht="14" customHeight="1" spans="1:10">
      <c r="A1661" s="135"/>
      <c r="B1661" s="110"/>
      <c r="C1661" s="63"/>
      <c r="D1661" s="63" t="s">
        <v>473</v>
      </c>
      <c r="E1661" s="68">
        <v>12.42</v>
      </c>
      <c r="F1661" s="68">
        <v>13.13</v>
      </c>
      <c r="G1661" s="68">
        <v>12.4</v>
      </c>
      <c r="H1661" s="68">
        <v>12.65</v>
      </c>
      <c r="I1661" s="68">
        <v>632.5</v>
      </c>
      <c r="J1661" s="68">
        <v>5.29966703662598</v>
      </c>
    </row>
    <row r="1662" s="11" customFormat="1" ht="14" customHeight="1" spans="1:10">
      <c r="A1662" s="135"/>
      <c r="B1662" s="110"/>
      <c r="C1662" s="63"/>
      <c r="D1662" s="63" t="s">
        <v>503</v>
      </c>
      <c r="E1662" s="68">
        <v>14.77</v>
      </c>
      <c r="F1662" s="68">
        <v>15.19</v>
      </c>
      <c r="G1662" s="68">
        <v>14.87</v>
      </c>
      <c r="H1662" s="68">
        <v>14.94</v>
      </c>
      <c r="I1662" s="68">
        <v>690.091435185185</v>
      </c>
      <c r="J1662" s="68">
        <v>6.53517110266159</v>
      </c>
    </row>
    <row r="1663" s="11" customFormat="1" ht="14" customHeight="1" spans="1:10">
      <c r="A1663" s="135"/>
      <c r="B1663" s="110"/>
      <c r="C1663" s="63"/>
      <c r="D1663" s="63" t="s">
        <v>505</v>
      </c>
      <c r="E1663" s="68">
        <v>13.85</v>
      </c>
      <c r="F1663" s="68">
        <v>13.95</v>
      </c>
      <c r="G1663" s="68">
        <v>13.7</v>
      </c>
      <c r="H1663" s="68">
        <v>13.83</v>
      </c>
      <c r="I1663" s="68">
        <v>691.67</v>
      </c>
      <c r="J1663" s="68">
        <v>5.2</v>
      </c>
    </row>
    <row r="1664" s="11" customFormat="1" ht="14" customHeight="1" spans="1:10">
      <c r="A1664" s="135"/>
      <c r="B1664" s="110"/>
      <c r="C1664" s="63"/>
      <c r="D1664" s="110" t="s">
        <v>401</v>
      </c>
      <c r="E1664" s="111">
        <v>13.7175</v>
      </c>
      <c r="F1664" s="111">
        <v>14.16875</v>
      </c>
      <c r="G1664" s="111">
        <v>13.80625</v>
      </c>
      <c r="H1664" s="111">
        <v>13.8966666666667</v>
      </c>
      <c r="I1664" s="111">
        <v>687.741012731482</v>
      </c>
      <c r="J1664" s="111">
        <v>6.29158676722073</v>
      </c>
    </row>
    <row r="1665" s="11" customFormat="1" ht="14" customHeight="1" spans="1:10">
      <c r="A1665" s="135"/>
      <c r="B1665" s="110"/>
      <c r="C1665" s="63" t="s">
        <v>857</v>
      </c>
      <c r="D1665" s="176" t="s">
        <v>804</v>
      </c>
      <c r="E1665" s="71">
        <v>204.7</v>
      </c>
      <c r="F1665" s="71">
        <v>198.23</v>
      </c>
      <c r="G1665" s="71"/>
      <c r="H1665" s="71">
        <v>201.5</v>
      </c>
      <c r="I1665" s="71">
        <v>671.6</v>
      </c>
      <c r="J1665" s="71">
        <v>7.3</v>
      </c>
    </row>
    <row r="1666" s="11" customFormat="1" ht="14" customHeight="1" spans="1:10">
      <c r="A1666" s="135"/>
      <c r="B1666" s="110"/>
      <c r="C1666" s="63"/>
      <c r="D1666" s="176" t="s">
        <v>856</v>
      </c>
      <c r="E1666" s="71">
        <v>201.4</v>
      </c>
      <c r="F1666" s="71">
        <v>206.2</v>
      </c>
      <c r="G1666" s="71"/>
      <c r="H1666" s="71">
        <v>203.8</v>
      </c>
      <c r="I1666" s="71">
        <v>679.333333333333</v>
      </c>
      <c r="J1666" s="71">
        <v>5.95269040811017</v>
      </c>
    </row>
    <row r="1667" s="11" customFormat="1" ht="14" customHeight="1" spans="1:10">
      <c r="A1667" s="135"/>
      <c r="B1667" s="110"/>
      <c r="C1667" s="63"/>
      <c r="D1667" s="176" t="s">
        <v>662</v>
      </c>
      <c r="E1667" s="71">
        <v>339.3</v>
      </c>
      <c r="F1667" s="71">
        <v>333.5</v>
      </c>
      <c r="G1667" s="71"/>
      <c r="H1667" s="71">
        <v>336.4</v>
      </c>
      <c r="I1667" s="71">
        <v>672.8</v>
      </c>
      <c r="J1667" s="71">
        <v>5.44</v>
      </c>
    </row>
    <row r="1668" s="11" customFormat="1" ht="14" customHeight="1" spans="1:10">
      <c r="A1668" s="135"/>
      <c r="B1668" s="110"/>
      <c r="C1668" s="63"/>
      <c r="D1668" s="176" t="s">
        <v>663</v>
      </c>
      <c r="E1668" s="71">
        <v>343.5</v>
      </c>
      <c r="F1668" s="71">
        <v>341.2</v>
      </c>
      <c r="G1668" s="71"/>
      <c r="H1668" s="71">
        <v>342.35</v>
      </c>
      <c r="I1668" s="71">
        <v>684.7</v>
      </c>
      <c r="J1668" s="71">
        <v>6.44</v>
      </c>
    </row>
    <row r="1669" s="11" customFormat="1" ht="14" customHeight="1" spans="1:10">
      <c r="A1669" s="135"/>
      <c r="B1669" s="110"/>
      <c r="C1669" s="63"/>
      <c r="D1669" s="176" t="s">
        <v>476</v>
      </c>
      <c r="E1669" s="71">
        <v>236.608187134503</v>
      </c>
      <c r="F1669" s="71">
        <v>254.294736842105</v>
      </c>
      <c r="G1669" s="71"/>
      <c r="H1669" s="71">
        <v>245.451461988304</v>
      </c>
      <c r="I1669" s="71">
        <v>701.289891395155</v>
      </c>
      <c r="J1669" s="71">
        <v>5.74653810355478</v>
      </c>
    </row>
    <row r="1670" s="11" customFormat="1" ht="14" customHeight="1" spans="1:10">
      <c r="A1670" s="135"/>
      <c r="B1670" s="110"/>
      <c r="C1670" s="63"/>
      <c r="D1670" s="176" t="s">
        <v>473</v>
      </c>
      <c r="E1670" s="71">
        <v>163</v>
      </c>
      <c r="F1670" s="71">
        <v>165.2</v>
      </c>
      <c r="G1670" s="71"/>
      <c r="H1670" s="71">
        <v>164.1</v>
      </c>
      <c r="I1670" s="71">
        <v>656.4</v>
      </c>
      <c r="J1670" s="71">
        <v>7.01</v>
      </c>
    </row>
    <row r="1671" s="11" customFormat="1" ht="14" customHeight="1" spans="1:10">
      <c r="A1671" s="135"/>
      <c r="B1671" s="110"/>
      <c r="C1671" s="63"/>
      <c r="D1671" s="176" t="s">
        <v>503</v>
      </c>
      <c r="E1671" s="71">
        <v>151.14</v>
      </c>
      <c r="F1671" s="71">
        <v>154.13</v>
      </c>
      <c r="G1671" s="71"/>
      <c r="H1671" s="71">
        <v>152.63</v>
      </c>
      <c r="I1671" s="71">
        <v>654.8</v>
      </c>
      <c r="J1671" s="71">
        <v>8.2</v>
      </c>
    </row>
    <row r="1672" s="11" customFormat="1" ht="14" customHeight="1" spans="1:10">
      <c r="A1672" s="135"/>
      <c r="B1672" s="110"/>
      <c r="C1672" s="63"/>
      <c r="D1672" s="176" t="s">
        <v>505</v>
      </c>
      <c r="E1672" s="71">
        <v>150.2</v>
      </c>
      <c r="F1672" s="71">
        <v>148.71</v>
      </c>
      <c r="G1672" s="71"/>
      <c r="H1672" s="71">
        <v>149.46</v>
      </c>
      <c r="I1672" s="71">
        <v>595.93</v>
      </c>
      <c r="J1672" s="71">
        <v>3.35</v>
      </c>
    </row>
    <row r="1673" s="11" customFormat="1" ht="14" customHeight="1" spans="1:10">
      <c r="A1673" s="148"/>
      <c r="B1673" s="110"/>
      <c r="C1673" s="63"/>
      <c r="D1673" s="175" t="s">
        <v>401</v>
      </c>
      <c r="E1673" s="117">
        <v>223.731023391813</v>
      </c>
      <c r="F1673" s="117">
        <v>225.183092105263</v>
      </c>
      <c r="G1673" s="117"/>
      <c r="H1673" s="117">
        <v>224.461432748538</v>
      </c>
      <c r="I1673" s="117">
        <v>664.606653091061</v>
      </c>
      <c r="J1673" s="117">
        <v>6.19832476733947</v>
      </c>
    </row>
    <row r="1674" s="2" customFormat="1" ht="14" customHeight="1" spans="1:10">
      <c r="A1674" s="37">
        <v>65</v>
      </c>
      <c r="B1674" s="43" t="s">
        <v>140</v>
      </c>
      <c r="C1674" s="39" t="s">
        <v>512</v>
      </c>
      <c r="D1674" s="130" t="s">
        <v>858</v>
      </c>
      <c r="E1674" s="255">
        <v>12.28</v>
      </c>
      <c r="F1674" s="255">
        <v>12.28</v>
      </c>
      <c r="G1674" s="255">
        <v>12.17</v>
      </c>
      <c r="H1674" s="255">
        <v>12.2433333333333</v>
      </c>
      <c r="I1674" s="255">
        <v>612.166666666667</v>
      </c>
      <c r="J1674" s="255">
        <v>5.69784172661868</v>
      </c>
    </row>
    <row r="1675" s="2" customFormat="1" ht="14" customHeight="1" spans="1:10">
      <c r="A1675" s="42"/>
      <c r="B1675" s="43"/>
      <c r="C1675" s="39"/>
      <c r="D1675" s="130" t="s">
        <v>859</v>
      </c>
      <c r="E1675" s="255">
        <v>5.799</v>
      </c>
      <c r="F1675" s="255">
        <v>5.723</v>
      </c>
      <c r="G1675" s="255">
        <v>5.386</v>
      </c>
      <c r="H1675" s="255">
        <v>5.636</v>
      </c>
      <c r="I1675" s="255">
        <v>281.8</v>
      </c>
      <c r="J1675" s="255">
        <v>-5.04857640253831</v>
      </c>
    </row>
    <row r="1676" s="2" customFormat="1" ht="14" customHeight="1" spans="1:10">
      <c r="A1676" s="42"/>
      <c r="B1676" s="43"/>
      <c r="C1676" s="39"/>
      <c r="D1676" s="130" t="s">
        <v>860</v>
      </c>
      <c r="E1676" s="255">
        <v>10.34</v>
      </c>
      <c r="F1676" s="255">
        <v>9.88</v>
      </c>
      <c r="G1676" s="255">
        <v>9.65</v>
      </c>
      <c r="H1676" s="255">
        <v>9.95666666666667</v>
      </c>
      <c r="I1676" s="255">
        <v>497.833333333333</v>
      </c>
      <c r="J1676" s="255">
        <v>5.54770318021199</v>
      </c>
    </row>
    <row r="1677" s="2" customFormat="1" ht="14" customHeight="1" spans="1:10">
      <c r="A1677" s="42"/>
      <c r="B1677" s="43"/>
      <c r="C1677" s="39"/>
      <c r="D1677" s="130" t="s">
        <v>861</v>
      </c>
      <c r="E1677" s="255">
        <v>12.3808187134503</v>
      </c>
      <c r="F1677" s="255">
        <v>12.2736842105263</v>
      </c>
      <c r="G1677" s="255">
        <v>12.3663157894737</v>
      </c>
      <c r="H1677" s="255">
        <v>12.3402729044834</v>
      </c>
      <c r="I1677" s="255">
        <v>617.013645224172</v>
      </c>
      <c r="J1677" s="255">
        <v>10.3038751045442</v>
      </c>
    </row>
    <row r="1678" s="2" customFormat="1" ht="14" customHeight="1" spans="1:10">
      <c r="A1678" s="42"/>
      <c r="B1678" s="43"/>
      <c r="C1678" s="39"/>
      <c r="D1678" s="130" t="s">
        <v>862</v>
      </c>
      <c r="E1678" s="255">
        <v>11.48</v>
      </c>
      <c r="F1678" s="255">
        <v>11.6</v>
      </c>
      <c r="G1678" s="255">
        <v>11.57</v>
      </c>
      <c r="H1678" s="255">
        <v>11.55</v>
      </c>
      <c r="I1678" s="255">
        <v>577.5</v>
      </c>
      <c r="J1678" s="255">
        <v>7.87671232876709</v>
      </c>
    </row>
    <row r="1679" s="2" customFormat="1" ht="14" customHeight="1" spans="1:10">
      <c r="A1679" s="42"/>
      <c r="B1679" s="43"/>
      <c r="C1679" s="39"/>
      <c r="D1679" s="130" t="s">
        <v>863</v>
      </c>
      <c r="E1679" s="255">
        <v>9.50461614053801</v>
      </c>
      <c r="F1679" s="255">
        <v>9.59051736477193</v>
      </c>
      <c r="G1679" s="255">
        <v>9.54756675265497</v>
      </c>
      <c r="H1679" s="255">
        <v>9.54756675265497</v>
      </c>
      <c r="I1679" s="255">
        <v>477.378337632749</v>
      </c>
      <c r="J1679" s="255">
        <v>34.9823451073344</v>
      </c>
    </row>
    <row r="1680" s="2" customFormat="1" ht="14" customHeight="1" spans="1:10">
      <c r="A1680" s="42"/>
      <c r="B1680" s="43"/>
      <c r="C1680" s="39"/>
      <c r="D1680" s="130" t="s">
        <v>864</v>
      </c>
      <c r="E1680" s="255">
        <v>15.3</v>
      </c>
      <c r="F1680" s="255">
        <v>15.2</v>
      </c>
      <c r="G1680" s="255">
        <v>15.4</v>
      </c>
      <c r="H1680" s="255">
        <v>15.3</v>
      </c>
      <c r="I1680" s="255">
        <v>765</v>
      </c>
      <c r="J1680" s="255">
        <v>0.43763676148797</v>
      </c>
    </row>
    <row r="1681" s="2" customFormat="1" ht="14" customHeight="1" spans="1:10">
      <c r="A1681" s="42"/>
      <c r="B1681" s="43"/>
      <c r="C1681" s="39"/>
      <c r="D1681" s="130" t="s">
        <v>865</v>
      </c>
      <c r="E1681" s="255">
        <v>8.189</v>
      </c>
      <c r="F1681" s="255">
        <v>8.083</v>
      </c>
      <c r="G1681" s="255">
        <v>8.554</v>
      </c>
      <c r="H1681" s="255">
        <v>8.27533333333333</v>
      </c>
      <c r="I1681" s="255">
        <v>413.766666666667</v>
      </c>
      <c r="J1681" s="255">
        <v>8.17900562115999</v>
      </c>
    </row>
    <row r="1682" s="2" customFormat="1" ht="14" customHeight="1" spans="1:10">
      <c r="A1682" s="42"/>
      <c r="B1682" s="43"/>
      <c r="C1682" s="39"/>
      <c r="D1682" s="130" t="s">
        <v>866</v>
      </c>
      <c r="E1682" s="255">
        <v>9.36</v>
      </c>
      <c r="F1682" s="255">
        <v>9.99</v>
      </c>
      <c r="G1682" s="255">
        <v>8.59</v>
      </c>
      <c r="H1682" s="255">
        <v>9.31333333333333</v>
      </c>
      <c r="I1682" s="255">
        <v>465.666666666667</v>
      </c>
      <c r="J1682" s="255">
        <v>5.67322239031773</v>
      </c>
    </row>
    <row r="1683" s="2" customFormat="1" ht="14" customHeight="1" spans="1:10">
      <c r="A1683" s="42"/>
      <c r="B1683" s="43"/>
      <c r="C1683" s="39"/>
      <c r="D1683" s="130" t="s">
        <v>867</v>
      </c>
      <c r="E1683" s="255">
        <v>9.4</v>
      </c>
      <c r="F1683" s="255">
        <v>10.1</v>
      </c>
      <c r="G1683" s="255">
        <v>10.5</v>
      </c>
      <c r="H1683" s="255">
        <v>10</v>
      </c>
      <c r="I1683" s="255">
        <v>500</v>
      </c>
      <c r="J1683" s="255">
        <v>-20.1226915457857</v>
      </c>
    </row>
    <row r="1684" s="2" customFormat="1" ht="14" customHeight="1" spans="1:10">
      <c r="A1684" s="42"/>
      <c r="B1684" s="43"/>
      <c r="C1684" s="39"/>
      <c r="D1684" s="257" t="s">
        <v>401</v>
      </c>
      <c r="E1684" s="256">
        <f>AVERAGE(E1674:E1683)</f>
        <v>10.4033434853988</v>
      </c>
      <c r="F1684" s="256">
        <f>AVERAGE(F1674:F1683)</f>
        <v>10.4720201575298</v>
      </c>
      <c r="G1684" s="256">
        <f>AVERAGE(G1674:G1683)</f>
        <v>10.3733882542129</v>
      </c>
      <c r="H1684" s="256">
        <f>AVERAGE(H1674:H1683)</f>
        <v>10.4162506323805</v>
      </c>
      <c r="I1684" s="256">
        <f>AVERAGE(I1674:I1683)</f>
        <v>520.812531619026</v>
      </c>
      <c r="J1684" s="256">
        <v>4.03766113044857</v>
      </c>
    </row>
    <row r="1685" s="2" customFormat="1" ht="14" customHeight="1" spans="1:10">
      <c r="A1685" s="42"/>
      <c r="B1685" s="43"/>
      <c r="C1685" s="39" t="s">
        <v>520</v>
      </c>
      <c r="D1685" s="130" t="s">
        <v>858</v>
      </c>
      <c r="E1685" s="255">
        <v>10.35</v>
      </c>
      <c r="F1685" s="255">
        <v>10.65</v>
      </c>
      <c r="G1685" s="255">
        <v>10.91</v>
      </c>
      <c r="H1685" s="255">
        <v>10.6366666666667</v>
      </c>
      <c r="I1685" s="255">
        <v>531.833333333333</v>
      </c>
      <c r="J1685" s="255">
        <v>13.559527114072</v>
      </c>
    </row>
    <row r="1686" s="2" customFormat="1" ht="14" customHeight="1" spans="1:10">
      <c r="A1686" s="42"/>
      <c r="B1686" s="43"/>
      <c r="C1686" s="39"/>
      <c r="D1686" s="130" t="s">
        <v>864</v>
      </c>
      <c r="E1686" s="255">
        <v>10.68</v>
      </c>
      <c r="F1686" s="255">
        <v>10.86</v>
      </c>
      <c r="G1686" s="255">
        <v>11.75</v>
      </c>
      <c r="H1686" s="255">
        <v>11.0966666666667</v>
      </c>
      <c r="I1686" s="255">
        <v>554.833333333333</v>
      </c>
      <c r="J1686" s="255">
        <v>8.47181492342781</v>
      </c>
    </row>
    <row r="1687" s="2" customFormat="1" ht="14" customHeight="1" spans="1:10">
      <c r="A1687" s="42"/>
      <c r="B1687" s="43"/>
      <c r="C1687" s="39"/>
      <c r="D1687" s="130" t="s">
        <v>868</v>
      </c>
      <c r="E1687" s="255">
        <v>11.43307407</v>
      </c>
      <c r="F1687" s="255">
        <v>10.699</v>
      </c>
      <c r="G1687" s="255">
        <v>11.29245283</v>
      </c>
      <c r="H1687" s="255">
        <v>11.1415089666667</v>
      </c>
      <c r="I1687" s="255">
        <v>557.075448333333</v>
      </c>
      <c r="J1687" s="255">
        <v>4.97982631364052</v>
      </c>
    </row>
    <row r="1688" s="2" customFormat="1" ht="14" customHeight="1" spans="1:10">
      <c r="A1688" s="42"/>
      <c r="B1688" s="43"/>
      <c r="C1688" s="39"/>
      <c r="D1688" s="130" t="s">
        <v>865</v>
      </c>
      <c r="E1688" s="255">
        <v>12.025</v>
      </c>
      <c r="F1688" s="255">
        <v>11.767</v>
      </c>
      <c r="G1688" s="255">
        <v>11.574</v>
      </c>
      <c r="H1688" s="255">
        <v>11.7886666666667</v>
      </c>
      <c r="I1688" s="255">
        <v>589.433333333333</v>
      </c>
      <c r="J1688" s="255">
        <v>5.37449869198085</v>
      </c>
    </row>
    <row r="1689" s="2" customFormat="1" ht="14" customHeight="1" spans="1:10">
      <c r="A1689" s="42"/>
      <c r="B1689" s="43"/>
      <c r="C1689" s="39"/>
      <c r="D1689" s="130" t="s">
        <v>869</v>
      </c>
      <c r="E1689" s="255">
        <v>12.8266666666667</v>
      </c>
      <c r="F1689" s="255">
        <v>12.9422222222222</v>
      </c>
      <c r="G1689" s="255">
        <v>12.3789473684211</v>
      </c>
      <c r="H1689" s="255">
        <v>12.7159454191033</v>
      </c>
      <c r="I1689" s="255">
        <v>635.797270955166</v>
      </c>
      <c r="J1689" s="255">
        <v>10.0604609740974</v>
      </c>
    </row>
    <row r="1690" s="2" customFormat="1" ht="14" customHeight="1" spans="1:10">
      <c r="A1690" s="42"/>
      <c r="B1690" s="43"/>
      <c r="C1690" s="39"/>
      <c r="D1690" s="130" t="s">
        <v>870</v>
      </c>
      <c r="E1690" s="255">
        <v>10.79</v>
      </c>
      <c r="F1690" s="255">
        <v>10.66</v>
      </c>
      <c r="G1690" s="255">
        <v>11.01</v>
      </c>
      <c r="H1690" s="255">
        <v>10.82</v>
      </c>
      <c r="I1690" s="255">
        <v>541</v>
      </c>
      <c r="J1690" s="255">
        <v>6.4</v>
      </c>
    </row>
    <row r="1691" s="2" customFormat="1" ht="14" customHeight="1" spans="1:10">
      <c r="A1691" s="42"/>
      <c r="B1691" s="43"/>
      <c r="C1691" s="39"/>
      <c r="D1691" s="130" t="s">
        <v>871</v>
      </c>
      <c r="E1691" s="255">
        <v>9.1</v>
      </c>
      <c r="F1691" s="255">
        <v>9.36</v>
      </c>
      <c r="G1691" s="255">
        <v>8.95614728</v>
      </c>
      <c r="H1691" s="255">
        <v>9.13871576</v>
      </c>
      <c r="I1691" s="255">
        <v>456.935788</v>
      </c>
      <c r="J1691" s="255">
        <v>4.34944575121605</v>
      </c>
    </row>
    <row r="1692" s="2" customFormat="1" ht="14" customHeight="1" spans="1:10">
      <c r="A1692" s="42"/>
      <c r="B1692" s="43"/>
      <c r="C1692" s="39"/>
      <c r="D1692" s="130" t="s">
        <v>872</v>
      </c>
      <c r="E1692" s="255">
        <v>10.9</v>
      </c>
      <c r="F1692" s="255">
        <v>11.2</v>
      </c>
      <c r="G1692" s="255">
        <v>10</v>
      </c>
      <c r="H1692" s="255">
        <v>10.7</v>
      </c>
      <c r="I1692" s="255">
        <v>535</v>
      </c>
      <c r="J1692" s="255">
        <v>0.626328361577678</v>
      </c>
    </row>
    <row r="1693" s="2" customFormat="1" ht="14" customHeight="1" spans="1:10">
      <c r="A1693" s="42"/>
      <c r="B1693" s="43"/>
      <c r="C1693" s="39"/>
      <c r="D1693" s="130" t="s">
        <v>866</v>
      </c>
      <c r="E1693" s="255">
        <v>9.37</v>
      </c>
      <c r="F1693" s="255">
        <v>8.92</v>
      </c>
      <c r="G1693" s="255">
        <v>9.22</v>
      </c>
      <c r="H1693" s="255">
        <v>9.17</v>
      </c>
      <c r="I1693" s="255">
        <v>458.5</v>
      </c>
      <c r="J1693" s="255">
        <v>4.96073987592428</v>
      </c>
    </row>
    <row r="1694" s="2" customFormat="1" ht="14" customHeight="1" spans="1:10">
      <c r="A1694" s="42"/>
      <c r="B1694" s="43"/>
      <c r="C1694" s="39"/>
      <c r="D1694" s="130" t="s">
        <v>873</v>
      </c>
      <c r="E1694" s="255">
        <v>10.27</v>
      </c>
      <c r="F1694" s="255">
        <v>10.09</v>
      </c>
      <c r="G1694" s="255">
        <v>11.08</v>
      </c>
      <c r="H1694" s="255">
        <v>10.48</v>
      </c>
      <c r="I1694" s="255">
        <v>524</v>
      </c>
      <c r="J1694" s="255">
        <v>6.82976554536185</v>
      </c>
    </row>
    <row r="1695" s="2" customFormat="1" ht="14" customHeight="1" spans="1:10">
      <c r="A1695" s="42"/>
      <c r="B1695" s="43"/>
      <c r="C1695" s="39"/>
      <c r="D1695" s="43" t="s">
        <v>339</v>
      </c>
      <c r="E1695" s="256">
        <f>AVERAGE(E1685:E1694)</f>
        <v>10.7744740736667</v>
      </c>
      <c r="F1695" s="256">
        <f>AVERAGE(F1685:F1694)</f>
        <v>10.7148222222222</v>
      </c>
      <c r="G1695" s="256">
        <f>AVERAGE(G1685:G1694)</f>
        <v>10.8171547478421</v>
      </c>
      <c r="H1695" s="256">
        <f>AVERAGE(H1685:H1694)</f>
        <v>10.768817014577</v>
      </c>
      <c r="I1695" s="256">
        <f>AVERAGE(I1685:I1694)</f>
        <v>538.44085072885</v>
      </c>
      <c r="J1695" s="256">
        <v>6.55864847196715</v>
      </c>
    </row>
    <row r="1696" s="2" customFormat="1" ht="14" customHeight="1" spans="1:10">
      <c r="A1696" s="42"/>
      <c r="B1696" s="43"/>
      <c r="C1696" s="39" t="s">
        <v>521</v>
      </c>
      <c r="D1696" s="130" t="s">
        <v>858</v>
      </c>
      <c r="E1696" s="100">
        <v>135.82</v>
      </c>
      <c r="F1696" s="100">
        <v>136.78</v>
      </c>
      <c r="G1696" s="100"/>
      <c r="H1696" s="100">
        <v>136.3</v>
      </c>
      <c r="I1696" s="100">
        <v>545.2</v>
      </c>
      <c r="J1696" s="100">
        <v>8.38966202783301</v>
      </c>
    </row>
    <row r="1697" s="2" customFormat="1" ht="14" customHeight="1" spans="1:10">
      <c r="A1697" s="42"/>
      <c r="B1697" s="43"/>
      <c r="C1697" s="39"/>
      <c r="D1697" s="130" t="s">
        <v>864</v>
      </c>
      <c r="E1697" s="100">
        <v>136.52</v>
      </c>
      <c r="F1697" s="100">
        <v>137.62</v>
      </c>
      <c r="G1697" s="100"/>
      <c r="H1697" s="100">
        <v>137.07</v>
      </c>
      <c r="I1697" s="100">
        <v>548.28</v>
      </c>
      <c r="J1697" s="100">
        <v>7.83149116941352</v>
      </c>
    </row>
    <row r="1698" s="2" customFormat="1" ht="14" customHeight="1" spans="1:10">
      <c r="A1698" s="42"/>
      <c r="B1698" s="43"/>
      <c r="C1698" s="39"/>
      <c r="D1698" s="130" t="s">
        <v>866</v>
      </c>
      <c r="E1698" s="100">
        <v>138.84</v>
      </c>
      <c r="F1698" s="100">
        <v>139.5</v>
      </c>
      <c r="G1698" s="100"/>
      <c r="H1698" s="100">
        <v>139.17</v>
      </c>
      <c r="I1698" s="100">
        <v>556.68</v>
      </c>
      <c r="J1698" s="100">
        <v>5.74424435833143</v>
      </c>
    </row>
    <row r="1699" s="2" customFormat="1" ht="14" customHeight="1" spans="1:10">
      <c r="A1699" s="42"/>
      <c r="B1699" s="43"/>
      <c r="C1699" s="39"/>
      <c r="D1699" s="130" t="s">
        <v>860</v>
      </c>
      <c r="E1699" s="100">
        <v>144.18</v>
      </c>
      <c r="F1699" s="100">
        <v>144.84</v>
      </c>
      <c r="G1699" s="100"/>
      <c r="H1699" s="100">
        <v>144.51</v>
      </c>
      <c r="I1699" s="100">
        <v>578.04</v>
      </c>
      <c r="J1699" s="100">
        <v>5.72870939420543</v>
      </c>
    </row>
    <row r="1700" s="2" customFormat="1" ht="14" customHeight="1" spans="1:10">
      <c r="A1700" s="42"/>
      <c r="B1700" s="43"/>
      <c r="C1700" s="39"/>
      <c r="D1700" s="130" t="s">
        <v>865</v>
      </c>
      <c r="E1700" s="100">
        <v>116.7</v>
      </c>
      <c r="F1700" s="100">
        <v>111.2</v>
      </c>
      <c r="G1700" s="100"/>
      <c r="H1700" s="100">
        <v>113.95</v>
      </c>
      <c r="I1700" s="100">
        <v>455.8</v>
      </c>
      <c r="J1700" s="100">
        <v>5.41165587419057</v>
      </c>
    </row>
    <row r="1701" s="2" customFormat="1" ht="14" customHeight="1" spans="1:10">
      <c r="A1701" s="53"/>
      <c r="B1701" s="43"/>
      <c r="C1701" s="39"/>
      <c r="D1701" s="257" t="s">
        <v>401</v>
      </c>
      <c r="E1701" s="258">
        <f t="shared" ref="E1701:I1701" si="22">AVERAGE(E1696:E1700)</f>
        <v>134.412</v>
      </c>
      <c r="F1701" s="258">
        <f t="shared" si="22"/>
        <v>133.988</v>
      </c>
      <c r="G1701" s="258"/>
      <c r="H1701" s="258">
        <f t="shared" si="22"/>
        <v>134.2</v>
      </c>
      <c r="I1701" s="258">
        <f t="shared" si="22"/>
        <v>536.8</v>
      </c>
      <c r="J1701" s="256">
        <v>6.56714047486698</v>
      </c>
    </row>
    <row r="1702" s="3" customFormat="1" ht="14" customHeight="1" spans="1:10">
      <c r="A1702" s="193">
        <v>66</v>
      </c>
      <c r="B1702" s="43" t="s">
        <v>143</v>
      </c>
      <c r="C1702" s="40" t="s">
        <v>512</v>
      </c>
      <c r="D1702" s="176" t="s">
        <v>858</v>
      </c>
      <c r="E1702" s="47">
        <v>12.44</v>
      </c>
      <c r="F1702" s="47">
        <v>12.19</v>
      </c>
      <c r="G1702" s="47">
        <v>12.25</v>
      </c>
      <c r="H1702" s="47">
        <v>12.2933333333333</v>
      </c>
      <c r="I1702" s="47">
        <v>614.666666666667</v>
      </c>
      <c r="J1702" s="47">
        <v>6.12949640287766</v>
      </c>
    </row>
    <row r="1703" s="3" customFormat="1" ht="14" customHeight="1" spans="1:10">
      <c r="A1703" s="195"/>
      <c r="B1703" s="43"/>
      <c r="C1703" s="40"/>
      <c r="D1703" s="176" t="s">
        <v>859</v>
      </c>
      <c r="E1703" s="47">
        <v>6.673</v>
      </c>
      <c r="F1703" s="47">
        <v>7.012</v>
      </c>
      <c r="G1703" s="47">
        <v>6.372</v>
      </c>
      <c r="H1703" s="47">
        <v>6.68566666666667</v>
      </c>
      <c r="I1703" s="47">
        <v>334.283333333333</v>
      </c>
      <c r="J1703" s="47">
        <v>12.6354804290448</v>
      </c>
    </row>
    <row r="1704" s="3" customFormat="1" ht="14" customHeight="1" spans="1:10">
      <c r="A1704" s="195"/>
      <c r="B1704" s="43"/>
      <c r="C1704" s="40"/>
      <c r="D1704" s="176" t="s">
        <v>860</v>
      </c>
      <c r="E1704" s="47">
        <v>10.59</v>
      </c>
      <c r="F1704" s="47">
        <v>9.56</v>
      </c>
      <c r="G1704" s="47">
        <v>9.65</v>
      </c>
      <c r="H1704" s="47">
        <v>9.93333333333334</v>
      </c>
      <c r="I1704" s="47">
        <v>496.666666666667</v>
      </c>
      <c r="J1704" s="47">
        <v>5.30035335689043</v>
      </c>
    </row>
    <row r="1705" s="3" customFormat="1" ht="14" customHeight="1" spans="1:10">
      <c r="A1705" s="195"/>
      <c r="B1705" s="43"/>
      <c r="C1705" s="40"/>
      <c r="D1705" s="176" t="s">
        <v>861</v>
      </c>
      <c r="E1705" s="47">
        <v>12.8205847953216</v>
      </c>
      <c r="F1705" s="47">
        <v>12.493567251462</v>
      </c>
      <c r="G1705" s="47">
        <v>12.4126315789474</v>
      </c>
      <c r="H1705" s="47">
        <v>12.5755945419103</v>
      </c>
      <c r="I1705" s="47">
        <v>628.779727095517</v>
      </c>
      <c r="J1705" s="47">
        <v>12.4073041538891</v>
      </c>
    </row>
    <row r="1706" s="3" customFormat="1" ht="14" customHeight="1" spans="1:10">
      <c r="A1706" s="195"/>
      <c r="B1706" s="43"/>
      <c r="C1706" s="40"/>
      <c r="D1706" s="176" t="s">
        <v>862</v>
      </c>
      <c r="E1706" s="47">
        <v>11.85</v>
      </c>
      <c r="F1706" s="47">
        <v>11.61</v>
      </c>
      <c r="G1706" s="47">
        <v>11.55</v>
      </c>
      <c r="H1706" s="47">
        <v>11.67</v>
      </c>
      <c r="I1706" s="47">
        <v>583.5</v>
      </c>
      <c r="J1706" s="47">
        <v>8.99750933997508</v>
      </c>
    </row>
    <row r="1707" s="3" customFormat="1" ht="14" customHeight="1" spans="1:10">
      <c r="A1707" s="195"/>
      <c r="B1707" s="43"/>
      <c r="C1707" s="40"/>
      <c r="D1707" s="176" t="s">
        <v>863</v>
      </c>
      <c r="E1707" s="47">
        <v>8.64629525614035</v>
      </c>
      <c r="F1707" s="47">
        <v>9.17336926680702</v>
      </c>
      <c r="G1707" s="47">
        <v>8.90983226147369</v>
      </c>
      <c r="H1707" s="47">
        <v>8.90983226147369</v>
      </c>
      <c r="I1707" s="47">
        <v>445.491613073684</v>
      </c>
      <c r="J1707" s="47">
        <v>25.9661319290872</v>
      </c>
    </row>
    <row r="1708" s="3" customFormat="1" ht="14" customHeight="1" spans="1:10">
      <c r="A1708" s="195"/>
      <c r="B1708" s="43"/>
      <c r="C1708" s="40"/>
      <c r="D1708" s="176" t="s">
        <v>864</v>
      </c>
      <c r="E1708" s="47">
        <v>16.9</v>
      </c>
      <c r="F1708" s="47">
        <v>17.3</v>
      </c>
      <c r="G1708" s="47">
        <v>16.9</v>
      </c>
      <c r="H1708" s="47">
        <v>17.0333333333333</v>
      </c>
      <c r="I1708" s="47">
        <v>851.666666666667</v>
      </c>
      <c r="J1708" s="47">
        <v>11.8161925601751</v>
      </c>
    </row>
    <row r="1709" s="3" customFormat="1" ht="14" customHeight="1" spans="1:10">
      <c r="A1709" s="195"/>
      <c r="B1709" s="43"/>
      <c r="C1709" s="40"/>
      <c r="D1709" s="176" t="s">
        <v>865</v>
      </c>
      <c r="E1709" s="47">
        <v>9.105</v>
      </c>
      <c r="F1709" s="47">
        <v>8.966</v>
      </c>
      <c r="G1709" s="47">
        <v>9.145</v>
      </c>
      <c r="H1709" s="47">
        <v>9.072</v>
      </c>
      <c r="I1709" s="47">
        <v>453.6</v>
      </c>
      <c r="J1709" s="47">
        <v>18.5934027626476</v>
      </c>
    </row>
    <row r="1710" s="3" customFormat="1" ht="14" customHeight="1" spans="1:10">
      <c r="A1710" s="195"/>
      <c r="B1710" s="43"/>
      <c r="C1710" s="40"/>
      <c r="D1710" s="176" t="s">
        <v>866</v>
      </c>
      <c r="E1710" s="47">
        <v>8.92</v>
      </c>
      <c r="F1710" s="47">
        <v>9.59</v>
      </c>
      <c r="G1710" s="47">
        <v>9.43</v>
      </c>
      <c r="H1710" s="47">
        <v>9.31333333333333</v>
      </c>
      <c r="I1710" s="47">
        <v>465.666666666667</v>
      </c>
      <c r="J1710" s="47">
        <v>5.6732223903177</v>
      </c>
    </row>
    <row r="1711" s="3" customFormat="1" ht="14" customHeight="1" spans="1:10">
      <c r="A1711" s="195"/>
      <c r="B1711" s="43"/>
      <c r="C1711" s="40"/>
      <c r="D1711" s="176" t="s">
        <v>867</v>
      </c>
      <c r="E1711" s="47">
        <v>13.1</v>
      </c>
      <c r="F1711" s="47">
        <v>13.5</v>
      </c>
      <c r="G1711" s="47">
        <v>13.9</v>
      </c>
      <c r="H1711" s="47">
        <v>13.5</v>
      </c>
      <c r="I1711" s="47">
        <v>675</v>
      </c>
      <c r="J1711" s="47">
        <v>7.83436641318934</v>
      </c>
    </row>
    <row r="1712" s="3" customFormat="1" ht="14" customHeight="1" spans="1:10">
      <c r="A1712" s="195"/>
      <c r="B1712" s="43"/>
      <c r="C1712" s="40"/>
      <c r="D1712" s="176" t="s">
        <v>874</v>
      </c>
      <c r="E1712" s="62">
        <v>11.1044880051462</v>
      </c>
      <c r="F1712" s="62">
        <v>11.1394936518269</v>
      </c>
      <c r="G1712" s="62">
        <v>11.0519463840421</v>
      </c>
      <c r="H1712" s="62">
        <v>11.0986426803384</v>
      </c>
      <c r="I1712" s="256">
        <v>554.93213401692</v>
      </c>
      <c r="J1712" s="46">
        <v>10.9</v>
      </c>
    </row>
    <row r="1713" s="3" customFormat="1" ht="14" customHeight="1" spans="1:10">
      <c r="A1713" s="195"/>
      <c r="B1713" s="43"/>
      <c r="C1713" s="39" t="s">
        <v>520</v>
      </c>
      <c r="D1713" s="176" t="s">
        <v>858</v>
      </c>
      <c r="E1713" s="47">
        <v>11.87</v>
      </c>
      <c r="F1713" s="47">
        <v>11.99</v>
      </c>
      <c r="G1713" s="47">
        <v>11.53</v>
      </c>
      <c r="H1713" s="47">
        <v>11.7966666666667</v>
      </c>
      <c r="I1713" s="47">
        <v>589.833333333333</v>
      </c>
      <c r="J1713" s="47">
        <v>25.9439568964904</v>
      </c>
    </row>
    <row r="1714" s="3" customFormat="1" ht="14" customHeight="1" spans="1:10">
      <c r="A1714" s="195"/>
      <c r="B1714" s="43"/>
      <c r="C1714" s="39"/>
      <c r="D1714" s="176" t="s">
        <v>864</v>
      </c>
      <c r="E1714" s="47">
        <v>12.32</v>
      </c>
      <c r="F1714" s="47">
        <v>12.76</v>
      </c>
      <c r="G1714" s="47">
        <v>12.27</v>
      </c>
      <c r="H1714" s="47">
        <v>12.45</v>
      </c>
      <c r="I1714" s="47">
        <v>622.5</v>
      </c>
      <c r="J1714" s="47">
        <v>21.7008797653959</v>
      </c>
    </row>
    <row r="1715" s="3" customFormat="1" ht="14" customHeight="1" spans="1:10">
      <c r="A1715" s="195"/>
      <c r="B1715" s="43"/>
      <c r="C1715" s="39"/>
      <c r="D1715" s="176" t="s">
        <v>868</v>
      </c>
      <c r="E1715" s="47">
        <v>10.693</v>
      </c>
      <c r="F1715" s="47">
        <v>11.009</v>
      </c>
      <c r="G1715" s="47">
        <v>10.313</v>
      </c>
      <c r="H1715" s="47">
        <v>10.6716666666667</v>
      </c>
      <c r="I1715" s="47">
        <v>533.583333333333</v>
      </c>
      <c r="J1715" s="47">
        <v>0.552781180313463</v>
      </c>
    </row>
    <row r="1716" s="3" customFormat="1" ht="14" customHeight="1" spans="1:10">
      <c r="A1716" s="195"/>
      <c r="B1716" s="43"/>
      <c r="C1716" s="39"/>
      <c r="D1716" s="176" t="s">
        <v>865</v>
      </c>
      <c r="E1716" s="47">
        <v>11.838</v>
      </c>
      <c r="F1716" s="47">
        <v>12.215</v>
      </c>
      <c r="G1716" s="47">
        <v>12.015</v>
      </c>
      <c r="H1716" s="47">
        <v>12.0226666666667</v>
      </c>
      <c r="I1716" s="47">
        <v>601.133333333333</v>
      </c>
      <c r="J1716" s="47">
        <v>7.46613749992551</v>
      </c>
    </row>
    <row r="1717" s="3" customFormat="1" ht="14" customHeight="1" spans="1:10">
      <c r="A1717" s="195"/>
      <c r="B1717" s="43"/>
      <c r="C1717" s="39"/>
      <c r="D1717" s="176" t="s">
        <v>869</v>
      </c>
      <c r="E1717" s="47">
        <v>12.6147368421053</v>
      </c>
      <c r="F1717" s="47">
        <v>12.4385964912281</v>
      </c>
      <c r="G1717" s="47">
        <v>12.6315789473684</v>
      </c>
      <c r="H1717" s="47">
        <v>12.5616374269006</v>
      </c>
      <c r="I1717" s="47">
        <v>628.081871345029</v>
      </c>
      <c r="J1717" s="47">
        <v>8.72487732741816</v>
      </c>
    </row>
    <row r="1718" s="3" customFormat="1" ht="14" customHeight="1" spans="1:10">
      <c r="A1718" s="195"/>
      <c r="B1718" s="43"/>
      <c r="C1718" s="39"/>
      <c r="D1718" s="176" t="s">
        <v>870</v>
      </c>
      <c r="E1718" s="47">
        <v>11.05</v>
      </c>
      <c r="F1718" s="47">
        <v>10.63</v>
      </c>
      <c r="G1718" s="47">
        <v>10.49</v>
      </c>
      <c r="H1718" s="47">
        <v>10.72</v>
      </c>
      <c r="I1718" s="47">
        <v>536.2</v>
      </c>
      <c r="J1718" s="47">
        <v>5.45</v>
      </c>
    </row>
    <row r="1719" s="3" customFormat="1" ht="14" customHeight="1" spans="1:10">
      <c r="A1719" s="195"/>
      <c r="B1719" s="43"/>
      <c r="C1719" s="39"/>
      <c r="D1719" s="176" t="s">
        <v>871</v>
      </c>
      <c r="E1719" s="47">
        <v>9.69</v>
      </c>
      <c r="F1719" s="47">
        <v>10.37</v>
      </c>
      <c r="G1719" s="47">
        <v>10.5624856</v>
      </c>
      <c r="H1719" s="47">
        <v>10.2074952</v>
      </c>
      <c r="I1719" s="47">
        <v>510.37476</v>
      </c>
      <c r="J1719" s="47">
        <v>16.5531891570942</v>
      </c>
    </row>
    <row r="1720" s="3" customFormat="1" ht="14" customHeight="1" spans="1:10">
      <c r="A1720" s="195"/>
      <c r="B1720" s="43"/>
      <c r="C1720" s="39"/>
      <c r="D1720" s="176" t="s">
        <v>872</v>
      </c>
      <c r="E1720" s="47">
        <v>11.9</v>
      </c>
      <c r="F1720" s="47">
        <v>12.4</v>
      </c>
      <c r="G1720" s="47">
        <v>11.7</v>
      </c>
      <c r="H1720" s="47">
        <v>12</v>
      </c>
      <c r="I1720" s="47">
        <v>600</v>
      </c>
      <c r="J1720" s="47">
        <v>12.8519570410217</v>
      </c>
    </row>
    <row r="1721" s="3" customFormat="1" ht="14" customHeight="1" spans="1:10">
      <c r="A1721" s="195"/>
      <c r="B1721" s="43"/>
      <c r="C1721" s="39"/>
      <c r="D1721" s="176" t="s">
        <v>866</v>
      </c>
      <c r="E1721" s="41">
        <v>9.35</v>
      </c>
      <c r="F1721" s="41">
        <v>9.7</v>
      </c>
      <c r="G1721" s="41">
        <v>8.44</v>
      </c>
      <c r="H1721" s="41">
        <v>9.16333333333333</v>
      </c>
      <c r="I1721" s="41">
        <v>458.166666666667</v>
      </c>
      <c r="J1721" s="41">
        <v>4.88443254050011</v>
      </c>
    </row>
    <row r="1722" s="3" customFormat="1" ht="14" customHeight="1" spans="1:10">
      <c r="A1722" s="195"/>
      <c r="B1722" s="43"/>
      <c r="C1722" s="39"/>
      <c r="D1722" s="176" t="s">
        <v>873</v>
      </c>
      <c r="E1722" s="41">
        <v>10.32</v>
      </c>
      <c r="F1722" s="41">
        <v>10.06</v>
      </c>
      <c r="G1722" s="41">
        <v>10.58</v>
      </c>
      <c r="H1722" s="41">
        <v>10.32</v>
      </c>
      <c r="I1722" s="41">
        <v>516</v>
      </c>
      <c r="J1722" s="41">
        <v>5.19877675840979</v>
      </c>
    </row>
    <row r="1723" s="3" customFormat="1" ht="14" customHeight="1" spans="1:10">
      <c r="A1723" s="195"/>
      <c r="B1723" s="43"/>
      <c r="C1723" s="39"/>
      <c r="D1723" s="176" t="s">
        <v>874</v>
      </c>
      <c r="E1723" s="46">
        <v>11.1645736842105</v>
      </c>
      <c r="F1723" s="46">
        <v>11.3572596491228</v>
      </c>
      <c r="G1723" s="46">
        <v>11.0532064547368</v>
      </c>
      <c r="H1723" s="46">
        <v>11.1913465960234</v>
      </c>
      <c r="I1723" s="256">
        <v>559.58732980117</v>
      </c>
      <c r="J1723" s="46">
        <v>10.7</v>
      </c>
    </row>
    <row r="1724" s="3" customFormat="1" ht="14" customHeight="1" spans="1:10">
      <c r="A1724" s="195"/>
      <c r="B1724" s="43"/>
      <c r="C1724" s="39" t="s">
        <v>521</v>
      </c>
      <c r="D1724" s="176" t="s">
        <v>858</v>
      </c>
      <c r="E1724" s="41">
        <v>134.58</v>
      </c>
      <c r="F1724" s="41">
        <v>133.65</v>
      </c>
      <c r="G1724" s="41"/>
      <c r="H1724" s="41">
        <v>134.115</v>
      </c>
      <c r="I1724" s="41">
        <v>536.46</v>
      </c>
      <c r="J1724" s="41">
        <v>6.65208747514911</v>
      </c>
    </row>
    <row r="1725" s="3" customFormat="1" ht="14" customHeight="1" spans="1:10">
      <c r="A1725" s="195"/>
      <c r="B1725" s="43"/>
      <c r="C1725" s="39"/>
      <c r="D1725" s="176" t="s">
        <v>864</v>
      </c>
      <c r="E1725" s="41">
        <v>138.32</v>
      </c>
      <c r="F1725" s="41">
        <v>136.52</v>
      </c>
      <c r="G1725" s="41"/>
      <c r="H1725" s="41">
        <v>137.42</v>
      </c>
      <c r="I1725" s="41">
        <v>549.68</v>
      </c>
      <c r="J1725" s="41">
        <v>8.10683239586203</v>
      </c>
    </row>
    <row r="1726" s="3" customFormat="1" ht="14" customHeight="1" spans="1:10">
      <c r="A1726" s="195"/>
      <c r="B1726" s="43"/>
      <c r="C1726" s="39"/>
      <c r="D1726" s="176" t="s">
        <v>866</v>
      </c>
      <c r="E1726" s="41">
        <v>141.48</v>
      </c>
      <c r="F1726" s="41">
        <v>142.5</v>
      </c>
      <c r="G1726" s="41"/>
      <c r="H1726" s="41">
        <v>141.99</v>
      </c>
      <c r="I1726" s="41">
        <v>567.96</v>
      </c>
      <c r="J1726" s="41">
        <v>7.88693868247093</v>
      </c>
    </row>
    <row r="1727" s="3" customFormat="1" ht="14" customHeight="1" spans="1:10">
      <c r="A1727" s="195"/>
      <c r="B1727" s="43"/>
      <c r="C1727" s="39"/>
      <c r="D1727" s="176" t="s">
        <v>860</v>
      </c>
      <c r="E1727" s="41">
        <v>145.26</v>
      </c>
      <c r="F1727" s="41">
        <v>145.68</v>
      </c>
      <c r="G1727" s="41"/>
      <c r="H1727" s="41">
        <v>145.47</v>
      </c>
      <c r="I1727" s="41">
        <v>581.88</v>
      </c>
      <c r="J1727" s="41">
        <v>6.43107989464442</v>
      </c>
    </row>
    <row r="1728" s="3" customFormat="1" ht="14" customHeight="1" spans="1:10">
      <c r="A1728" s="195"/>
      <c r="B1728" s="43"/>
      <c r="C1728" s="39"/>
      <c r="D1728" s="176" t="s">
        <v>865</v>
      </c>
      <c r="E1728" s="41">
        <v>118.6</v>
      </c>
      <c r="F1728" s="41">
        <v>123.2</v>
      </c>
      <c r="G1728" s="41"/>
      <c r="H1728" s="41">
        <v>120.9</v>
      </c>
      <c r="I1728" s="41">
        <v>483.6</v>
      </c>
      <c r="J1728" s="41">
        <v>11.840888066605</v>
      </c>
    </row>
    <row r="1729" s="3" customFormat="1" ht="14" customHeight="1" spans="1:10">
      <c r="A1729" s="200"/>
      <c r="B1729" s="43"/>
      <c r="C1729" s="39"/>
      <c r="D1729" s="176" t="s">
        <v>874</v>
      </c>
      <c r="E1729" s="46">
        <v>135.648</v>
      </c>
      <c r="F1729" s="46">
        <v>136.31</v>
      </c>
      <c r="G1729" s="46"/>
      <c r="H1729" s="46">
        <v>135.979</v>
      </c>
      <c r="I1729" s="256">
        <v>543.916</v>
      </c>
      <c r="J1729" s="46">
        <v>8</v>
      </c>
    </row>
    <row r="1730" s="3" customFormat="1" ht="14" customHeight="1" spans="1:10">
      <c r="A1730" s="177">
        <v>67</v>
      </c>
      <c r="B1730" s="178" t="s">
        <v>875</v>
      </c>
      <c r="C1730" s="48" t="s">
        <v>512</v>
      </c>
      <c r="D1730" s="130" t="s">
        <v>858</v>
      </c>
      <c r="E1730" s="255">
        <v>12.84</v>
      </c>
      <c r="F1730" s="255">
        <v>12.66</v>
      </c>
      <c r="G1730" s="255">
        <v>12.82</v>
      </c>
      <c r="H1730" s="255">
        <f t="shared" ref="H1730:H1739" si="23">(E1730+G1730+F1730)/3</f>
        <v>12.7733333333333</v>
      </c>
      <c r="I1730" s="255">
        <v>638.666666666667</v>
      </c>
      <c r="J1730" s="255">
        <v>10.273381294964</v>
      </c>
    </row>
    <row r="1731" s="3" customFormat="1" ht="14" customHeight="1" spans="1:10">
      <c r="A1731" s="179"/>
      <c r="B1731" s="180"/>
      <c r="C1731" s="48"/>
      <c r="D1731" s="130" t="s">
        <v>859</v>
      </c>
      <c r="E1731" s="255">
        <v>7.109</v>
      </c>
      <c r="F1731" s="255">
        <v>6.566</v>
      </c>
      <c r="G1731" s="255">
        <v>7.676</v>
      </c>
      <c r="H1731" s="255">
        <f t="shared" si="23"/>
        <v>7.117</v>
      </c>
      <c r="I1731" s="255">
        <v>355.85</v>
      </c>
      <c r="J1731" s="255">
        <v>19.9022856180155</v>
      </c>
    </row>
    <row r="1732" s="3" customFormat="1" ht="14" customHeight="1" spans="1:10">
      <c r="A1732" s="179"/>
      <c r="B1732" s="180"/>
      <c r="C1732" s="48"/>
      <c r="D1732" s="130" t="s">
        <v>860</v>
      </c>
      <c r="E1732" s="255">
        <v>9.95</v>
      </c>
      <c r="F1732" s="255">
        <v>10.11</v>
      </c>
      <c r="G1732" s="255">
        <v>9.85</v>
      </c>
      <c r="H1732" s="255">
        <f t="shared" si="23"/>
        <v>9.97</v>
      </c>
      <c r="I1732" s="255">
        <v>498.5</v>
      </c>
      <c r="J1732" s="255">
        <v>5.68904593639568</v>
      </c>
    </row>
    <row r="1733" s="3" customFormat="1" ht="14" customHeight="1" spans="1:10">
      <c r="A1733" s="179"/>
      <c r="B1733" s="180"/>
      <c r="C1733" s="48"/>
      <c r="D1733" s="130" t="s">
        <v>861</v>
      </c>
      <c r="E1733" s="255">
        <v>11.3557894736842</v>
      </c>
      <c r="F1733" s="255">
        <v>11.3964912280702</v>
      </c>
      <c r="G1733" s="255">
        <v>10.8912280701754</v>
      </c>
      <c r="H1733" s="255">
        <f t="shared" si="23"/>
        <v>11.2145029239766</v>
      </c>
      <c r="I1733" s="255">
        <v>560.725146198831</v>
      </c>
      <c r="J1733" s="255">
        <v>0.241148592138345</v>
      </c>
    </row>
    <row r="1734" s="3" customFormat="1" ht="14" customHeight="1" spans="1:10">
      <c r="A1734" s="179"/>
      <c r="B1734" s="180"/>
      <c r="C1734" s="48"/>
      <c r="D1734" s="130" t="s">
        <v>862</v>
      </c>
      <c r="E1734" s="255">
        <v>12.35</v>
      </c>
      <c r="F1734" s="255">
        <v>12.08</v>
      </c>
      <c r="G1734" s="255">
        <v>12.12</v>
      </c>
      <c r="H1734" s="255">
        <f t="shared" si="23"/>
        <v>12.1833333333333</v>
      </c>
      <c r="I1734" s="255">
        <v>609.166666666667</v>
      </c>
      <c r="J1734" s="255">
        <v>13.7920298879204</v>
      </c>
    </row>
    <row r="1735" s="3" customFormat="1" ht="14" customHeight="1" spans="1:10">
      <c r="A1735" s="179"/>
      <c r="B1735" s="180"/>
      <c r="C1735" s="48"/>
      <c r="D1735" s="130" t="s">
        <v>863</v>
      </c>
      <c r="E1735" s="255">
        <v>11.4053319612632</v>
      </c>
      <c r="F1735" s="255">
        <v>10.097974093848</v>
      </c>
      <c r="G1735" s="255">
        <v>10.7516530275556</v>
      </c>
      <c r="H1735" s="255">
        <f t="shared" si="23"/>
        <v>10.7516530275556</v>
      </c>
      <c r="I1735" s="255">
        <v>537.582651377778</v>
      </c>
      <c r="J1735" s="255">
        <v>52.0055713709727</v>
      </c>
    </row>
    <row r="1736" s="3" customFormat="1" ht="14" customHeight="1" spans="1:10">
      <c r="A1736" s="179"/>
      <c r="B1736" s="180"/>
      <c r="C1736" s="48"/>
      <c r="D1736" s="130" t="s">
        <v>864</v>
      </c>
      <c r="E1736" s="255">
        <v>14.8</v>
      </c>
      <c r="F1736" s="255">
        <v>15.2</v>
      </c>
      <c r="G1736" s="255">
        <v>14.7</v>
      </c>
      <c r="H1736" s="255">
        <f t="shared" si="23"/>
        <v>14.9</v>
      </c>
      <c r="I1736" s="255">
        <v>745</v>
      </c>
      <c r="J1736" s="255">
        <v>-2.18818380743986</v>
      </c>
    </row>
    <row r="1737" s="3" customFormat="1" ht="14" customHeight="1" spans="1:10">
      <c r="A1737" s="179"/>
      <c r="B1737" s="180"/>
      <c r="C1737" s="48"/>
      <c r="D1737" s="130" t="s">
        <v>865</v>
      </c>
      <c r="E1737" s="255">
        <v>8.187</v>
      </c>
      <c r="F1737" s="255">
        <v>9.533</v>
      </c>
      <c r="G1737" s="255">
        <v>7.824</v>
      </c>
      <c r="H1737" s="255">
        <f t="shared" si="23"/>
        <v>8.51466666666667</v>
      </c>
      <c r="I1737" s="255">
        <v>425.733333333333</v>
      </c>
      <c r="J1737" s="255">
        <v>11.30768225195</v>
      </c>
    </row>
    <row r="1738" s="3" customFormat="1" ht="14" customHeight="1" spans="1:10">
      <c r="A1738" s="179"/>
      <c r="B1738" s="180"/>
      <c r="C1738" s="48"/>
      <c r="D1738" s="130" t="s">
        <v>866</v>
      </c>
      <c r="E1738" s="255">
        <v>8.95</v>
      </c>
      <c r="F1738" s="255">
        <v>9.21</v>
      </c>
      <c r="G1738" s="255">
        <v>9.91</v>
      </c>
      <c r="H1738" s="255">
        <f t="shared" si="23"/>
        <v>9.35666666666667</v>
      </c>
      <c r="I1738" s="255">
        <v>467.833333333333</v>
      </c>
      <c r="J1738" s="255">
        <v>6.16490166414507</v>
      </c>
    </row>
    <row r="1739" s="3" customFormat="1" ht="14" customHeight="1" spans="1:10">
      <c r="A1739" s="179"/>
      <c r="B1739" s="180"/>
      <c r="C1739" s="48"/>
      <c r="D1739" s="130" t="s">
        <v>867</v>
      </c>
      <c r="E1739" s="255">
        <v>11.6</v>
      </c>
      <c r="F1739" s="255">
        <v>11.6</v>
      </c>
      <c r="G1739" s="255">
        <v>11.9</v>
      </c>
      <c r="H1739" s="255">
        <f t="shared" si="23"/>
        <v>11.7</v>
      </c>
      <c r="I1739" s="255">
        <v>585</v>
      </c>
      <c r="J1739" s="255">
        <v>-6.4</v>
      </c>
    </row>
    <row r="1740" s="3" customFormat="1" ht="14" customHeight="1" spans="1:10">
      <c r="A1740" s="179"/>
      <c r="B1740" s="180"/>
      <c r="C1740" s="48"/>
      <c r="D1740" s="257" t="s">
        <v>401</v>
      </c>
      <c r="E1740" s="181">
        <f>AVERAGE(E1730:E1739)</f>
        <v>10.8547121434947</v>
      </c>
      <c r="F1740" s="181">
        <f>AVERAGE(F1730:F1739)</f>
        <v>10.8453465321918</v>
      </c>
      <c r="G1740" s="181">
        <f>AVERAGE(G1730:G1739)</f>
        <v>10.8442881097731</v>
      </c>
      <c r="H1740" s="181">
        <f>AVERAGE(H1730:H1739)</f>
        <v>10.8481155951532</v>
      </c>
      <c r="I1740" s="181">
        <f>AVERAGE(I1730:I1739)</f>
        <v>542.405779757661</v>
      </c>
      <c r="J1740" s="46">
        <v>8.4</v>
      </c>
    </row>
    <row r="1741" s="3" customFormat="1" ht="14" customHeight="1" spans="1:10">
      <c r="A1741" s="179"/>
      <c r="B1741" s="180"/>
      <c r="C1741" s="48" t="s">
        <v>520</v>
      </c>
      <c r="D1741" s="130" t="s">
        <v>858</v>
      </c>
      <c r="E1741" s="116">
        <v>12.47</v>
      </c>
      <c r="F1741" s="116">
        <v>12.14</v>
      </c>
      <c r="G1741" s="116">
        <v>12.68</v>
      </c>
      <c r="H1741" s="116">
        <v>12.43</v>
      </c>
      <c r="I1741" s="116">
        <v>621.5</v>
      </c>
      <c r="J1741" s="116">
        <v>32.7055708581556</v>
      </c>
    </row>
    <row r="1742" s="3" customFormat="1" ht="14" customHeight="1" spans="1:10">
      <c r="A1742" s="179"/>
      <c r="B1742" s="180"/>
      <c r="C1742" s="48"/>
      <c r="D1742" s="130" t="s">
        <v>864</v>
      </c>
      <c r="E1742" s="116">
        <v>13.39</v>
      </c>
      <c r="F1742" s="116">
        <v>12.46</v>
      </c>
      <c r="G1742" s="116">
        <v>12.79</v>
      </c>
      <c r="H1742" s="116">
        <v>12.88</v>
      </c>
      <c r="I1742" s="116">
        <v>644</v>
      </c>
      <c r="J1742" s="116">
        <v>25.9042033235582</v>
      </c>
    </row>
    <row r="1743" s="3" customFormat="1" ht="14" customHeight="1" spans="1:10">
      <c r="A1743" s="179"/>
      <c r="B1743" s="180"/>
      <c r="C1743" s="48"/>
      <c r="D1743" s="130" t="s">
        <v>868</v>
      </c>
      <c r="E1743" s="116">
        <v>11.593</v>
      </c>
      <c r="F1743" s="116">
        <v>11.451</v>
      </c>
      <c r="G1743" s="116">
        <v>11.205</v>
      </c>
      <c r="H1743" s="116">
        <v>11.4163333333333</v>
      </c>
      <c r="I1743" s="116">
        <v>570.816666666667</v>
      </c>
      <c r="J1743" s="116">
        <v>7.56933320770126</v>
      </c>
    </row>
    <row r="1744" s="3" customFormat="1" ht="14" customHeight="1" spans="1:10">
      <c r="A1744" s="179"/>
      <c r="B1744" s="180"/>
      <c r="C1744" s="48"/>
      <c r="D1744" s="130" t="s">
        <v>865</v>
      </c>
      <c r="E1744" s="116">
        <v>12.106</v>
      </c>
      <c r="F1744" s="116">
        <v>11.731</v>
      </c>
      <c r="G1744" s="116">
        <v>11.637</v>
      </c>
      <c r="H1744" s="116">
        <v>11.8246666666667</v>
      </c>
      <c r="I1744" s="116">
        <v>591.233333333333</v>
      </c>
      <c r="J1744" s="116">
        <v>5.6962892778185</v>
      </c>
    </row>
    <row r="1745" s="3" customFormat="1" ht="14" customHeight="1" spans="1:10">
      <c r="A1745" s="179"/>
      <c r="B1745" s="180"/>
      <c r="C1745" s="48"/>
      <c r="D1745" s="130" t="s">
        <v>869</v>
      </c>
      <c r="E1745" s="116">
        <v>12.32</v>
      </c>
      <c r="F1745" s="116">
        <v>12.0140350877193</v>
      </c>
      <c r="G1745" s="116">
        <v>13.0077192982456</v>
      </c>
      <c r="H1745" s="116">
        <v>12.4472514619883</v>
      </c>
      <c r="I1745" s="116">
        <v>622.362573099415</v>
      </c>
      <c r="J1745" s="116">
        <v>7.73483123864691</v>
      </c>
    </row>
    <row r="1746" s="3" customFormat="1" ht="14" customHeight="1" spans="1:10">
      <c r="A1746" s="179"/>
      <c r="B1746" s="180"/>
      <c r="C1746" s="48"/>
      <c r="D1746" s="130" t="s">
        <v>870</v>
      </c>
      <c r="E1746" s="116">
        <v>10.77</v>
      </c>
      <c r="F1746" s="116">
        <v>11.85</v>
      </c>
      <c r="G1746" s="116">
        <v>10.58</v>
      </c>
      <c r="H1746" s="116">
        <v>11.07</v>
      </c>
      <c r="I1746" s="116">
        <v>553.4</v>
      </c>
      <c r="J1746" s="116">
        <v>8.83</v>
      </c>
    </row>
    <row r="1747" s="3" customFormat="1" ht="14" customHeight="1" spans="1:10">
      <c r="A1747" s="179"/>
      <c r="B1747" s="180"/>
      <c r="C1747" s="48"/>
      <c r="D1747" s="130" t="s">
        <v>871</v>
      </c>
      <c r="E1747" s="116">
        <v>9.62</v>
      </c>
      <c r="F1747" s="116">
        <v>9.48</v>
      </c>
      <c r="G1747" s="116">
        <v>8.879704</v>
      </c>
      <c r="H1747" s="116">
        <v>9.326568</v>
      </c>
      <c r="I1747" s="116">
        <v>466.3284</v>
      </c>
      <c r="J1747" s="116">
        <v>6.4944164059467</v>
      </c>
    </row>
    <row r="1748" s="3" customFormat="1" ht="14" customHeight="1" spans="1:10">
      <c r="A1748" s="179"/>
      <c r="B1748" s="180"/>
      <c r="C1748" s="48"/>
      <c r="D1748" s="130" t="s">
        <v>872</v>
      </c>
      <c r="E1748" s="116">
        <v>11.7</v>
      </c>
      <c r="F1748" s="116">
        <v>11.9</v>
      </c>
      <c r="G1748" s="116">
        <v>11.1</v>
      </c>
      <c r="H1748" s="116">
        <v>11.5666666666667</v>
      </c>
      <c r="I1748" s="116">
        <v>578.333333333333</v>
      </c>
      <c r="J1748" s="116">
        <v>8.77674748120703</v>
      </c>
    </row>
    <row r="1749" s="3" customFormat="1" ht="14" customHeight="1" spans="1:10">
      <c r="A1749" s="179"/>
      <c r="B1749" s="180"/>
      <c r="C1749" s="48"/>
      <c r="D1749" s="130" t="s">
        <v>866</v>
      </c>
      <c r="E1749" s="116">
        <v>9.04</v>
      </c>
      <c r="F1749" s="116">
        <v>9.81</v>
      </c>
      <c r="G1749" s="116">
        <v>8.86</v>
      </c>
      <c r="H1749" s="116">
        <v>9.23666666666667</v>
      </c>
      <c r="I1749" s="116">
        <v>461.833333333333</v>
      </c>
      <c r="J1749" s="116">
        <v>5.72381323016582</v>
      </c>
    </row>
    <row r="1750" s="3" customFormat="1" ht="14" customHeight="1" spans="1:10">
      <c r="A1750" s="179"/>
      <c r="B1750" s="180"/>
      <c r="C1750" s="48"/>
      <c r="D1750" s="130" t="s">
        <v>873</v>
      </c>
      <c r="E1750" s="116">
        <v>10.35</v>
      </c>
      <c r="F1750" s="116">
        <v>10.17</v>
      </c>
      <c r="G1750" s="116">
        <v>10.77</v>
      </c>
      <c r="H1750" s="116">
        <v>10.43</v>
      </c>
      <c r="I1750" s="116">
        <v>521.5</v>
      </c>
      <c r="J1750" s="116">
        <v>6.32008154943935</v>
      </c>
    </row>
    <row r="1751" s="3" customFormat="1" ht="14" customHeight="1" spans="1:10">
      <c r="A1751" s="179"/>
      <c r="B1751" s="180"/>
      <c r="C1751" s="48"/>
      <c r="D1751" s="180" t="s">
        <v>339</v>
      </c>
      <c r="E1751" s="181">
        <f>AVERAGE(E1741:E1750)</f>
        <v>11.3359</v>
      </c>
      <c r="F1751" s="181">
        <f>AVERAGE(F1741:F1750)</f>
        <v>11.3006035087719</v>
      </c>
      <c r="G1751" s="181">
        <f>AVERAGE(G1741:G1750)</f>
        <v>11.1509423298246</v>
      </c>
      <c r="H1751" s="181">
        <f>AVERAGE(H1741:H1750)</f>
        <v>11.2628152795322</v>
      </c>
      <c r="I1751" s="181">
        <f>AVERAGE(I1741:I1750)</f>
        <v>563.130763976608</v>
      </c>
      <c r="J1751" s="46">
        <v>11.4</v>
      </c>
    </row>
    <row r="1752" s="3" customFormat="1" ht="14" customHeight="1" spans="1:10">
      <c r="A1752" s="179"/>
      <c r="B1752" s="180"/>
      <c r="C1752" s="48" t="s">
        <v>521</v>
      </c>
      <c r="D1752" s="130" t="s">
        <v>858</v>
      </c>
      <c r="E1752" s="74">
        <v>134.1304</v>
      </c>
      <c r="F1752" s="74">
        <v>142.54</v>
      </c>
      <c r="G1752" s="74"/>
      <c r="H1752" s="74">
        <v>138.3352</v>
      </c>
      <c r="I1752" s="74">
        <v>553.3408</v>
      </c>
      <c r="J1752" s="74">
        <v>10.01</v>
      </c>
    </row>
    <row r="1753" s="3" customFormat="1" ht="14" customHeight="1" spans="1:10">
      <c r="A1753" s="179"/>
      <c r="B1753" s="180"/>
      <c r="C1753" s="48"/>
      <c r="D1753" s="130" t="s">
        <v>864</v>
      </c>
      <c r="E1753" s="74">
        <v>141.25</v>
      </c>
      <c r="F1753" s="74">
        <v>139.58</v>
      </c>
      <c r="G1753" s="74"/>
      <c r="H1753" s="74">
        <v>140.415</v>
      </c>
      <c r="I1753" s="74">
        <v>561.66</v>
      </c>
      <c r="J1753" s="74">
        <v>10.4629666050427</v>
      </c>
    </row>
    <row r="1754" s="3" customFormat="1" ht="14" customHeight="1" spans="1:10">
      <c r="A1754" s="179"/>
      <c r="B1754" s="180"/>
      <c r="C1754" s="48"/>
      <c r="D1754" s="130" t="s">
        <v>866</v>
      </c>
      <c r="E1754" s="74">
        <v>141.06</v>
      </c>
      <c r="F1754" s="74">
        <v>141.72</v>
      </c>
      <c r="G1754" s="74"/>
      <c r="H1754" s="74">
        <v>141.39</v>
      </c>
      <c r="I1754" s="74">
        <v>565.56</v>
      </c>
      <c r="J1754" s="74">
        <v>7.43104627307953</v>
      </c>
    </row>
    <row r="1755" s="3" customFormat="1" ht="14" customHeight="1" spans="1:10">
      <c r="A1755" s="179"/>
      <c r="B1755" s="180"/>
      <c r="C1755" s="48"/>
      <c r="D1755" s="130" t="s">
        <v>860</v>
      </c>
      <c r="E1755" s="74">
        <v>145.14</v>
      </c>
      <c r="F1755" s="74">
        <v>143.16</v>
      </c>
      <c r="G1755" s="74"/>
      <c r="H1755" s="74">
        <v>144.15</v>
      </c>
      <c r="I1755" s="74">
        <v>576.6</v>
      </c>
      <c r="J1755" s="74">
        <v>5.4653204565408</v>
      </c>
    </row>
    <row r="1756" s="3" customFormat="1" ht="14" customHeight="1" spans="1:10">
      <c r="A1756" s="179"/>
      <c r="B1756" s="180"/>
      <c r="C1756" s="48"/>
      <c r="D1756" s="130" t="s">
        <v>865</v>
      </c>
      <c r="E1756" s="74">
        <v>121.2</v>
      </c>
      <c r="F1756" s="74">
        <v>127.5</v>
      </c>
      <c r="G1756" s="74"/>
      <c r="H1756" s="74">
        <v>124.35</v>
      </c>
      <c r="I1756" s="74">
        <v>497.4</v>
      </c>
      <c r="J1756" s="74">
        <v>15.0323774283071</v>
      </c>
    </row>
    <row r="1757" s="3" customFormat="1" ht="14" customHeight="1" spans="1:10">
      <c r="A1757" s="185"/>
      <c r="B1757" s="180"/>
      <c r="C1757" s="48"/>
      <c r="D1757" s="257" t="s">
        <v>401</v>
      </c>
      <c r="E1757" s="76">
        <f t="shared" ref="E1757:I1757" si="24">AVERAGE(E1752:E1756)</f>
        <v>136.55608</v>
      </c>
      <c r="F1757" s="76">
        <f t="shared" si="24"/>
        <v>138.9</v>
      </c>
      <c r="G1757" s="76"/>
      <c r="H1757" s="76">
        <f t="shared" si="24"/>
        <v>137.72804</v>
      </c>
      <c r="I1757" s="76">
        <f t="shared" si="24"/>
        <v>550.91216</v>
      </c>
      <c r="J1757" s="46">
        <v>9.4</v>
      </c>
    </row>
    <row r="1758" s="2" customFormat="1" ht="14" customHeight="1" spans="1:10">
      <c r="A1758" s="37">
        <v>68</v>
      </c>
      <c r="B1758" s="38" t="s">
        <v>149</v>
      </c>
      <c r="C1758" s="37" t="s">
        <v>876</v>
      </c>
      <c r="D1758" s="39" t="s">
        <v>408</v>
      </c>
      <c r="E1758" s="114">
        <v>13.97</v>
      </c>
      <c r="F1758" s="114">
        <v>13.05</v>
      </c>
      <c r="G1758" s="114">
        <v>13.41</v>
      </c>
      <c r="H1758" s="114">
        <v>13.4766666666667</v>
      </c>
      <c r="I1758" s="269">
        <v>673.833333333333</v>
      </c>
      <c r="J1758" s="114">
        <v>-0.320512820512832</v>
      </c>
    </row>
    <row r="1759" s="2" customFormat="1" ht="14" customHeight="1" spans="1:10">
      <c r="A1759" s="42"/>
      <c r="B1759" s="43"/>
      <c r="C1759" s="42"/>
      <c r="D1759" s="39" t="s">
        <v>522</v>
      </c>
      <c r="E1759" s="114">
        <v>13.67</v>
      </c>
      <c r="F1759" s="114">
        <v>13.55</v>
      </c>
      <c r="G1759" s="114">
        <v>13.04</v>
      </c>
      <c r="H1759" s="114">
        <v>13.42</v>
      </c>
      <c r="I1759" s="269">
        <v>671</v>
      </c>
      <c r="J1759" s="114">
        <v>7.01754385964912</v>
      </c>
    </row>
    <row r="1760" s="2" customFormat="1" ht="14" customHeight="1" spans="1:10">
      <c r="A1760" s="42"/>
      <c r="B1760" s="43"/>
      <c r="C1760" s="42"/>
      <c r="D1760" s="39" t="s">
        <v>434</v>
      </c>
      <c r="E1760" s="114">
        <v>13.715</v>
      </c>
      <c r="F1760" s="114">
        <v>14.17</v>
      </c>
      <c r="G1760" s="114">
        <v>14.534</v>
      </c>
      <c r="H1760" s="114">
        <v>14.1396666666667</v>
      </c>
      <c r="I1760" s="269">
        <v>706.983333333333</v>
      </c>
      <c r="J1760" s="114">
        <v>3.48874088169996</v>
      </c>
    </row>
    <row r="1761" s="2" customFormat="1" ht="14" customHeight="1" spans="1:10">
      <c r="A1761" s="42"/>
      <c r="B1761" s="43"/>
      <c r="C1761" s="42"/>
      <c r="D1761" s="39" t="s">
        <v>335</v>
      </c>
      <c r="E1761" s="114">
        <v>13.29</v>
      </c>
      <c r="F1761" s="114">
        <v>12.73</v>
      </c>
      <c r="G1761" s="114">
        <v>13.82</v>
      </c>
      <c r="H1761" s="114">
        <v>13.28</v>
      </c>
      <c r="I1761" s="269">
        <v>664</v>
      </c>
      <c r="J1761" s="114">
        <v>4.64933018124507</v>
      </c>
    </row>
    <row r="1762" s="2" customFormat="1" ht="14" customHeight="1" spans="1:10">
      <c r="A1762" s="42"/>
      <c r="B1762" s="43"/>
      <c r="C1762" s="42"/>
      <c r="D1762" s="39" t="s">
        <v>877</v>
      </c>
      <c r="E1762" s="114">
        <v>14.3</v>
      </c>
      <c r="F1762" s="114">
        <v>13.19</v>
      </c>
      <c r="G1762" s="114">
        <v>14.05</v>
      </c>
      <c r="H1762" s="114">
        <v>13.8466666666667</v>
      </c>
      <c r="I1762" s="269">
        <v>692.333333333333</v>
      </c>
      <c r="J1762" s="114">
        <v>4.71388958911017</v>
      </c>
    </row>
    <row r="1763" s="2" customFormat="1" ht="14" customHeight="1" spans="1:10">
      <c r="A1763" s="42"/>
      <c r="B1763" s="43"/>
      <c r="C1763" s="42"/>
      <c r="D1763" s="39" t="s">
        <v>674</v>
      </c>
      <c r="E1763" s="114">
        <v>15.71</v>
      </c>
      <c r="F1763" s="114">
        <v>15.35</v>
      </c>
      <c r="G1763" s="114">
        <v>16.41</v>
      </c>
      <c r="H1763" s="114">
        <v>15.8233333333333</v>
      </c>
      <c r="I1763" s="269">
        <v>791.166666666667</v>
      </c>
      <c r="J1763" s="114">
        <v>5.11514614703276</v>
      </c>
    </row>
    <row r="1764" s="2" customFormat="1" ht="14" customHeight="1" spans="1:10">
      <c r="A1764" s="42"/>
      <c r="B1764" s="43"/>
      <c r="C1764" s="42"/>
      <c r="D1764" s="39" t="s">
        <v>436</v>
      </c>
      <c r="E1764" s="114">
        <v>13.1214076666666</v>
      </c>
      <c r="F1764" s="114">
        <v>13.1814076666666</v>
      </c>
      <c r="G1764" s="114">
        <v>12.9114076666666</v>
      </c>
      <c r="H1764" s="114">
        <v>13.0714076666666</v>
      </c>
      <c r="I1764" s="269">
        <v>653.57038333333</v>
      </c>
      <c r="J1764" s="114">
        <v>4.20999999999946</v>
      </c>
    </row>
    <row r="1765" s="2" customFormat="1" ht="14" customHeight="1" spans="1:10">
      <c r="A1765" s="42"/>
      <c r="B1765" s="43"/>
      <c r="C1765" s="42"/>
      <c r="D1765" s="43" t="s">
        <v>339</v>
      </c>
      <c r="E1765" s="107">
        <v>13.9680582380952</v>
      </c>
      <c r="F1765" s="107">
        <v>13.6030582380952</v>
      </c>
      <c r="G1765" s="107">
        <v>14.0250582380952</v>
      </c>
      <c r="H1765" s="107">
        <v>13.8653915714286</v>
      </c>
      <c r="I1765" s="260">
        <v>693.269578571428</v>
      </c>
      <c r="J1765" s="107">
        <v>4.10234680853334</v>
      </c>
    </row>
    <row r="1766" s="2" customFormat="1" ht="14" customHeight="1" spans="1:10">
      <c r="A1766" s="42"/>
      <c r="B1766" s="43"/>
      <c r="C1766" s="37" t="s">
        <v>878</v>
      </c>
      <c r="D1766" s="63" t="s">
        <v>513</v>
      </c>
      <c r="E1766" s="259">
        <v>12.58</v>
      </c>
      <c r="F1766" s="259">
        <v>12.63</v>
      </c>
      <c r="G1766" s="259">
        <v>12.72</v>
      </c>
      <c r="H1766" s="259">
        <v>12.6433333333333</v>
      </c>
      <c r="I1766" s="270">
        <v>632.166666666667</v>
      </c>
      <c r="J1766" s="94">
        <v>2.56895619253649</v>
      </c>
    </row>
    <row r="1767" s="2" customFormat="1" ht="14" customHeight="1" spans="1:10">
      <c r="A1767" s="42"/>
      <c r="B1767" s="43"/>
      <c r="C1767" s="42"/>
      <c r="D1767" s="63" t="s">
        <v>514</v>
      </c>
      <c r="E1767" s="259">
        <v>11.85</v>
      </c>
      <c r="F1767" s="259">
        <v>11.79</v>
      </c>
      <c r="G1767" s="259">
        <v>11.42</v>
      </c>
      <c r="H1767" s="259">
        <v>11.6866666666667</v>
      </c>
      <c r="I1767" s="270">
        <v>584.333333333333</v>
      </c>
      <c r="J1767" s="94">
        <v>3.0265661095261</v>
      </c>
    </row>
    <row r="1768" s="2" customFormat="1" ht="14" customHeight="1" spans="1:10">
      <c r="A1768" s="42"/>
      <c r="B1768" s="43"/>
      <c r="C1768" s="42"/>
      <c r="D1768" s="63" t="s">
        <v>515</v>
      </c>
      <c r="E1768" s="259">
        <v>12.37</v>
      </c>
      <c r="F1768" s="259">
        <v>12.74</v>
      </c>
      <c r="G1768" s="259">
        <v>11.83</v>
      </c>
      <c r="H1768" s="259">
        <v>12.3133333333333</v>
      </c>
      <c r="I1768" s="270">
        <v>615.666666666667</v>
      </c>
      <c r="J1768" s="94">
        <v>1.67905312413982</v>
      </c>
    </row>
    <row r="1769" s="2" customFormat="1" ht="14" customHeight="1" spans="1:10">
      <c r="A1769" s="42"/>
      <c r="B1769" s="43"/>
      <c r="C1769" s="42"/>
      <c r="D1769" s="63" t="s">
        <v>516</v>
      </c>
      <c r="E1769" s="259">
        <v>14.3262543352601</v>
      </c>
      <c r="F1769" s="259">
        <v>13.8612543352601</v>
      </c>
      <c r="G1769" s="259">
        <v>13.9212543352601</v>
      </c>
      <c r="H1769" s="259">
        <v>14.0362543352601</v>
      </c>
      <c r="I1769" s="270">
        <v>701.812716763005</v>
      </c>
      <c r="J1769" s="94">
        <v>4.84724586602125</v>
      </c>
    </row>
    <row r="1770" s="2" customFormat="1" ht="14" customHeight="1" spans="1:10">
      <c r="A1770" s="42"/>
      <c r="B1770" s="43"/>
      <c r="C1770" s="42"/>
      <c r="D1770" s="63" t="s">
        <v>517</v>
      </c>
      <c r="E1770" s="259">
        <v>14.47</v>
      </c>
      <c r="F1770" s="259">
        <v>14.39</v>
      </c>
      <c r="G1770" s="259">
        <v>14.59</v>
      </c>
      <c r="H1770" s="259">
        <v>14.4833333333333</v>
      </c>
      <c r="I1770" s="270">
        <v>724.166666666667</v>
      </c>
      <c r="J1770" s="94">
        <v>6.44292013718769</v>
      </c>
    </row>
    <row r="1771" s="2" customFormat="1" ht="14" customHeight="1" spans="1:10">
      <c r="A1771" s="42"/>
      <c r="B1771" s="43"/>
      <c r="C1771" s="42"/>
      <c r="D1771" s="63" t="s">
        <v>518</v>
      </c>
      <c r="E1771" s="259">
        <v>13.53</v>
      </c>
      <c r="F1771" s="259">
        <v>13.73</v>
      </c>
      <c r="G1771" s="259">
        <v>14</v>
      </c>
      <c r="H1771" s="259">
        <v>13.7533333333333</v>
      </c>
      <c r="I1771" s="270">
        <v>687.666666666667</v>
      </c>
      <c r="J1771" s="94">
        <v>6.61498708010335</v>
      </c>
    </row>
    <row r="1772" s="2" customFormat="1" ht="14" customHeight="1" spans="1:10">
      <c r="A1772" s="42"/>
      <c r="B1772" s="43"/>
      <c r="C1772" s="42"/>
      <c r="D1772" s="63" t="s">
        <v>519</v>
      </c>
      <c r="E1772" s="259">
        <v>11.8281589595376</v>
      </c>
      <c r="F1772" s="259">
        <v>11.979225433526</v>
      </c>
      <c r="G1772" s="259">
        <v>11.9513063583815</v>
      </c>
      <c r="H1772" s="259">
        <v>11.919563583815</v>
      </c>
      <c r="I1772" s="270">
        <v>595.978179190752</v>
      </c>
      <c r="J1772" s="94">
        <v>-4.56953731774413</v>
      </c>
    </row>
    <row r="1773" s="2" customFormat="1" ht="14" customHeight="1" spans="1:10">
      <c r="A1773" s="42"/>
      <c r="B1773" s="43"/>
      <c r="C1773" s="42"/>
      <c r="D1773" s="260" t="s">
        <v>339</v>
      </c>
      <c r="E1773" s="260">
        <v>12.9934876135425</v>
      </c>
      <c r="F1773" s="260">
        <v>13.0172113955409</v>
      </c>
      <c r="G1773" s="260">
        <v>12.9189372419488</v>
      </c>
      <c r="H1773" s="260">
        <v>12.9765454170107</v>
      </c>
      <c r="I1773" s="260">
        <v>648.827270850537</v>
      </c>
      <c r="J1773" s="260">
        <v>3.03050895952447</v>
      </c>
    </row>
    <row r="1774" s="2" customFormat="1" ht="14" customHeight="1" spans="1:10">
      <c r="A1774" s="42"/>
      <c r="B1774" s="43"/>
      <c r="C1774" s="39" t="s">
        <v>879</v>
      </c>
      <c r="D1774" s="261" t="s">
        <v>514</v>
      </c>
      <c r="E1774" s="262">
        <v>151.42</v>
      </c>
      <c r="F1774" s="262">
        <v>152.55</v>
      </c>
      <c r="G1774" s="262" t="s">
        <v>880</v>
      </c>
      <c r="H1774" s="259">
        <v>151.985</v>
      </c>
      <c r="I1774" s="100">
        <v>675.492266333333</v>
      </c>
      <c r="J1774" s="262">
        <v>12.8355704697987</v>
      </c>
    </row>
    <row r="1775" s="2" customFormat="1" ht="14" customHeight="1" spans="1:10">
      <c r="A1775" s="42"/>
      <c r="B1775" s="43"/>
      <c r="C1775" s="39"/>
      <c r="D1775" s="263" t="s">
        <v>515</v>
      </c>
      <c r="E1775" s="262">
        <v>141.32</v>
      </c>
      <c r="F1775" s="262">
        <v>135.98</v>
      </c>
      <c r="G1775" s="262" t="s">
        <v>880</v>
      </c>
      <c r="H1775" s="259">
        <v>138.65</v>
      </c>
      <c r="I1775" s="100">
        <v>616.225303333333</v>
      </c>
      <c r="J1775" s="262">
        <v>0.630622133084431</v>
      </c>
    </row>
    <row r="1776" s="2" customFormat="1" ht="14" customHeight="1" spans="1:10">
      <c r="A1776" s="42"/>
      <c r="B1776" s="43"/>
      <c r="C1776" s="39"/>
      <c r="D1776" s="264" t="s">
        <v>516</v>
      </c>
      <c r="E1776" s="262">
        <v>159.840360164073</v>
      </c>
      <c r="F1776" s="262">
        <v>155.140360164073</v>
      </c>
      <c r="G1776" s="262" t="s">
        <v>880</v>
      </c>
      <c r="H1776" s="259">
        <v>157.490360164073</v>
      </c>
      <c r="I1776" s="100">
        <v>699.96065607055</v>
      </c>
      <c r="J1776" s="262">
        <v>1.42096977568205</v>
      </c>
    </row>
    <row r="1777" s="2" customFormat="1" ht="14" customHeight="1" spans="1:10">
      <c r="A1777" s="42"/>
      <c r="B1777" s="43"/>
      <c r="C1777" s="39"/>
      <c r="D1777" s="263" t="s">
        <v>517</v>
      </c>
      <c r="E1777" s="262">
        <v>180.2</v>
      </c>
      <c r="F1777" s="262">
        <v>176.4</v>
      </c>
      <c r="G1777" s="262" t="s">
        <v>880</v>
      </c>
      <c r="H1777" s="259">
        <v>178.3</v>
      </c>
      <c r="I1777" s="100">
        <v>792.448406666667</v>
      </c>
      <c r="J1777" s="262">
        <v>3.9044289044289</v>
      </c>
    </row>
    <row r="1778" s="2" customFormat="1" ht="14" customHeight="1" spans="1:10">
      <c r="A1778" s="42"/>
      <c r="B1778" s="43"/>
      <c r="C1778" s="39"/>
      <c r="D1778" s="265" t="s">
        <v>400</v>
      </c>
      <c r="E1778" s="262">
        <v>144.4</v>
      </c>
      <c r="F1778" s="262">
        <v>140</v>
      </c>
      <c r="G1778" s="262" t="s">
        <v>880</v>
      </c>
      <c r="H1778" s="259">
        <v>142.2</v>
      </c>
      <c r="I1778" s="100">
        <v>632.00316</v>
      </c>
      <c r="J1778" s="262">
        <v>1.71673819742488</v>
      </c>
    </row>
    <row r="1779" s="2" customFormat="1" ht="14" customHeight="1" spans="1:10">
      <c r="A1779" s="42"/>
      <c r="B1779" s="43"/>
      <c r="C1779" s="39"/>
      <c r="D1779" s="263" t="s">
        <v>519</v>
      </c>
      <c r="E1779" s="262">
        <v>143.831901265427</v>
      </c>
      <c r="F1779" s="262">
        <v>140.62896422434</v>
      </c>
      <c r="G1779" s="262" t="s">
        <v>880</v>
      </c>
      <c r="H1779" s="259">
        <v>142.230432744884</v>
      </c>
      <c r="I1779" s="100">
        <v>632.13841732021</v>
      </c>
      <c r="J1779" s="262">
        <v>0.67554417300298</v>
      </c>
    </row>
    <row r="1780" s="2" customFormat="1" ht="14" customHeight="1" spans="1:10">
      <c r="A1780" s="53"/>
      <c r="B1780" s="43"/>
      <c r="C1780" s="39"/>
      <c r="D1780" s="260" t="s">
        <v>339</v>
      </c>
      <c r="E1780" s="260">
        <f>AVERAGE(E1774:E1779)</f>
        <v>153.502043571583</v>
      </c>
      <c r="F1780" s="260">
        <f>AVERAGE(F1774:F1779)</f>
        <v>150.116554064736</v>
      </c>
      <c r="G1780" s="260" t="s">
        <v>880</v>
      </c>
      <c r="H1780" s="260">
        <f>AVERAGE(H1774:H1779)</f>
        <v>151.80929881816</v>
      </c>
      <c r="I1780" s="260">
        <f>AVERAGE(I1774:I1779)</f>
        <v>674.711368287349</v>
      </c>
      <c r="J1780" s="260">
        <v>3.45496573958641</v>
      </c>
    </row>
    <row r="1781" s="11" customFormat="1" ht="14" customHeight="1" spans="1:10">
      <c r="A1781" s="168">
        <v>69</v>
      </c>
      <c r="B1781" s="169" t="s">
        <v>881</v>
      </c>
      <c r="C1781" s="63" t="s">
        <v>882</v>
      </c>
      <c r="D1781" s="41" t="s">
        <v>657</v>
      </c>
      <c r="E1781" s="266">
        <v>13.43</v>
      </c>
      <c r="F1781" s="266">
        <v>13.19</v>
      </c>
      <c r="G1781" s="266">
        <v>13.48</v>
      </c>
      <c r="H1781" s="266">
        <v>13.3666666666667</v>
      </c>
      <c r="I1781" s="266">
        <v>668.333333333333</v>
      </c>
      <c r="J1781" s="266">
        <v>9.92324561403506</v>
      </c>
    </row>
    <row r="1782" s="11" customFormat="1" ht="14" customHeight="1" spans="1:10">
      <c r="A1782" s="135"/>
      <c r="B1782" s="110"/>
      <c r="C1782" s="63"/>
      <c r="D1782" s="41" t="s">
        <v>435</v>
      </c>
      <c r="E1782" s="266">
        <v>12.75</v>
      </c>
      <c r="F1782" s="266">
        <v>12.64</v>
      </c>
      <c r="G1782" s="266">
        <v>12.36</v>
      </c>
      <c r="H1782" s="266">
        <v>12.58</v>
      </c>
      <c r="I1782" s="266">
        <v>629</v>
      </c>
      <c r="J1782" s="266">
        <v>3.37</v>
      </c>
    </row>
    <row r="1783" s="11" customFormat="1" ht="14" customHeight="1" spans="1:10">
      <c r="A1783" s="135"/>
      <c r="B1783" s="110"/>
      <c r="C1783" s="63"/>
      <c r="D1783" s="41" t="s">
        <v>434</v>
      </c>
      <c r="E1783" s="266">
        <v>14.28</v>
      </c>
      <c r="F1783" s="266">
        <v>14.91</v>
      </c>
      <c r="G1783" s="266">
        <v>14.51</v>
      </c>
      <c r="H1783" s="266">
        <v>14.5666666666667</v>
      </c>
      <c r="I1783" s="266">
        <v>728.333333333333</v>
      </c>
      <c r="J1783" s="266">
        <v>6.24718506859851</v>
      </c>
    </row>
    <row r="1784" s="11" customFormat="1" ht="14" customHeight="1" spans="1:10">
      <c r="A1784" s="135"/>
      <c r="B1784" s="110"/>
      <c r="C1784" s="63"/>
      <c r="D1784" s="41" t="s">
        <v>414</v>
      </c>
      <c r="E1784" s="266">
        <v>14.08</v>
      </c>
      <c r="F1784" s="266">
        <v>14.69</v>
      </c>
      <c r="G1784" s="266">
        <v>15.01</v>
      </c>
      <c r="H1784" s="266">
        <v>14.59</v>
      </c>
      <c r="I1784" s="266">
        <v>729.5</v>
      </c>
      <c r="J1784" s="266">
        <v>4.34</v>
      </c>
    </row>
    <row r="1785" s="11" customFormat="1" ht="14" customHeight="1" spans="1:10">
      <c r="A1785" s="135"/>
      <c r="B1785" s="110"/>
      <c r="C1785" s="63"/>
      <c r="D1785" s="41" t="s">
        <v>447</v>
      </c>
      <c r="E1785" s="266">
        <v>14.62</v>
      </c>
      <c r="F1785" s="266">
        <v>14.71</v>
      </c>
      <c r="G1785" s="266">
        <v>14.15</v>
      </c>
      <c r="H1785" s="266">
        <v>14.4933333333333</v>
      </c>
      <c r="I1785" s="266">
        <v>724.666666666667</v>
      </c>
      <c r="J1785" s="266">
        <v>7.98460201167266</v>
      </c>
    </row>
    <row r="1786" s="11" customFormat="1" ht="14" customHeight="1" spans="1:10">
      <c r="A1786" s="135"/>
      <c r="B1786" s="110"/>
      <c r="C1786" s="63"/>
      <c r="D1786" s="41" t="s">
        <v>658</v>
      </c>
      <c r="E1786" s="266">
        <v>17.23</v>
      </c>
      <c r="F1786" s="266">
        <v>17.69</v>
      </c>
      <c r="G1786" s="266">
        <v>17.33</v>
      </c>
      <c r="H1786" s="266">
        <v>17.4166666666667</v>
      </c>
      <c r="I1786" s="266">
        <v>772.138888888889</v>
      </c>
      <c r="J1786" s="266">
        <v>5.06736376432735</v>
      </c>
    </row>
    <row r="1787" s="11" customFormat="1" ht="14" customHeight="1" spans="1:10">
      <c r="A1787" s="135"/>
      <c r="B1787" s="110"/>
      <c r="C1787" s="63"/>
      <c r="D1787" s="41" t="s">
        <v>468</v>
      </c>
      <c r="E1787" s="266">
        <v>12.63</v>
      </c>
      <c r="F1787" s="266">
        <v>13.14</v>
      </c>
      <c r="G1787" s="266">
        <v>12.66</v>
      </c>
      <c r="H1787" s="266">
        <v>12.81</v>
      </c>
      <c r="I1787" s="266">
        <v>640.5</v>
      </c>
      <c r="J1787" s="266">
        <v>7.73759461732548</v>
      </c>
    </row>
    <row r="1788" s="12" customFormat="1" ht="14" customHeight="1" spans="1:10">
      <c r="A1788" s="135"/>
      <c r="B1788" s="110"/>
      <c r="C1788" s="63"/>
      <c r="D1788" s="46" t="s">
        <v>339</v>
      </c>
      <c r="E1788" s="267">
        <v>14.1457142857143</v>
      </c>
      <c r="F1788" s="267">
        <v>14.4242857142857</v>
      </c>
      <c r="G1788" s="267">
        <v>14.2142857142857</v>
      </c>
      <c r="H1788" s="267">
        <v>14.2604761904762</v>
      </c>
      <c r="I1788" s="267">
        <v>698.924603174603</v>
      </c>
      <c r="J1788" s="267">
        <v>6.31227992575181</v>
      </c>
    </row>
    <row r="1789" s="11" customFormat="1" ht="14" customHeight="1" spans="1:10">
      <c r="A1789" s="135"/>
      <c r="B1789" s="110"/>
      <c r="C1789" s="192" t="s">
        <v>883</v>
      </c>
      <c r="D1789" s="63" t="s">
        <v>660</v>
      </c>
      <c r="E1789" s="268">
        <v>13.24</v>
      </c>
      <c r="F1789" s="268">
        <v>12.89</v>
      </c>
      <c r="G1789" s="268">
        <v>13.04</v>
      </c>
      <c r="H1789" s="268">
        <v>13.0566666666667</v>
      </c>
      <c r="I1789" s="268">
        <v>652.833333333333</v>
      </c>
      <c r="J1789" s="268">
        <v>0.53901437371665</v>
      </c>
    </row>
    <row r="1790" s="11" customFormat="1" ht="14" customHeight="1" spans="1:10">
      <c r="A1790" s="135"/>
      <c r="B1790" s="110"/>
      <c r="C1790" s="192"/>
      <c r="D1790" s="63" t="s">
        <v>513</v>
      </c>
      <c r="E1790" s="268">
        <v>14.11</v>
      </c>
      <c r="F1790" s="268">
        <v>13.77</v>
      </c>
      <c r="G1790" s="268">
        <v>13.9</v>
      </c>
      <c r="H1790" s="268">
        <v>13.9266666666667</v>
      </c>
      <c r="I1790" s="268">
        <v>696.333333333333</v>
      </c>
      <c r="J1790" s="268">
        <v>5.79893643960496</v>
      </c>
    </row>
    <row r="1791" s="11" customFormat="1" ht="14" customHeight="1" spans="1:10">
      <c r="A1791" s="135"/>
      <c r="B1791" s="110"/>
      <c r="C1791" s="192"/>
      <c r="D1791" s="63" t="s">
        <v>661</v>
      </c>
      <c r="E1791" s="268">
        <v>13.5321454545455</v>
      </c>
      <c r="F1791" s="268">
        <v>13.3</v>
      </c>
      <c r="G1791" s="268">
        <v>13.0678545454545</v>
      </c>
      <c r="H1791" s="268">
        <v>13.3</v>
      </c>
      <c r="I1791" s="268">
        <v>665</v>
      </c>
      <c r="J1791" s="268">
        <v>9.2136616362192</v>
      </c>
    </row>
    <row r="1792" s="11" customFormat="1" ht="14" customHeight="1" spans="1:10">
      <c r="A1792" s="135"/>
      <c r="B1792" s="110"/>
      <c r="C1792" s="192"/>
      <c r="D1792" s="63" t="s">
        <v>515</v>
      </c>
      <c r="E1792" s="268">
        <v>14.27</v>
      </c>
      <c r="F1792" s="268">
        <v>13.55</v>
      </c>
      <c r="G1792" s="268">
        <v>13.68</v>
      </c>
      <c r="H1792" s="268">
        <v>13.83</v>
      </c>
      <c r="I1792" s="268">
        <v>691.5</v>
      </c>
      <c r="J1792" s="268">
        <v>7.29</v>
      </c>
    </row>
    <row r="1793" s="11" customFormat="1" ht="14" customHeight="1" spans="1:10">
      <c r="A1793" s="135"/>
      <c r="B1793" s="110"/>
      <c r="C1793" s="192"/>
      <c r="D1793" s="63" t="s">
        <v>662</v>
      </c>
      <c r="E1793" s="268">
        <v>14.74</v>
      </c>
      <c r="F1793" s="268">
        <v>15.27</v>
      </c>
      <c r="G1793" s="268">
        <v>15.57</v>
      </c>
      <c r="H1793" s="268">
        <v>15.1933333333333</v>
      </c>
      <c r="I1793" s="268">
        <v>759.666666666667</v>
      </c>
      <c r="J1793" s="268">
        <v>6.07400511985106</v>
      </c>
    </row>
    <row r="1794" s="11" customFormat="1" ht="14" customHeight="1" spans="1:10">
      <c r="A1794" s="135"/>
      <c r="B1794" s="110"/>
      <c r="C1794" s="192"/>
      <c r="D1794" s="63" t="s">
        <v>663</v>
      </c>
      <c r="E1794" s="268">
        <v>12.94</v>
      </c>
      <c r="F1794" s="268">
        <v>12.72</v>
      </c>
      <c r="G1794" s="268">
        <v>12.85</v>
      </c>
      <c r="H1794" s="268">
        <v>12.8366666666667</v>
      </c>
      <c r="I1794" s="268">
        <v>641.833333333333</v>
      </c>
      <c r="J1794" s="268">
        <v>6.49889380530973</v>
      </c>
    </row>
    <row r="1795" s="11" customFormat="1" ht="14" customHeight="1" spans="1:10">
      <c r="A1795" s="135"/>
      <c r="B1795" s="110"/>
      <c r="C1795" s="192"/>
      <c r="D1795" s="63" t="s">
        <v>664</v>
      </c>
      <c r="E1795" s="268">
        <v>14.1157333333333</v>
      </c>
      <c r="F1795" s="268">
        <v>14.5058666666667</v>
      </c>
      <c r="G1795" s="268">
        <v>14.4260666666667</v>
      </c>
      <c r="H1795" s="268">
        <v>14.3492222222222</v>
      </c>
      <c r="I1795" s="268">
        <v>717.461111111111</v>
      </c>
      <c r="J1795" s="268">
        <v>8.49162011173186</v>
      </c>
    </row>
    <row r="1796" s="11" customFormat="1" ht="14" customHeight="1" spans="1:10">
      <c r="A1796" s="135"/>
      <c r="B1796" s="110"/>
      <c r="C1796" s="192"/>
      <c r="D1796" s="63" t="s">
        <v>473</v>
      </c>
      <c r="E1796" s="268">
        <v>13.05</v>
      </c>
      <c r="F1796" s="268">
        <v>13.23</v>
      </c>
      <c r="G1796" s="268">
        <v>13.14</v>
      </c>
      <c r="H1796" s="268">
        <v>13.14</v>
      </c>
      <c r="I1796" s="268">
        <v>656.917228346457</v>
      </c>
      <c r="J1796" s="268">
        <v>9.73793673825888</v>
      </c>
    </row>
    <row r="1797" s="11" customFormat="1" ht="14" customHeight="1" spans="1:10">
      <c r="A1797" s="135"/>
      <c r="B1797" s="110"/>
      <c r="C1797" s="192"/>
      <c r="D1797" s="110" t="s">
        <v>401</v>
      </c>
      <c r="E1797" s="271">
        <v>13.7497348484848</v>
      </c>
      <c r="F1797" s="271">
        <v>13.6544833333333</v>
      </c>
      <c r="G1797" s="271">
        <v>13.7092401515152</v>
      </c>
      <c r="H1797" s="271">
        <v>13.7040694444444</v>
      </c>
      <c r="I1797" s="271">
        <v>685.193125765529</v>
      </c>
      <c r="J1797" s="271">
        <v>6.65188458135187</v>
      </c>
    </row>
    <row r="1798" s="11" customFormat="1" ht="14" customHeight="1" spans="1:10">
      <c r="A1798" s="135"/>
      <c r="B1798" s="110"/>
      <c r="C1798" s="168" t="s">
        <v>884</v>
      </c>
      <c r="D1798" s="176" t="s">
        <v>660</v>
      </c>
      <c r="E1798" s="94">
        <v>355.95</v>
      </c>
      <c r="F1798" s="94">
        <v>345.51</v>
      </c>
      <c r="G1798" s="94"/>
      <c r="H1798" s="94">
        <v>350.73</v>
      </c>
      <c r="I1798" s="94">
        <v>702.16</v>
      </c>
      <c r="J1798" s="94">
        <v>7.13</v>
      </c>
    </row>
    <row r="1799" s="11" customFormat="1" ht="14" customHeight="1" spans="1:10">
      <c r="A1799" s="135"/>
      <c r="B1799" s="110"/>
      <c r="C1799" s="135"/>
      <c r="D1799" s="176" t="s">
        <v>513</v>
      </c>
      <c r="E1799" s="94">
        <v>176.54</v>
      </c>
      <c r="F1799" s="94">
        <v>185.24</v>
      </c>
      <c r="G1799" s="94"/>
      <c r="H1799" s="94">
        <v>180.89</v>
      </c>
      <c r="I1799" s="94">
        <v>698.68</v>
      </c>
      <c r="J1799" s="94">
        <v>5.64624580808267</v>
      </c>
    </row>
    <row r="1800" s="11" customFormat="1" ht="14" customHeight="1" spans="1:10">
      <c r="A1800" s="135"/>
      <c r="B1800" s="110"/>
      <c r="C1800" s="135"/>
      <c r="D1800" s="176" t="s">
        <v>661</v>
      </c>
      <c r="E1800" s="94">
        <v>149.6</v>
      </c>
      <c r="F1800" s="94">
        <v>159.4</v>
      </c>
      <c r="G1800" s="94"/>
      <c r="H1800" s="94">
        <v>154.5</v>
      </c>
      <c r="I1800" s="94">
        <v>618</v>
      </c>
      <c r="J1800" s="94">
        <v>3.21</v>
      </c>
    </row>
    <row r="1801" s="11" customFormat="1" ht="14" customHeight="1" spans="1:10">
      <c r="A1801" s="135"/>
      <c r="B1801" s="110"/>
      <c r="C1801" s="135"/>
      <c r="D1801" s="176" t="s">
        <v>515</v>
      </c>
      <c r="E1801" s="94">
        <v>188.5</v>
      </c>
      <c r="F1801" s="94">
        <v>181.4</v>
      </c>
      <c r="G1801" s="94"/>
      <c r="H1801" s="94">
        <v>184.95</v>
      </c>
      <c r="I1801" s="94">
        <v>739.66</v>
      </c>
      <c r="J1801" s="94">
        <v>5.9</v>
      </c>
    </row>
    <row r="1802" s="11" customFormat="1" ht="14" customHeight="1" spans="1:10">
      <c r="A1802" s="135"/>
      <c r="B1802" s="110"/>
      <c r="C1802" s="135"/>
      <c r="D1802" s="176" t="s">
        <v>662</v>
      </c>
      <c r="E1802" s="94">
        <v>201.05</v>
      </c>
      <c r="F1802" s="94">
        <v>208.99</v>
      </c>
      <c r="G1802" s="94"/>
      <c r="H1802" s="94">
        <v>205.02</v>
      </c>
      <c r="I1802" s="94">
        <v>683.7417</v>
      </c>
      <c r="J1802" s="94">
        <v>5.88782150604276</v>
      </c>
    </row>
    <row r="1803" s="11" customFormat="1" ht="14" customHeight="1" spans="1:10">
      <c r="A1803" s="135"/>
      <c r="B1803" s="110"/>
      <c r="C1803" s="135"/>
      <c r="D1803" s="176" t="s">
        <v>663</v>
      </c>
      <c r="E1803" s="94">
        <v>198.5</v>
      </c>
      <c r="F1803" s="94">
        <v>204.4</v>
      </c>
      <c r="G1803" s="94"/>
      <c r="H1803" s="94">
        <v>201.45</v>
      </c>
      <c r="I1803" s="94">
        <v>671.83575</v>
      </c>
      <c r="J1803" s="94">
        <v>8.22499194154937</v>
      </c>
    </row>
    <row r="1804" s="11" customFormat="1" ht="14" customHeight="1" spans="1:10">
      <c r="A1804" s="135"/>
      <c r="B1804" s="110"/>
      <c r="C1804" s="135"/>
      <c r="D1804" s="176" t="s">
        <v>664</v>
      </c>
      <c r="E1804" s="94">
        <v>350.2</v>
      </c>
      <c r="F1804" s="94">
        <v>345.6</v>
      </c>
      <c r="G1804" s="94"/>
      <c r="H1804" s="94">
        <v>347.9</v>
      </c>
      <c r="I1804" s="94">
        <v>695.8</v>
      </c>
      <c r="J1804" s="94">
        <v>5.5521844660194</v>
      </c>
    </row>
    <row r="1805" s="11" customFormat="1" ht="14" customHeight="1" spans="1:10">
      <c r="A1805" s="135"/>
      <c r="B1805" s="110"/>
      <c r="C1805" s="135"/>
      <c r="D1805" s="176" t="s">
        <v>473</v>
      </c>
      <c r="E1805" s="94">
        <v>370.1</v>
      </c>
      <c r="F1805" s="94">
        <v>362.03</v>
      </c>
      <c r="G1805" s="94"/>
      <c r="H1805" s="94">
        <v>366.07</v>
      </c>
      <c r="I1805" s="94">
        <v>732.13</v>
      </c>
      <c r="J1805" s="94">
        <v>4</v>
      </c>
    </row>
    <row r="1806" s="11" customFormat="1" ht="14" customHeight="1" spans="1:10">
      <c r="A1806" s="148"/>
      <c r="B1806" s="110"/>
      <c r="C1806" s="148"/>
      <c r="D1806" s="175" t="s">
        <v>401</v>
      </c>
      <c r="E1806" s="98">
        <v>248.805</v>
      </c>
      <c r="F1806" s="98">
        <v>249.07125</v>
      </c>
      <c r="G1806" s="98"/>
      <c r="H1806" s="98">
        <v>248.93875</v>
      </c>
      <c r="I1806" s="98">
        <v>692.75093125</v>
      </c>
      <c r="J1806" s="98">
        <v>5.32232102717214</v>
      </c>
    </row>
    <row r="1807" s="2" customFormat="1" ht="14" customHeight="1" spans="1:10">
      <c r="A1807" s="168">
        <v>70</v>
      </c>
      <c r="B1807" s="169" t="s">
        <v>885</v>
      </c>
      <c r="C1807" s="63" t="s">
        <v>886</v>
      </c>
      <c r="D1807" s="176" t="s">
        <v>804</v>
      </c>
      <c r="E1807" s="272">
        <v>12.56</v>
      </c>
      <c r="F1807" s="272">
        <v>13.77</v>
      </c>
      <c r="G1807" s="272">
        <v>12.94</v>
      </c>
      <c r="H1807" s="272">
        <v>13.09</v>
      </c>
      <c r="I1807" s="71">
        <v>654.6</v>
      </c>
      <c r="J1807" s="94">
        <v>2.1</v>
      </c>
    </row>
    <row r="1808" s="2" customFormat="1" ht="14" customHeight="1" spans="1:10">
      <c r="A1808" s="135"/>
      <c r="B1808" s="110"/>
      <c r="C1808" s="63"/>
      <c r="D1808" s="176" t="s">
        <v>395</v>
      </c>
      <c r="E1808" s="272">
        <v>16.02</v>
      </c>
      <c r="F1808" s="272">
        <v>16.06</v>
      </c>
      <c r="G1808" s="272">
        <v>16.14</v>
      </c>
      <c r="H1808" s="272">
        <v>16.07</v>
      </c>
      <c r="I1808" s="71">
        <v>686.9</v>
      </c>
      <c r="J1808" s="94">
        <v>1.41</v>
      </c>
    </row>
    <row r="1809" s="2" customFormat="1" ht="14" customHeight="1" spans="1:10">
      <c r="A1809" s="135"/>
      <c r="B1809" s="110"/>
      <c r="C1809" s="63"/>
      <c r="D1809" s="176" t="s">
        <v>397</v>
      </c>
      <c r="E1809" s="272">
        <v>14.82</v>
      </c>
      <c r="F1809" s="272">
        <v>14.82</v>
      </c>
      <c r="G1809" s="272">
        <v>14.88</v>
      </c>
      <c r="H1809" s="272">
        <v>14.84</v>
      </c>
      <c r="I1809" s="71">
        <v>742</v>
      </c>
      <c r="J1809" s="94">
        <v>10.4988830975428</v>
      </c>
    </row>
    <row r="1810" s="2" customFormat="1" ht="14" customHeight="1" spans="1:10">
      <c r="A1810" s="135"/>
      <c r="B1810" s="110"/>
      <c r="C1810" s="63"/>
      <c r="D1810" s="176" t="s">
        <v>663</v>
      </c>
      <c r="E1810" s="272">
        <v>14.26</v>
      </c>
      <c r="F1810" s="272">
        <v>14.38</v>
      </c>
      <c r="G1810" s="272">
        <v>14.32</v>
      </c>
      <c r="H1810" s="272">
        <v>14.32</v>
      </c>
      <c r="I1810" s="71">
        <v>716</v>
      </c>
      <c r="J1810" s="94">
        <v>8.21104175797604</v>
      </c>
    </row>
    <row r="1811" s="2" customFormat="1" ht="14" customHeight="1" spans="1:10">
      <c r="A1811" s="135"/>
      <c r="B1811" s="110"/>
      <c r="C1811" s="63"/>
      <c r="D1811" s="176" t="s">
        <v>473</v>
      </c>
      <c r="E1811" s="272">
        <v>12.6</v>
      </c>
      <c r="F1811" s="272">
        <v>11.8</v>
      </c>
      <c r="G1811" s="272">
        <v>12.2</v>
      </c>
      <c r="H1811" s="272">
        <v>12.2</v>
      </c>
      <c r="I1811" s="71">
        <v>610</v>
      </c>
      <c r="J1811" s="94">
        <v>2.5</v>
      </c>
    </row>
    <row r="1812" s="2" customFormat="1" ht="14" customHeight="1" spans="1:10">
      <c r="A1812" s="135"/>
      <c r="B1812" s="110"/>
      <c r="C1812" s="63"/>
      <c r="D1812" s="176" t="s">
        <v>503</v>
      </c>
      <c r="E1812" s="272">
        <v>16.8</v>
      </c>
      <c r="F1812" s="272">
        <v>17.26</v>
      </c>
      <c r="G1812" s="272">
        <v>17.36</v>
      </c>
      <c r="H1812" s="272">
        <v>17.14</v>
      </c>
      <c r="I1812" s="71">
        <v>732.39</v>
      </c>
      <c r="J1812" s="94">
        <v>-0.36</v>
      </c>
    </row>
    <row r="1813" s="2" customFormat="1" ht="14" customHeight="1" spans="1:10">
      <c r="A1813" s="135"/>
      <c r="B1813" s="110"/>
      <c r="C1813" s="63"/>
      <c r="D1813" s="176" t="s">
        <v>676</v>
      </c>
      <c r="E1813" s="272">
        <v>14.79</v>
      </c>
      <c r="F1813" s="272">
        <v>14.19</v>
      </c>
      <c r="G1813" s="272">
        <v>15.61</v>
      </c>
      <c r="H1813" s="272">
        <v>14.86</v>
      </c>
      <c r="I1813" s="71">
        <v>743.17</v>
      </c>
      <c r="J1813" s="94">
        <v>4.01</v>
      </c>
    </row>
    <row r="1814" s="2" customFormat="1" ht="14" customHeight="1" spans="1:10">
      <c r="A1814" s="135"/>
      <c r="B1814" s="110"/>
      <c r="C1814" s="63"/>
      <c r="D1814" s="175" t="s">
        <v>401</v>
      </c>
      <c r="E1814" s="273">
        <f>AVERAGE(E1807:E1813)</f>
        <v>14.55</v>
      </c>
      <c r="F1814" s="273">
        <f>AVERAGE(F1807:F1813)</f>
        <v>14.6114285714286</v>
      </c>
      <c r="G1814" s="273">
        <f>AVERAGE(G1807:G1813)</f>
        <v>14.7785714285714</v>
      </c>
      <c r="H1814" s="273">
        <f>AVERAGE(H1807:H1813)</f>
        <v>14.6457142857143</v>
      </c>
      <c r="I1814" s="117">
        <f>AVERAGE(I1807:I1813)</f>
        <v>697.865714285714</v>
      </c>
      <c r="J1814" s="98">
        <v>4.03</v>
      </c>
    </row>
    <row r="1815" s="2" customFormat="1" ht="14" customHeight="1" spans="1:10">
      <c r="A1815" s="135"/>
      <c r="B1815" s="110"/>
      <c r="C1815" s="63" t="s">
        <v>887</v>
      </c>
      <c r="D1815" s="176" t="s">
        <v>804</v>
      </c>
      <c r="E1815" s="94">
        <v>12.02</v>
      </c>
      <c r="F1815" s="94">
        <v>11.96</v>
      </c>
      <c r="G1815" s="94">
        <v>12.55</v>
      </c>
      <c r="H1815" s="94">
        <v>12.18</v>
      </c>
      <c r="I1815" s="71">
        <v>608.83</v>
      </c>
      <c r="J1815" s="94">
        <v>-3.56</v>
      </c>
    </row>
    <row r="1816" s="2" customFormat="1" ht="14" customHeight="1" spans="1:10">
      <c r="A1816" s="135"/>
      <c r="B1816" s="110"/>
      <c r="C1816" s="63"/>
      <c r="D1816" s="176" t="s">
        <v>395</v>
      </c>
      <c r="E1816" s="94">
        <v>15.04</v>
      </c>
      <c r="F1816" s="94">
        <v>15.44</v>
      </c>
      <c r="G1816" s="94">
        <v>16.52</v>
      </c>
      <c r="H1816" s="94">
        <v>15.67</v>
      </c>
      <c r="I1816" s="71">
        <v>669.55</v>
      </c>
      <c r="J1816" s="94">
        <v>5</v>
      </c>
    </row>
    <row r="1817" s="2" customFormat="1" ht="14" customHeight="1" spans="1:10">
      <c r="A1817" s="135"/>
      <c r="B1817" s="110"/>
      <c r="C1817" s="63"/>
      <c r="D1817" s="176" t="s">
        <v>397</v>
      </c>
      <c r="E1817" s="94">
        <v>14.8</v>
      </c>
      <c r="F1817" s="94">
        <v>14.95</v>
      </c>
      <c r="G1817" s="94">
        <v>13.95</v>
      </c>
      <c r="H1817" s="94">
        <v>14.57</v>
      </c>
      <c r="I1817" s="71">
        <v>728.33</v>
      </c>
      <c r="J1817" s="94">
        <v>9.8</v>
      </c>
    </row>
    <row r="1818" s="2" customFormat="1" ht="14" customHeight="1" spans="1:10">
      <c r="A1818" s="135"/>
      <c r="B1818" s="110"/>
      <c r="C1818" s="63"/>
      <c r="D1818" s="176" t="s">
        <v>663</v>
      </c>
      <c r="E1818" s="94">
        <v>12.76</v>
      </c>
      <c r="F1818" s="94">
        <v>12.92</v>
      </c>
      <c r="G1818" s="94">
        <v>12.84</v>
      </c>
      <c r="H1818" s="94">
        <v>12.84</v>
      </c>
      <c r="I1818" s="71">
        <v>642</v>
      </c>
      <c r="J1818" s="94">
        <v>5.25</v>
      </c>
    </row>
    <row r="1819" s="2" customFormat="1" ht="14" customHeight="1" spans="1:10">
      <c r="A1819" s="135"/>
      <c r="B1819" s="110"/>
      <c r="C1819" s="63"/>
      <c r="D1819" s="176" t="s">
        <v>473</v>
      </c>
      <c r="E1819" s="94">
        <v>12.7</v>
      </c>
      <c r="F1819" s="94">
        <v>11.7</v>
      </c>
      <c r="G1819" s="94">
        <v>12.6</v>
      </c>
      <c r="H1819" s="94">
        <v>12.33</v>
      </c>
      <c r="I1819" s="71">
        <v>616.67</v>
      </c>
      <c r="J1819" s="94">
        <v>4.82</v>
      </c>
    </row>
    <row r="1820" s="2" customFormat="1" ht="14" customHeight="1" spans="1:10">
      <c r="A1820" s="135"/>
      <c r="B1820" s="110"/>
      <c r="C1820" s="63"/>
      <c r="D1820" s="176" t="s">
        <v>503</v>
      </c>
      <c r="E1820" s="94">
        <v>14.56</v>
      </c>
      <c r="F1820" s="94">
        <v>13.72</v>
      </c>
      <c r="G1820" s="94">
        <v>14.51</v>
      </c>
      <c r="H1820" s="94">
        <v>14.26</v>
      </c>
      <c r="I1820" s="71">
        <v>660.19</v>
      </c>
      <c r="J1820" s="94">
        <v>3.33</v>
      </c>
    </row>
    <row r="1821" s="2" customFormat="1" ht="14" customHeight="1" spans="1:10">
      <c r="A1821" s="135"/>
      <c r="B1821" s="110"/>
      <c r="C1821" s="63"/>
      <c r="D1821" s="176" t="s">
        <v>676</v>
      </c>
      <c r="E1821" s="94">
        <v>14.42</v>
      </c>
      <c r="F1821" s="94">
        <v>14.18</v>
      </c>
      <c r="G1821" s="94">
        <v>13.95</v>
      </c>
      <c r="H1821" s="94">
        <v>14.18</v>
      </c>
      <c r="I1821" s="71">
        <v>709</v>
      </c>
      <c r="J1821" s="94">
        <v>3.28</v>
      </c>
    </row>
    <row r="1822" s="2" customFormat="1" ht="14" customHeight="1" spans="1:10">
      <c r="A1822" s="135"/>
      <c r="B1822" s="110"/>
      <c r="C1822" s="63"/>
      <c r="D1822" s="175" t="s">
        <v>401</v>
      </c>
      <c r="E1822" s="98">
        <f>AVERAGE(E1815:E1821)</f>
        <v>13.7571428571429</v>
      </c>
      <c r="F1822" s="98">
        <f>AVERAGE(F1815:F1821)</f>
        <v>13.5528571428571</v>
      </c>
      <c r="G1822" s="98">
        <f>AVERAGE(G1815:G1821)</f>
        <v>13.8457142857143</v>
      </c>
      <c r="H1822" s="98">
        <f>AVERAGE(H1815:H1821)</f>
        <v>13.7185714285714</v>
      </c>
      <c r="I1822" s="117">
        <f>AVERAGE(I1815:I1821)</f>
        <v>662.081428571429</v>
      </c>
      <c r="J1822" s="98">
        <v>4.00741473836341</v>
      </c>
    </row>
    <row r="1823" s="2" customFormat="1" ht="14" customHeight="1" spans="1:10">
      <c r="A1823" s="135"/>
      <c r="B1823" s="110"/>
      <c r="C1823" s="176" t="s">
        <v>888</v>
      </c>
      <c r="D1823" s="176" t="s">
        <v>889</v>
      </c>
      <c r="E1823" s="71">
        <v>146.049</v>
      </c>
      <c r="F1823" s="71">
        <v>149.2</v>
      </c>
      <c r="G1823" s="71"/>
      <c r="H1823" s="71">
        <v>147.6245</v>
      </c>
      <c r="I1823" s="71">
        <v>590.498</v>
      </c>
      <c r="J1823" s="71">
        <v>7.50009102494085</v>
      </c>
    </row>
    <row r="1824" s="2" customFormat="1" ht="14" customHeight="1" spans="1:10">
      <c r="A1824" s="135"/>
      <c r="B1824" s="110"/>
      <c r="C1824" s="176"/>
      <c r="D1824" s="176" t="s">
        <v>397</v>
      </c>
      <c r="E1824" s="71">
        <v>173</v>
      </c>
      <c r="F1824" s="71">
        <v>170.9</v>
      </c>
      <c r="G1824" s="71"/>
      <c r="H1824" s="71">
        <v>171.93</v>
      </c>
      <c r="I1824" s="71">
        <v>687.72</v>
      </c>
      <c r="J1824" s="71">
        <v>6.11</v>
      </c>
    </row>
    <row r="1825" s="2" customFormat="1" ht="14" customHeight="1" spans="1:10">
      <c r="A1825" s="135"/>
      <c r="B1825" s="110"/>
      <c r="C1825" s="176"/>
      <c r="D1825" s="176" t="s">
        <v>663</v>
      </c>
      <c r="E1825" s="71">
        <v>142.5</v>
      </c>
      <c r="F1825" s="71">
        <v>143.5</v>
      </c>
      <c r="G1825" s="71"/>
      <c r="H1825" s="71">
        <v>143</v>
      </c>
      <c r="I1825" s="71">
        <v>715</v>
      </c>
      <c r="J1825" s="71">
        <v>7.48</v>
      </c>
    </row>
    <row r="1826" s="2" customFormat="1" ht="14" customHeight="1" spans="1:10">
      <c r="A1826" s="135"/>
      <c r="B1826" s="110"/>
      <c r="C1826" s="176"/>
      <c r="D1826" s="176" t="s">
        <v>473</v>
      </c>
      <c r="E1826" s="71">
        <v>355.82</v>
      </c>
      <c r="F1826" s="71">
        <v>344.7</v>
      </c>
      <c r="G1826" s="71"/>
      <c r="H1826" s="71">
        <v>350.26</v>
      </c>
      <c r="I1826" s="71">
        <v>700.51</v>
      </c>
      <c r="J1826" s="71">
        <v>6.32</v>
      </c>
    </row>
    <row r="1827" s="2" customFormat="1" ht="14" customHeight="1" spans="1:10">
      <c r="A1827" s="135"/>
      <c r="B1827" s="110"/>
      <c r="C1827" s="176"/>
      <c r="D1827" s="176" t="s">
        <v>503</v>
      </c>
      <c r="E1827" s="71">
        <v>131.39</v>
      </c>
      <c r="F1827" s="71">
        <v>131.56</v>
      </c>
      <c r="G1827" s="71"/>
      <c r="H1827" s="71">
        <v>131.48</v>
      </c>
      <c r="I1827" s="71">
        <v>649.29</v>
      </c>
      <c r="J1827" s="71">
        <v>5.01</v>
      </c>
    </row>
    <row r="1828" s="2" customFormat="1" ht="14" customHeight="1" spans="1:10">
      <c r="A1828" s="135"/>
      <c r="B1828" s="110"/>
      <c r="C1828" s="176"/>
      <c r="D1828" s="176" t="s">
        <v>676</v>
      </c>
      <c r="E1828" s="71">
        <v>172.21</v>
      </c>
      <c r="F1828" s="71">
        <v>173.74</v>
      </c>
      <c r="G1828" s="71"/>
      <c r="H1828" s="71">
        <v>172.98</v>
      </c>
      <c r="I1828" s="71">
        <v>680.75</v>
      </c>
      <c r="J1828" s="71">
        <v>4.26</v>
      </c>
    </row>
    <row r="1829" s="2" customFormat="1" ht="14" customHeight="1" spans="1:10">
      <c r="A1829" s="148"/>
      <c r="B1829" s="110"/>
      <c r="C1829" s="176"/>
      <c r="D1829" s="175" t="s">
        <v>401</v>
      </c>
      <c r="E1829" s="117">
        <f>AVERAGE(E1823:E1828)</f>
        <v>186.828166666667</v>
      </c>
      <c r="F1829" s="117">
        <f>AVERAGE(F1823:F1828)</f>
        <v>185.6</v>
      </c>
      <c r="G1829" s="117"/>
      <c r="H1829" s="117">
        <f>AVERAGE(H1823:H1828)</f>
        <v>186.212416666667</v>
      </c>
      <c r="I1829" s="117">
        <f>AVERAGE(I1823:I1828)</f>
        <v>670.628</v>
      </c>
      <c r="J1829" s="117">
        <v>6.0952380952381</v>
      </c>
    </row>
    <row r="1830" s="2" customFormat="1" ht="14" customHeight="1" spans="1:10">
      <c r="A1830" s="39" t="s">
        <v>890</v>
      </c>
      <c r="B1830" s="43"/>
      <c r="C1830" s="39"/>
      <c r="D1830" s="39"/>
      <c r="E1830" s="47"/>
      <c r="F1830" s="47"/>
      <c r="G1830" s="47"/>
      <c r="H1830" s="47"/>
      <c r="I1830" s="47"/>
      <c r="J1830" s="47"/>
    </row>
    <row r="1831" s="3" customFormat="1" ht="14" customHeight="1" spans="1:10">
      <c r="A1831" s="37">
        <v>1</v>
      </c>
      <c r="B1831" s="38" t="s">
        <v>891</v>
      </c>
      <c r="C1831" s="39" t="s">
        <v>892</v>
      </c>
      <c r="D1831" s="129" t="s">
        <v>893</v>
      </c>
      <c r="E1831" s="274">
        <v>154.64</v>
      </c>
      <c r="F1831" s="274">
        <v>161.31</v>
      </c>
      <c r="G1831" s="274"/>
      <c r="H1831" s="274">
        <v>157.98</v>
      </c>
      <c r="I1831" s="274">
        <v>702.13</v>
      </c>
      <c r="J1831" s="274">
        <v>5.31</v>
      </c>
    </row>
    <row r="1832" s="3" customFormat="1" ht="14" customHeight="1" spans="1:10">
      <c r="A1832" s="42"/>
      <c r="B1832" s="43"/>
      <c r="C1832" s="39"/>
      <c r="D1832" s="129" t="s">
        <v>894</v>
      </c>
      <c r="E1832" s="274">
        <v>177.3</v>
      </c>
      <c r="F1832" s="274">
        <v>174.8</v>
      </c>
      <c r="G1832" s="274"/>
      <c r="H1832" s="274">
        <v>176.1</v>
      </c>
      <c r="I1832" s="274">
        <v>704.1</v>
      </c>
      <c r="J1832" s="274">
        <v>5.8</v>
      </c>
    </row>
    <row r="1833" s="3" customFormat="1" ht="14" customHeight="1" spans="1:10">
      <c r="A1833" s="42"/>
      <c r="B1833" s="43"/>
      <c r="C1833" s="39"/>
      <c r="D1833" s="129" t="s">
        <v>895</v>
      </c>
      <c r="E1833" s="274">
        <v>168.1</v>
      </c>
      <c r="F1833" s="274">
        <v>173.5</v>
      </c>
      <c r="G1833" s="274"/>
      <c r="H1833" s="274">
        <v>170.8</v>
      </c>
      <c r="I1833" s="274">
        <v>711.67</v>
      </c>
      <c r="J1833" s="274">
        <v>5.5</v>
      </c>
    </row>
    <row r="1834" s="3" customFormat="1" ht="14" customHeight="1" spans="1:10">
      <c r="A1834" s="42"/>
      <c r="B1834" s="43"/>
      <c r="C1834" s="39"/>
      <c r="D1834" s="129" t="s">
        <v>896</v>
      </c>
      <c r="E1834" s="274">
        <v>170.4</v>
      </c>
      <c r="F1834" s="274">
        <v>173.5</v>
      </c>
      <c r="G1834" s="274"/>
      <c r="H1834" s="274">
        <v>172</v>
      </c>
      <c r="I1834" s="274">
        <v>682.54</v>
      </c>
      <c r="J1834" s="274">
        <v>8.2</v>
      </c>
    </row>
    <row r="1835" s="3" customFormat="1" ht="14" customHeight="1" spans="1:10">
      <c r="A1835" s="42"/>
      <c r="B1835" s="43"/>
      <c r="C1835" s="39"/>
      <c r="D1835" s="129" t="s">
        <v>897</v>
      </c>
      <c r="E1835" s="274">
        <v>178.5</v>
      </c>
      <c r="F1835" s="274">
        <v>182.5</v>
      </c>
      <c r="G1835" s="274"/>
      <c r="H1835" s="274">
        <v>180.5</v>
      </c>
      <c r="I1835" s="274">
        <v>707.84</v>
      </c>
      <c r="J1835" s="274">
        <v>5.9</v>
      </c>
    </row>
    <row r="1836" s="3" customFormat="1" ht="14" customHeight="1" spans="1:10">
      <c r="A1836" s="42"/>
      <c r="B1836" s="43"/>
      <c r="C1836" s="39"/>
      <c r="D1836" s="129" t="s">
        <v>898</v>
      </c>
      <c r="E1836" s="274">
        <v>189.5</v>
      </c>
      <c r="F1836" s="274">
        <v>191.7</v>
      </c>
      <c r="G1836" s="274"/>
      <c r="H1836" s="274">
        <v>190.6</v>
      </c>
      <c r="I1836" s="274">
        <v>762.25</v>
      </c>
      <c r="J1836" s="274">
        <v>9.7</v>
      </c>
    </row>
    <row r="1837" s="3" customFormat="1" ht="14" customHeight="1" spans="1:10">
      <c r="A1837" s="42"/>
      <c r="B1837" s="43"/>
      <c r="C1837" s="39"/>
      <c r="D1837" s="129" t="s">
        <v>899</v>
      </c>
      <c r="E1837" s="274">
        <v>146.1</v>
      </c>
      <c r="F1837" s="274">
        <v>143.1</v>
      </c>
      <c r="G1837" s="274"/>
      <c r="H1837" s="274">
        <v>144.6</v>
      </c>
      <c r="I1837" s="274">
        <v>642.7</v>
      </c>
      <c r="J1837" s="274">
        <v>4.5</v>
      </c>
    </row>
    <row r="1838" s="3" customFormat="1" ht="14" customHeight="1" spans="1:10">
      <c r="A1838" s="42"/>
      <c r="B1838" s="43"/>
      <c r="C1838" s="39"/>
      <c r="D1838" s="133" t="s">
        <v>401</v>
      </c>
      <c r="E1838" s="275">
        <v>169.2</v>
      </c>
      <c r="F1838" s="275">
        <v>171.5</v>
      </c>
      <c r="G1838" s="275"/>
      <c r="H1838" s="275">
        <v>168.5</v>
      </c>
      <c r="I1838" s="275">
        <v>701.89</v>
      </c>
      <c r="J1838" s="275">
        <v>6.5</v>
      </c>
    </row>
    <row r="1839" s="3" customFormat="1" ht="14" customHeight="1" spans="1:10">
      <c r="A1839" s="42"/>
      <c r="B1839" s="43"/>
      <c r="C1839" s="39" t="s">
        <v>900</v>
      </c>
      <c r="D1839" s="129" t="s">
        <v>901</v>
      </c>
      <c r="E1839" s="274">
        <v>330.4</v>
      </c>
      <c r="F1839" s="274">
        <v>321.9</v>
      </c>
      <c r="G1839" s="274"/>
      <c r="H1839" s="274">
        <v>326.2</v>
      </c>
      <c r="I1839" s="274">
        <v>724.9</v>
      </c>
      <c r="J1839" s="274">
        <v>4.5</v>
      </c>
    </row>
    <row r="1840" s="3" customFormat="1" ht="14" customHeight="1" spans="1:10">
      <c r="A1840" s="42"/>
      <c r="B1840" s="43"/>
      <c r="C1840" s="39"/>
      <c r="D1840" s="129" t="s">
        <v>902</v>
      </c>
      <c r="E1840" s="274">
        <v>183.57</v>
      </c>
      <c r="F1840" s="274">
        <v>187.28</v>
      </c>
      <c r="G1840" s="274"/>
      <c r="H1840" s="274">
        <v>185.43</v>
      </c>
      <c r="I1840" s="274">
        <v>706.42</v>
      </c>
      <c r="J1840" s="274">
        <v>9.76</v>
      </c>
    </row>
    <row r="1841" s="3" customFormat="1" ht="14" customHeight="1" spans="1:10">
      <c r="A1841" s="42"/>
      <c r="B1841" s="43"/>
      <c r="C1841" s="39"/>
      <c r="D1841" s="129" t="s">
        <v>903</v>
      </c>
      <c r="E1841" s="274">
        <v>167.2</v>
      </c>
      <c r="F1841" s="274">
        <v>168.4</v>
      </c>
      <c r="G1841" s="274"/>
      <c r="H1841" s="274">
        <v>167.79</v>
      </c>
      <c r="I1841" s="274">
        <v>671.14</v>
      </c>
      <c r="J1841" s="274">
        <v>4.64</v>
      </c>
    </row>
    <row r="1842" s="3" customFormat="1" ht="14" customHeight="1" spans="1:10">
      <c r="A1842" s="42"/>
      <c r="B1842" s="43"/>
      <c r="C1842" s="39"/>
      <c r="D1842" s="129" t="s">
        <v>904</v>
      </c>
      <c r="E1842" s="274">
        <v>167.85</v>
      </c>
      <c r="F1842" s="274">
        <v>171.52</v>
      </c>
      <c r="G1842" s="274"/>
      <c r="H1842" s="274">
        <v>169.69</v>
      </c>
      <c r="I1842" s="274">
        <v>677.41</v>
      </c>
      <c r="J1842" s="274">
        <v>6.5</v>
      </c>
    </row>
    <row r="1843" s="3" customFormat="1" ht="14" customHeight="1" spans="1:10">
      <c r="A1843" s="42"/>
      <c r="B1843" s="43"/>
      <c r="C1843" s="39"/>
      <c r="D1843" s="129" t="s">
        <v>905</v>
      </c>
      <c r="E1843" s="274">
        <v>138.31</v>
      </c>
      <c r="F1843" s="274">
        <v>139.51</v>
      </c>
      <c r="G1843" s="274"/>
      <c r="H1843" s="274">
        <v>138.91</v>
      </c>
      <c r="I1843" s="274">
        <v>617.41</v>
      </c>
      <c r="J1843" s="274">
        <v>6.84</v>
      </c>
    </row>
    <row r="1844" s="3" customFormat="1" ht="14" customHeight="1" spans="1:10">
      <c r="A1844" s="53"/>
      <c r="B1844" s="43"/>
      <c r="C1844" s="39"/>
      <c r="D1844" s="133" t="s">
        <v>401</v>
      </c>
      <c r="E1844" s="275">
        <f>AVERAGE(E1839:E1843)</f>
        <v>197.466</v>
      </c>
      <c r="F1844" s="275">
        <f>AVERAGE(F1839:F1843)</f>
        <v>197.722</v>
      </c>
      <c r="G1844" s="275"/>
      <c r="H1844" s="275">
        <f>AVERAGE(H1839:H1843)</f>
        <v>197.604</v>
      </c>
      <c r="I1844" s="275">
        <v>679.46</v>
      </c>
      <c r="J1844" s="275">
        <v>6.4</v>
      </c>
    </row>
    <row r="1845" s="3" customFormat="1" ht="14" customHeight="1" spans="1:10">
      <c r="A1845" s="37">
        <v>2</v>
      </c>
      <c r="B1845" s="43" t="s">
        <v>906</v>
      </c>
      <c r="C1845" s="39" t="s">
        <v>907</v>
      </c>
      <c r="D1845" s="129" t="s">
        <v>893</v>
      </c>
      <c r="E1845" s="274">
        <v>151.77</v>
      </c>
      <c r="F1845" s="274">
        <v>161.87</v>
      </c>
      <c r="G1845" s="274"/>
      <c r="H1845" s="274">
        <v>156.82</v>
      </c>
      <c r="I1845" s="274">
        <v>696.98</v>
      </c>
      <c r="J1845" s="274">
        <v>4.54</v>
      </c>
    </row>
    <row r="1846" s="3" customFormat="1" ht="14" customHeight="1" spans="1:10">
      <c r="A1846" s="42"/>
      <c r="B1846" s="43"/>
      <c r="C1846" s="44" t="s">
        <v>571</v>
      </c>
      <c r="D1846" s="129" t="s">
        <v>894</v>
      </c>
      <c r="E1846" s="274">
        <v>173.8</v>
      </c>
      <c r="F1846" s="274">
        <v>175.2</v>
      </c>
      <c r="G1846" s="274"/>
      <c r="H1846" s="274">
        <v>174.5</v>
      </c>
      <c r="I1846" s="274">
        <v>697.9</v>
      </c>
      <c r="J1846" s="274">
        <v>4.8</v>
      </c>
    </row>
    <row r="1847" s="3" customFormat="1" ht="14" customHeight="1" spans="1:10">
      <c r="A1847" s="42"/>
      <c r="B1847" s="43"/>
      <c r="C1847" s="44" t="s">
        <v>571</v>
      </c>
      <c r="D1847" s="129" t="s">
        <v>895</v>
      </c>
      <c r="E1847" s="274">
        <v>167.3</v>
      </c>
      <c r="F1847" s="274">
        <v>166.8</v>
      </c>
      <c r="G1847" s="274"/>
      <c r="H1847" s="274" t="s">
        <v>908</v>
      </c>
      <c r="I1847" s="274">
        <v>696.25</v>
      </c>
      <c r="J1847" s="274">
        <v>3.2</v>
      </c>
    </row>
    <row r="1848" s="3" customFormat="1" ht="14" customHeight="1" spans="1:10">
      <c r="A1848" s="42"/>
      <c r="B1848" s="43"/>
      <c r="C1848" s="44" t="s">
        <v>571</v>
      </c>
      <c r="D1848" s="129" t="s">
        <v>896</v>
      </c>
      <c r="E1848" s="274">
        <v>175.6</v>
      </c>
      <c r="F1848" s="274">
        <v>172.1</v>
      </c>
      <c r="G1848" s="274"/>
      <c r="H1848" s="274">
        <v>173.9</v>
      </c>
      <c r="I1848" s="274">
        <v>690.08</v>
      </c>
      <c r="J1848" s="274">
        <v>9.4</v>
      </c>
    </row>
    <row r="1849" s="3" customFormat="1" ht="14" customHeight="1" spans="1:10">
      <c r="A1849" s="42"/>
      <c r="B1849" s="43"/>
      <c r="C1849" s="44" t="s">
        <v>571</v>
      </c>
      <c r="D1849" s="129" t="s">
        <v>897</v>
      </c>
      <c r="E1849" s="274">
        <v>177.5</v>
      </c>
      <c r="F1849" s="274">
        <v>177.1</v>
      </c>
      <c r="G1849" s="274"/>
      <c r="H1849" s="274">
        <v>177.3</v>
      </c>
      <c r="I1849" s="274">
        <v>695.29</v>
      </c>
      <c r="J1849" s="274">
        <v>4.1</v>
      </c>
    </row>
    <row r="1850" s="3" customFormat="1" ht="14" customHeight="1" spans="1:10">
      <c r="A1850" s="42"/>
      <c r="B1850" s="43"/>
      <c r="C1850" s="39"/>
      <c r="D1850" s="129" t="s">
        <v>898</v>
      </c>
      <c r="E1850" s="274">
        <v>187.2</v>
      </c>
      <c r="F1850" s="274">
        <v>185.1</v>
      </c>
      <c r="G1850" s="274"/>
      <c r="H1850" s="274">
        <v>186.2</v>
      </c>
      <c r="I1850" s="274">
        <v>744.65</v>
      </c>
      <c r="J1850" s="274">
        <v>7.2</v>
      </c>
    </row>
    <row r="1851" s="3" customFormat="1" ht="14" customHeight="1" spans="1:10">
      <c r="A1851" s="42"/>
      <c r="B1851" s="43"/>
      <c r="C1851" s="44" t="s">
        <v>571</v>
      </c>
      <c r="D1851" s="129" t="s">
        <v>899</v>
      </c>
      <c r="E1851" s="274">
        <v>142.2</v>
      </c>
      <c r="F1851" s="274">
        <v>144.6</v>
      </c>
      <c r="G1851" s="274"/>
      <c r="H1851" s="274">
        <v>143.4</v>
      </c>
      <c r="I1851" s="274">
        <v>637.4</v>
      </c>
      <c r="J1851" s="274">
        <v>3.6</v>
      </c>
    </row>
    <row r="1852" s="3" customFormat="1" ht="14" customHeight="1" spans="1:10">
      <c r="A1852" s="42"/>
      <c r="B1852" s="43"/>
      <c r="C1852" s="44" t="s">
        <v>571</v>
      </c>
      <c r="D1852" s="133" t="s">
        <v>401</v>
      </c>
      <c r="E1852" s="275">
        <v>167.9</v>
      </c>
      <c r="F1852" s="275">
        <v>169</v>
      </c>
      <c r="G1852" s="275"/>
      <c r="H1852" s="275">
        <v>168.5</v>
      </c>
      <c r="I1852" s="275">
        <v>694.08</v>
      </c>
      <c r="J1852" s="275">
        <v>5.3</v>
      </c>
    </row>
    <row r="1853" s="3" customFormat="1" ht="14" customHeight="1" spans="1:10">
      <c r="A1853" s="42"/>
      <c r="B1853" s="43"/>
      <c r="C1853" s="39" t="s">
        <v>909</v>
      </c>
      <c r="D1853" s="129" t="s">
        <v>901</v>
      </c>
      <c r="E1853" s="274">
        <v>319.8</v>
      </c>
      <c r="F1853" s="274">
        <v>326.5</v>
      </c>
      <c r="G1853" s="274"/>
      <c r="H1853" s="274">
        <v>323.2</v>
      </c>
      <c r="I1853" s="274">
        <v>718.2</v>
      </c>
      <c r="J1853" s="274">
        <v>3.4</v>
      </c>
    </row>
    <row r="1854" s="3" customFormat="1" ht="14" customHeight="1" spans="1:10">
      <c r="A1854" s="42"/>
      <c r="B1854" s="43"/>
      <c r="C1854" s="39"/>
      <c r="D1854" s="129" t="s">
        <v>902</v>
      </c>
      <c r="E1854" s="274">
        <v>180.73</v>
      </c>
      <c r="F1854" s="274">
        <v>184.38</v>
      </c>
      <c r="G1854" s="274"/>
      <c r="H1854" s="274">
        <v>182.55</v>
      </c>
      <c r="I1854" s="274">
        <v>695.47</v>
      </c>
      <c r="J1854" s="274">
        <v>8.06</v>
      </c>
    </row>
    <row r="1855" s="3" customFormat="1" ht="14" customHeight="1" spans="1:10">
      <c r="A1855" s="42"/>
      <c r="B1855" s="43"/>
      <c r="C1855" s="39"/>
      <c r="D1855" s="129" t="s">
        <v>903</v>
      </c>
      <c r="E1855" s="274">
        <v>167.6</v>
      </c>
      <c r="F1855" s="274">
        <v>166.5</v>
      </c>
      <c r="G1855" s="274"/>
      <c r="H1855" s="274">
        <v>167.05</v>
      </c>
      <c r="I1855" s="274">
        <v>668.07</v>
      </c>
      <c r="J1855" s="274">
        <v>4.2</v>
      </c>
    </row>
    <row r="1856" s="3" customFormat="1" ht="14" customHeight="1" spans="1:10">
      <c r="A1856" s="42"/>
      <c r="B1856" s="43"/>
      <c r="C1856" s="39"/>
      <c r="D1856" s="129" t="s">
        <v>904</v>
      </c>
      <c r="E1856" s="274">
        <v>170.27</v>
      </c>
      <c r="F1856" s="274">
        <v>173.62</v>
      </c>
      <c r="G1856" s="274"/>
      <c r="H1856" s="274">
        <v>171.95</v>
      </c>
      <c r="I1856" s="274">
        <v>686.41</v>
      </c>
      <c r="J1856" s="274">
        <v>7.9</v>
      </c>
    </row>
    <row r="1857" s="3" customFormat="1" ht="14" customHeight="1" spans="1:10">
      <c r="A1857" s="42"/>
      <c r="B1857" s="43"/>
      <c r="C1857" s="39"/>
      <c r="D1857" s="129" t="s">
        <v>905</v>
      </c>
      <c r="E1857" s="274">
        <v>134.84</v>
      </c>
      <c r="F1857" s="274">
        <v>138.61</v>
      </c>
      <c r="G1857" s="274"/>
      <c r="H1857" s="274">
        <v>136.73</v>
      </c>
      <c r="I1857" s="274">
        <v>607.7</v>
      </c>
      <c r="J1857" s="274">
        <v>5.16</v>
      </c>
    </row>
    <row r="1858" s="3" customFormat="1" ht="14" customHeight="1" spans="1:10">
      <c r="A1858" s="53"/>
      <c r="B1858" s="43"/>
      <c r="C1858" s="39"/>
      <c r="D1858" s="133" t="s">
        <v>401</v>
      </c>
      <c r="E1858" s="275">
        <f>AVERAGE(E1853:E1857)</f>
        <v>194.648</v>
      </c>
      <c r="F1858" s="275">
        <f>AVERAGE(F1853:F1857)</f>
        <v>197.922</v>
      </c>
      <c r="G1858" s="275"/>
      <c r="H1858" s="275">
        <f>AVERAGE(H1853:H1857)</f>
        <v>196.296</v>
      </c>
      <c r="I1858" s="275">
        <v>675.17</v>
      </c>
      <c r="J1858" s="275">
        <v>5.7</v>
      </c>
    </row>
    <row r="1859" s="19" customFormat="1" ht="13" customHeight="1" spans="1:10">
      <c r="A1859" s="276">
        <v>3</v>
      </c>
      <c r="B1859" s="277" t="s">
        <v>910</v>
      </c>
      <c r="C1859" s="278" t="s">
        <v>911</v>
      </c>
      <c r="D1859" s="279" t="s">
        <v>912</v>
      </c>
      <c r="E1859" s="69">
        <v>179.3</v>
      </c>
      <c r="F1859" s="69">
        <v>184.4</v>
      </c>
      <c r="G1859" s="71"/>
      <c r="H1859" s="69">
        <v>181.9</v>
      </c>
      <c r="I1859" s="69">
        <v>808.6</v>
      </c>
      <c r="J1859" s="69">
        <v>7.5</v>
      </c>
    </row>
    <row r="1860" s="19" customFormat="1" ht="13" customHeight="1" spans="1:10">
      <c r="A1860" s="280"/>
      <c r="B1860" s="281"/>
      <c r="C1860" s="282"/>
      <c r="D1860" s="279" t="s">
        <v>913</v>
      </c>
      <c r="E1860" s="69">
        <v>144.5</v>
      </c>
      <c r="F1860" s="69">
        <v>136.9</v>
      </c>
      <c r="G1860" s="71"/>
      <c r="H1860" s="69">
        <v>140.7</v>
      </c>
      <c r="I1860" s="69">
        <v>625.6</v>
      </c>
      <c r="J1860" s="69">
        <v>3.1</v>
      </c>
    </row>
    <row r="1861" s="19" customFormat="1" ht="13" customHeight="1" spans="1:10">
      <c r="A1861" s="280"/>
      <c r="B1861" s="281"/>
      <c r="C1861" s="282"/>
      <c r="D1861" s="279" t="s">
        <v>914</v>
      </c>
      <c r="E1861" s="69">
        <v>161.1</v>
      </c>
      <c r="F1861" s="69">
        <v>143.4</v>
      </c>
      <c r="G1861" s="71"/>
      <c r="H1861" s="69">
        <v>152.3</v>
      </c>
      <c r="I1861" s="69">
        <v>677</v>
      </c>
      <c r="J1861" s="69">
        <v>2.7</v>
      </c>
    </row>
    <row r="1862" s="19" customFormat="1" ht="13" customHeight="1" spans="1:10">
      <c r="A1862" s="280"/>
      <c r="B1862" s="281"/>
      <c r="C1862" s="282"/>
      <c r="D1862" s="279" t="s">
        <v>915</v>
      </c>
      <c r="E1862" s="69">
        <v>140.1</v>
      </c>
      <c r="F1862" s="69">
        <v>141.4</v>
      </c>
      <c r="G1862" s="71"/>
      <c r="H1862" s="69">
        <v>140.8</v>
      </c>
      <c r="I1862" s="69">
        <v>625.9</v>
      </c>
      <c r="J1862" s="69">
        <v>5.3</v>
      </c>
    </row>
    <row r="1863" s="19" customFormat="1" ht="13" customHeight="1" spans="1:10">
      <c r="A1863" s="280"/>
      <c r="B1863" s="281"/>
      <c r="C1863" s="282"/>
      <c r="D1863" s="279" t="s">
        <v>916</v>
      </c>
      <c r="E1863" s="69">
        <v>123.5</v>
      </c>
      <c r="F1863" s="69">
        <v>104.5</v>
      </c>
      <c r="G1863" s="71"/>
      <c r="H1863" s="69">
        <v>114</v>
      </c>
      <c r="I1863" s="69">
        <v>506.9</v>
      </c>
      <c r="J1863" s="69">
        <v>4.1</v>
      </c>
    </row>
    <row r="1864" s="19" customFormat="1" ht="13" customHeight="1" spans="1:10">
      <c r="A1864" s="280"/>
      <c r="B1864" s="281"/>
      <c r="C1864" s="282"/>
      <c r="D1864" s="279" t="s">
        <v>917</v>
      </c>
      <c r="E1864" s="69">
        <v>143.9</v>
      </c>
      <c r="F1864" s="69">
        <v>142.4</v>
      </c>
      <c r="G1864" s="71"/>
      <c r="H1864" s="69">
        <v>143.2</v>
      </c>
      <c r="I1864" s="69">
        <v>636.5</v>
      </c>
      <c r="J1864" s="69">
        <v>6.7</v>
      </c>
    </row>
    <row r="1865" s="19" customFormat="1" ht="13" customHeight="1" spans="1:10">
      <c r="A1865" s="280"/>
      <c r="B1865" s="281"/>
      <c r="C1865" s="282"/>
      <c r="D1865" s="279" t="s">
        <v>918</v>
      </c>
      <c r="E1865" s="69">
        <v>150.3</v>
      </c>
      <c r="F1865" s="69">
        <v>144.1</v>
      </c>
      <c r="G1865" s="71"/>
      <c r="H1865" s="69">
        <v>147.2</v>
      </c>
      <c r="I1865" s="69">
        <v>654.5</v>
      </c>
      <c r="J1865" s="69">
        <v>8.2</v>
      </c>
    </row>
    <row r="1866" s="20" customFormat="1" ht="13" customHeight="1" spans="1:10">
      <c r="A1866" s="281"/>
      <c r="B1866" s="281"/>
      <c r="C1866" s="283"/>
      <c r="D1866" s="128" t="s">
        <v>190</v>
      </c>
      <c r="E1866" s="79">
        <f>AVERAGE(E1859:E1865)</f>
        <v>148.957142857143</v>
      </c>
      <c r="F1866" s="79">
        <f>AVERAGE(F1859:F1865)</f>
        <v>142.442857142857</v>
      </c>
      <c r="G1866" s="79"/>
      <c r="H1866" s="79">
        <f>AVERAGE(H1859:H1865)</f>
        <v>145.728571428571</v>
      </c>
      <c r="I1866" s="79">
        <f>AVERAGE(I1859:I1865)</f>
        <v>647.857142857143</v>
      </c>
      <c r="J1866" s="79">
        <f>AVERAGE(J1859:J1865)</f>
        <v>5.37142857142857</v>
      </c>
    </row>
    <row r="1867" s="19" customFormat="1" ht="13" customHeight="1" spans="1:10">
      <c r="A1867" s="280"/>
      <c r="B1867" s="281"/>
      <c r="C1867" s="278" t="s">
        <v>919</v>
      </c>
      <c r="D1867" s="279" t="s">
        <v>920</v>
      </c>
      <c r="E1867" s="69">
        <v>178.09</v>
      </c>
      <c r="F1867" s="69">
        <v>172.33</v>
      </c>
      <c r="G1867" s="71"/>
      <c r="H1867" s="69">
        <v>175.21</v>
      </c>
      <c r="I1867" s="69">
        <v>687.44</v>
      </c>
      <c r="J1867" s="69">
        <v>16.48</v>
      </c>
    </row>
    <row r="1868" s="19" customFormat="1" ht="13" customHeight="1" spans="1:10">
      <c r="A1868" s="280"/>
      <c r="B1868" s="281"/>
      <c r="C1868" s="282"/>
      <c r="D1868" s="279" t="s">
        <v>921</v>
      </c>
      <c r="E1868" s="69">
        <v>182.61</v>
      </c>
      <c r="F1868" s="69">
        <v>186.3</v>
      </c>
      <c r="G1868" s="71"/>
      <c r="H1868" s="69">
        <v>184.46</v>
      </c>
      <c r="I1868" s="69">
        <v>702.73</v>
      </c>
      <c r="J1868" s="69">
        <v>8.9</v>
      </c>
    </row>
    <row r="1869" s="19" customFormat="1" ht="13" customHeight="1" spans="1:10">
      <c r="A1869" s="280"/>
      <c r="B1869" s="281"/>
      <c r="C1869" s="282"/>
      <c r="D1869" s="279" t="s">
        <v>914</v>
      </c>
      <c r="E1869" s="69">
        <v>168.7</v>
      </c>
      <c r="F1869" s="69">
        <v>172.4</v>
      </c>
      <c r="G1869" s="71"/>
      <c r="H1869" s="69">
        <v>170.6</v>
      </c>
      <c r="I1869" s="69">
        <v>680.5</v>
      </c>
      <c r="J1869" s="69">
        <v>3.51</v>
      </c>
    </row>
    <row r="1870" s="19" customFormat="1" ht="13" customHeight="1" spans="1:10">
      <c r="A1870" s="280"/>
      <c r="B1870" s="281"/>
      <c r="C1870" s="282"/>
      <c r="D1870" s="279" t="s">
        <v>922</v>
      </c>
      <c r="E1870" s="69">
        <v>256.63</v>
      </c>
      <c r="F1870" s="69">
        <v>272.01</v>
      </c>
      <c r="G1870" s="71"/>
      <c r="H1870" s="69">
        <v>264.32</v>
      </c>
      <c r="I1870" s="69">
        <v>644.6</v>
      </c>
      <c r="J1870" s="69">
        <v>1.9</v>
      </c>
    </row>
    <row r="1871" s="19" customFormat="1" ht="13" customHeight="1" spans="1:10">
      <c r="A1871" s="280"/>
      <c r="B1871" s="281"/>
      <c r="C1871" s="282"/>
      <c r="D1871" s="279" t="s">
        <v>923</v>
      </c>
      <c r="E1871" s="69">
        <v>177.7</v>
      </c>
      <c r="F1871" s="69">
        <v>176.3</v>
      </c>
      <c r="G1871" s="71"/>
      <c r="H1871" s="69">
        <v>177</v>
      </c>
      <c r="I1871" s="69">
        <v>708</v>
      </c>
      <c r="J1871" s="69">
        <v>3.51</v>
      </c>
    </row>
    <row r="1872" s="19" customFormat="1" ht="13" customHeight="1" spans="1:10">
      <c r="A1872" s="280"/>
      <c r="B1872" s="281"/>
      <c r="C1872" s="282"/>
      <c r="D1872" s="279" t="s">
        <v>913</v>
      </c>
      <c r="E1872" s="69">
        <v>199.92</v>
      </c>
      <c r="F1872" s="69">
        <v>206.42</v>
      </c>
      <c r="G1872" s="71"/>
      <c r="H1872" s="69">
        <v>203.17</v>
      </c>
      <c r="I1872" s="69">
        <v>812.7</v>
      </c>
      <c r="J1872" s="69">
        <v>7.9</v>
      </c>
    </row>
    <row r="1873" s="20" customFormat="1" ht="13" customHeight="1" spans="1:10">
      <c r="A1873" s="281"/>
      <c r="B1873" s="281"/>
      <c r="C1873" s="284"/>
      <c r="D1873" s="128" t="s">
        <v>190</v>
      </c>
      <c r="E1873" s="79">
        <f>AVERAGE(E1867:E1872)</f>
        <v>193.941666666667</v>
      </c>
      <c r="F1873" s="79">
        <f>AVERAGE(F1867:F1872)</f>
        <v>197.626666666667</v>
      </c>
      <c r="G1873" s="79"/>
      <c r="H1873" s="79">
        <f>AVERAGE(H1867:H1872)</f>
        <v>195.793333333333</v>
      </c>
      <c r="I1873" s="79">
        <f>AVERAGE(I1867:I1872)</f>
        <v>705.995</v>
      </c>
      <c r="J1873" s="79">
        <f>AVERAGE(J1867:J1872)</f>
        <v>7.03333333333333</v>
      </c>
    </row>
    <row r="1874" s="19" customFormat="1" ht="13" customHeight="1" spans="1:10">
      <c r="A1874" s="276">
        <v>4</v>
      </c>
      <c r="B1874" s="277" t="s">
        <v>924</v>
      </c>
      <c r="C1874" s="278" t="s">
        <v>911</v>
      </c>
      <c r="D1874" s="279" t="s">
        <v>912</v>
      </c>
      <c r="E1874" s="69">
        <v>197.2</v>
      </c>
      <c r="F1874" s="69">
        <v>170.1</v>
      </c>
      <c r="G1874" s="71"/>
      <c r="H1874" s="69">
        <v>183.7</v>
      </c>
      <c r="I1874" s="69">
        <v>816.6</v>
      </c>
      <c r="J1874" s="69">
        <v>8.6</v>
      </c>
    </row>
    <row r="1875" s="19" customFormat="1" ht="13" customHeight="1" spans="1:10">
      <c r="A1875" s="280"/>
      <c r="B1875" s="281"/>
      <c r="C1875" s="282"/>
      <c r="D1875" s="279" t="s">
        <v>913</v>
      </c>
      <c r="E1875" s="69">
        <v>147.8</v>
      </c>
      <c r="F1875" s="69">
        <v>156.1</v>
      </c>
      <c r="G1875" s="71"/>
      <c r="H1875" s="69">
        <v>152</v>
      </c>
      <c r="I1875" s="69">
        <v>675.7</v>
      </c>
      <c r="J1875" s="69">
        <v>16.1</v>
      </c>
    </row>
    <row r="1876" s="19" customFormat="1" ht="13" customHeight="1" spans="1:10">
      <c r="A1876" s="280"/>
      <c r="B1876" s="281"/>
      <c r="C1876" s="282"/>
      <c r="D1876" s="279" t="s">
        <v>914</v>
      </c>
      <c r="E1876" s="69">
        <v>163.2</v>
      </c>
      <c r="F1876" s="69">
        <v>145.6</v>
      </c>
      <c r="G1876" s="71"/>
      <c r="H1876" s="69">
        <v>154.4</v>
      </c>
      <c r="I1876" s="69">
        <v>686.6</v>
      </c>
      <c r="J1876" s="69">
        <v>3.1</v>
      </c>
    </row>
    <row r="1877" s="19" customFormat="1" ht="13" customHeight="1" spans="1:10">
      <c r="A1877" s="280"/>
      <c r="B1877" s="281"/>
      <c r="C1877" s="282"/>
      <c r="D1877" s="279" t="s">
        <v>915</v>
      </c>
      <c r="E1877" s="69">
        <v>141.5</v>
      </c>
      <c r="F1877" s="69">
        <v>124.2</v>
      </c>
      <c r="G1877" s="71"/>
      <c r="H1877" s="69">
        <v>132.9</v>
      </c>
      <c r="I1877" s="69">
        <v>590.7</v>
      </c>
      <c r="J1877" s="69">
        <v>7.1</v>
      </c>
    </row>
    <row r="1878" s="19" customFormat="1" ht="13" customHeight="1" spans="1:10">
      <c r="A1878" s="280"/>
      <c r="B1878" s="281"/>
      <c r="C1878" s="282"/>
      <c r="D1878" s="279" t="s">
        <v>916</v>
      </c>
      <c r="E1878" s="69">
        <v>139.7</v>
      </c>
      <c r="F1878" s="69">
        <v>137.6</v>
      </c>
      <c r="G1878" s="71"/>
      <c r="H1878" s="69">
        <v>138.7</v>
      </c>
      <c r="I1878" s="69">
        <v>616.5</v>
      </c>
      <c r="J1878" s="69">
        <v>8.4</v>
      </c>
    </row>
    <row r="1879" s="19" customFormat="1" ht="13" customHeight="1" spans="1:10">
      <c r="A1879" s="280"/>
      <c r="B1879" s="281"/>
      <c r="C1879" s="282"/>
      <c r="D1879" s="279" t="s">
        <v>917</v>
      </c>
      <c r="E1879" s="69">
        <v>146.8</v>
      </c>
      <c r="F1879" s="69">
        <v>125.2</v>
      </c>
      <c r="G1879" s="71"/>
      <c r="H1879" s="69">
        <v>136</v>
      </c>
      <c r="I1879" s="69">
        <v>604.7</v>
      </c>
      <c r="J1879" s="69">
        <v>8.5</v>
      </c>
    </row>
    <row r="1880" s="19" customFormat="1" ht="13" customHeight="1" spans="1:10">
      <c r="A1880" s="280"/>
      <c r="B1880" s="281"/>
      <c r="C1880" s="282"/>
      <c r="D1880" s="279" t="s">
        <v>918</v>
      </c>
      <c r="E1880" s="69">
        <v>159.5</v>
      </c>
      <c r="F1880" s="69">
        <v>164.9</v>
      </c>
      <c r="G1880" s="71"/>
      <c r="H1880" s="69">
        <v>162.2</v>
      </c>
      <c r="I1880" s="69">
        <v>721.2</v>
      </c>
      <c r="J1880" s="69">
        <v>4.1</v>
      </c>
    </row>
    <row r="1881" s="20" customFormat="1" ht="13" customHeight="1" spans="1:10">
      <c r="A1881" s="281"/>
      <c r="B1881" s="281"/>
      <c r="C1881" s="283"/>
      <c r="D1881" s="128" t="s">
        <v>190</v>
      </c>
      <c r="E1881" s="79">
        <f>AVERAGE(E1874:E1880)</f>
        <v>156.528571428571</v>
      </c>
      <c r="F1881" s="79">
        <f>AVERAGE(F1874:F1880)</f>
        <v>146.242857142857</v>
      </c>
      <c r="G1881" s="79"/>
      <c r="H1881" s="79">
        <f>AVERAGE(H1874:H1880)</f>
        <v>151.414285714286</v>
      </c>
      <c r="I1881" s="79">
        <f>AVERAGE(I1874:I1880)</f>
        <v>673.142857142857</v>
      </c>
      <c r="J1881" s="79">
        <f>AVERAGE(J1874:J1880)</f>
        <v>7.98571428571429</v>
      </c>
    </row>
    <row r="1882" s="19" customFormat="1" ht="13" customHeight="1" spans="1:10">
      <c r="A1882" s="280"/>
      <c r="B1882" s="281"/>
      <c r="C1882" s="278" t="s">
        <v>919</v>
      </c>
      <c r="D1882" s="279" t="s">
        <v>920</v>
      </c>
      <c r="E1882" s="69">
        <v>175.89</v>
      </c>
      <c r="F1882" s="69">
        <v>167.23</v>
      </c>
      <c r="G1882" s="71"/>
      <c r="H1882" s="69">
        <v>171.56</v>
      </c>
      <c r="I1882" s="69">
        <v>673.12</v>
      </c>
      <c r="J1882" s="69">
        <v>14.05</v>
      </c>
    </row>
    <row r="1883" s="19" customFormat="1" ht="13" customHeight="1" spans="1:10">
      <c r="A1883" s="280"/>
      <c r="B1883" s="281"/>
      <c r="C1883" s="282"/>
      <c r="D1883" s="279" t="s">
        <v>921</v>
      </c>
      <c r="E1883" s="69">
        <v>183.84</v>
      </c>
      <c r="F1883" s="69">
        <v>187.56</v>
      </c>
      <c r="G1883" s="71"/>
      <c r="H1883" s="69">
        <v>185.7</v>
      </c>
      <c r="I1883" s="69">
        <v>707.47</v>
      </c>
      <c r="J1883" s="69">
        <v>9.63</v>
      </c>
    </row>
    <row r="1884" s="19" customFormat="1" ht="13" customHeight="1" spans="1:10">
      <c r="A1884" s="280"/>
      <c r="B1884" s="281"/>
      <c r="C1884" s="282"/>
      <c r="D1884" s="279" t="s">
        <v>914</v>
      </c>
      <c r="E1884" s="69">
        <v>175.3</v>
      </c>
      <c r="F1884" s="69">
        <v>174.8</v>
      </c>
      <c r="G1884" s="71"/>
      <c r="H1884" s="69">
        <v>175.1</v>
      </c>
      <c r="I1884" s="69">
        <v>698.4</v>
      </c>
      <c r="J1884" s="69">
        <v>6.24</v>
      </c>
    </row>
    <row r="1885" s="19" customFormat="1" ht="13" customHeight="1" spans="1:10">
      <c r="A1885" s="280"/>
      <c r="B1885" s="281"/>
      <c r="C1885" s="282"/>
      <c r="D1885" s="279" t="s">
        <v>922</v>
      </c>
      <c r="E1885" s="69">
        <v>296.19</v>
      </c>
      <c r="F1885" s="69">
        <v>258.41</v>
      </c>
      <c r="G1885" s="71"/>
      <c r="H1885" s="69">
        <v>277.3</v>
      </c>
      <c r="I1885" s="69">
        <v>676.3</v>
      </c>
      <c r="J1885" s="69">
        <v>6.9</v>
      </c>
    </row>
    <row r="1886" s="19" customFormat="1" ht="13" customHeight="1" spans="1:10">
      <c r="A1886" s="280"/>
      <c r="B1886" s="281"/>
      <c r="C1886" s="282"/>
      <c r="D1886" s="279" t="s">
        <v>923</v>
      </c>
      <c r="E1886" s="69">
        <v>176.7</v>
      </c>
      <c r="F1886" s="69">
        <v>158.3</v>
      </c>
      <c r="G1886" s="71"/>
      <c r="H1886" s="69">
        <v>167.5</v>
      </c>
      <c r="I1886" s="69">
        <v>670.2</v>
      </c>
      <c r="J1886" s="69">
        <v>-2.01</v>
      </c>
    </row>
    <row r="1887" s="19" customFormat="1" ht="13" customHeight="1" spans="1:10">
      <c r="A1887" s="280"/>
      <c r="B1887" s="281"/>
      <c r="C1887" s="282"/>
      <c r="D1887" s="279" t="s">
        <v>913</v>
      </c>
      <c r="E1887" s="285">
        <v>199.04</v>
      </c>
      <c r="F1887" s="285">
        <v>201.37</v>
      </c>
      <c r="G1887" s="286"/>
      <c r="H1887" s="285">
        <v>200.2</v>
      </c>
      <c r="I1887" s="285">
        <v>801</v>
      </c>
      <c r="J1887" s="285">
        <v>6.4</v>
      </c>
    </row>
    <row r="1888" s="21" customFormat="1" ht="13" customHeight="1" spans="1:10">
      <c r="A1888" s="281"/>
      <c r="B1888" s="287"/>
      <c r="C1888" s="283"/>
      <c r="D1888" s="128" t="s">
        <v>190</v>
      </c>
      <c r="E1888" s="79">
        <f>AVERAGE(E1882:E1887)</f>
        <v>201.16</v>
      </c>
      <c r="F1888" s="79">
        <f>AVERAGE(F1882:F1887)</f>
        <v>191.278333333333</v>
      </c>
      <c r="G1888" s="79"/>
      <c r="H1888" s="79">
        <f>AVERAGE(H1882:H1887)</f>
        <v>196.226666666667</v>
      </c>
      <c r="I1888" s="79">
        <f>AVERAGE(I1882:I1887)</f>
        <v>704.415</v>
      </c>
      <c r="J1888" s="79">
        <f>AVERAGE(J1882:J1887)</f>
        <v>6.86833333333333</v>
      </c>
    </row>
    <row r="1889" s="2" customFormat="1" ht="14" customHeight="1" spans="1:10">
      <c r="A1889" s="37">
        <v>5</v>
      </c>
      <c r="B1889" s="38" t="s">
        <v>925</v>
      </c>
      <c r="C1889" s="39">
        <v>2023</v>
      </c>
      <c r="D1889" s="47" t="s">
        <v>330</v>
      </c>
      <c r="E1889" s="47">
        <v>192.5</v>
      </c>
      <c r="F1889" s="47">
        <v>200.1</v>
      </c>
      <c r="G1889" s="47"/>
      <c r="H1889" s="47">
        <v>196.3</v>
      </c>
      <c r="I1889" s="47">
        <v>727.4</v>
      </c>
      <c r="J1889" s="47">
        <v>5.48</v>
      </c>
    </row>
    <row r="1890" s="2" customFormat="1" ht="14" customHeight="1" spans="1:10">
      <c r="A1890" s="42"/>
      <c r="B1890" s="43"/>
      <c r="C1890" s="39"/>
      <c r="D1890" s="47" t="s">
        <v>372</v>
      </c>
      <c r="E1890" s="47">
        <v>385.5</v>
      </c>
      <c r="F1890" s="47">
        <v>391.1</v>
      </c>
      <c r="G1890" s="47"/>
      <c r="H1890" s="47">
        <v>388.3</v>
      </c>
      <c r="I1890" s="47">
        <v>776.6</v>
      </c>
      <c r="J1890" s="47">
        <v>5.19</v>
      </c>
    </row>
    <row r="1891" s="2" customFormat="1" ht="14" customHeight="1" spans="1:10">
      <c r="A1891" s="42"/>
      <c r="B1891" s="43"/>
      <c r="C1891" s="39"/>
      <c r="D1891" s="47" t="s">
        <v>335</v>
      </c>
      <c r="E1891" s="47">
        <v>145.4</v>
      </c>
      <c r="F1891" s="47">
        <v>155.5</v>
      </c>
      <c r="G1891" s="47"/>
      <c r="H1891" s="47">
        <v>150.45</v>
      </c>
      <c r="I1891" s="47">
        <v>668.7</v>
      </c>
      <c r="J1891" s="47">
        <v>5.62</v>
      </c>
    </row>
    <row r="1892" s="2" customFormat="1" ht="14" customHeight="1" spans="1:10">
      <c r="A1892" s="42"/>
      <c r="B1892" s="43"/>
      <c r="C1892" s="39"/>
      <c r="D1892" s="47" t="s">
        <v>524</v>
      </c>
      <c r="E1892" s="47">
        <v>363.57</v>
      </c>
      <c r="F1892" s="47">
        <v>360.43</v>
      </c>
      <c r="G1892" s="47"/>
      <c r="H1892" s="47">
        <v>362</v>
      </c>
      <c r="I1892" s="47">
        <v>724</v>
      </c>
      <c r="J1892" s="47">
        <v>3.28</v>
      </c>
    </row>
    <row r="1893" s="2" customFormat="1" ht="14" customHeight="1" spans="1:10">
      <c r="A1893" s="42"/>
      <c r="B1893" s="43"/>
      <c r="C1893" s="39"/>
      <c r="D1893" s="47" t="s">
        <v>926</v>
      </c>
      <c r="E1893" s="47">
        <v>190.25</v>
      </c>
      <c r="F1893" s="47">
        <v>198.83</v>
      </c>
      <c r="G1893" s="47"/>
      <c r="H1893" s="47">
        <v>194.54</v>
      </c>
      <c r="I1893" s="47">
        <v>719.8</v>
      </c>
      <c r="J1893" s="47">
        <v>5.69</v>
      </c>
    </row>
    <row r="1894" s="2" customFormat="1" ht="14" customHeight="1" spans="1:10">
      <c r="A1894" s="42"/>
      <c r="B1894" s="43"/>
      <c r="C1894" s="39"/>
      <c r="D1894" s="47" t="s">
        <v>611</v>
      </c>
      <c r="E1894" s="47">
        <v>320.6</v>
      </c>
      <c r="F1894" s="47">
        <v>336.8</v>
      </c>
      <c r="G1894" s="47"/>
      <c r="H1894" s="47">
        <v>328.7</v>
      </c>
      <c r="I1894" s="47">
        <v>657.4</v>
      </c>
      <c r="J1894" s="47">
        <v>4.22</v>
      </c>
    </row>
    <row r="1895" s="2" customFormat="1" ht="14" customHeight="1" spans="1:10">
      <c r="A1895" s="42"/>
      <c r="B1895" s="43"/>
      <c r="C1895" s="39"/>
      <c r="D1895" s="47" t="s">
        <v>783</v>
      </c>
      <c r="E1895" s="62">
        <f>AVERAGE(E1889:E1894)</f>
        <v>266.303333333333</v>
      </c>
      <c r="F1895" s="62">
        <f>AVERAGE(F1889:F1894)</f>
        <v>273.793333333333</v>
      </c>
      <c r="G1895" s="62"/>
      <c r="H1895" s="62">
        <f t="shared" ref="H1895:J1895" si="25">AVERAGE(H1889:H1894)</f>
        <v>270.048333333333</v>
      </c>
      <c r="I1895" s="62">
        <f t="shared" si="25"/>
        <v>712.316666666667</v>
      </c>
      <c r="J1895" s="62">
        <f t="shared" si="25"/>
        <v>4.91333333333333</v>
      </c>
    </row>
    <row r="1896" s="2" customFormat="1" ht="14" customHeight="1" spans="1:10">
      <c r="A1896" s="42"/>
      <c r="B1896" s="43"/>
      <c r="C1896" s="39">
        <v>2024</v>
      </c>
      <c r="D1896" s="47" t="s">
        <v>330</v>
      </c>
      <c r="E1896" s="47">
        <v>182.95</v>
      </c>
      <c r="F1896" s="47">
        <v>186.64</v>
      </c>
      <c r="G1896" s="47"/>
      <c r="H1896" s="47">
        <v>184.8</v>
      </c>
      <c r="I1896" s="47">
        <v>704.02</v>
      </c>
      <c r="J1896" s="47">
        <v>9.39</v>
      </c>
    </row>
    <row r="1897" s="2" customFormat="1" ht="14" customHeight="1" spans="1:10">
      <c r="A1897" s="42"/>
      <c r="B1897" s="43"/>
      <c r="C1897" s="39"/>
      <c r="D1897" s="47" t="s">
        <v>372</v>
      </c>
      <c r="E1897" s="47">
        <v>310.6</v>
      </c>
      <c r="F1897" s="47">
        <v>324.8</v>
      </c>
      <c r="G1897" s="47"/>
      <c r="H1897" s="47">
        <v>317.7</v>
      </c>
      <c r="I1897" s="47">
        <v>706.4</v>
      </c>
      <c r="J1897" s="47">
        <v>2.8</v>
      </c>
    </row>
    <row r="1898" s="2" customFormat="1" ht="14" customHeight="1" spans="1:10">
      <c r="A1898" s="42"/>
      <c r="B1898" s="43"/>
      <c r="C1898" s="39"/>
      <c r="D1898" s="47" t="s">
        <v>335</v>
      </c>
      <c r="E1898" s="47">
        <v>151</v>
      </c>
      <c r="F1898" s="47">
        <v>145.75</v>
      </c>
      <c r="G1898" s="47"/>
      <c r="H1898" s="47">
        <v>148.38</v>
      </c>
      <c r="I1898" s="47">
        <v>659.4</v>
      </c>
      <c r="J1898" s="47">
        <v>1.6</v>
      </c>
    </row>
    <row r="1899" s="2" customFormat="1" ht="14" customHeight="1" spans="1:10">
      <c r="A1899" s="42"/>
      <c r="B1899" s="43"/>
      <c r="C1899" s="39"/>
      <c r="D1899" s="47" t="s">
        <v>524</v>
      </c>
      <c r="E1899" s="47">
        <v>392.66</v>
      </c>
      <c r="F1899" s="47">
        <v>396.2</v>
      </c>
      <c r="G1899" s="47"/>
      <c r="H1899" s="47">
        <v>394.43</v>
      </c>
      <c r="I1899" s="47">
        <v>788.9</v>
      </c>
      <c r="J1899" s="47">
        <v>10.2</v>
      </c>
    </row>
    <row r="1900" s="2" customFormat="1" ht="14" customHeight="1" spans="1:10">
      <c r="A1900" s="42"/>
      <c r="B1900" s="43"/>
      <c r="C1900" s="39"/>
      <c r="D1900" s="47" t="s">
        <v>926</v>
      </c>
      <c r="E1900" s="47">
        <v>170.55</v>
      </c>
      <c r="F1900" s="47">
        <v>171.32</v>
      </c>
      <c r="G1900" s="47"/>
      <c r="H1900" s="47">
        <v>170.94</v>
      </c>
      <c r="I1900" s="47">
        <v>758.96</v>
      </c>
      <c r="J1900" s="47">
        <v>19.27</v>
      </c>
    </row>
    <row r="1901" s="2" customFormat="1" ht="14" customHeight="1" spans="1:10">
      <c r="A1901" s="42"/>
      <c r="B1901" s="43"/>
      <c r="C1901" s="39"/>
      <c r="D1901" s="47" t="s">
        <v>611</v>
      </c>
      <c r="E1901" s="47">
        <v>158.6</v>
      </c>
      <c r="F1901" s="47">
        <v>152.7</v>
      </c>
      <c r="G1901" s="47"/>
      <c r="H1901" s="47">
        <v>155.7</v>
      </c>
      <c r="I1901" s="47">
        <v>665.2</v>
      </c>
      <c r="J1901" s="47">
        <v>4.86</v>
      </c>
    </row>
    <row r="1902" s="2" customFormat="1" ht="14" customHeight="1" spans="1:10">
      <c r="A1902" s="53"/>
      <c r="B1902" s="43"/>
      <c r="C1902" s="39"/>
      <c r="D1902" s="43" t="s">
        <v>339</v>
      </c>
      <c r="E1902" s="62">
        <f>AVERAGE(E1896:E1901)</f>
        <v>227.726666666667</v>
      </c>
      <c r="F1902" s="62">
        <f>AVERAGE(F1896:F1901)</f>
        <v>229.568333333333</v>
      </c>
      <c r="G1902" s="62"/>
      <c r="H1902" s="62">
        <f t="shared" ref="H1902:J1902" si="26">AVERAGE(H1896:H1901)</f>
        <v>228.658333333333</v>
      </c>
      <c r="I1902" s="62">
        <f t="shared" si="26"/>
        <v>713.813333333333</v>
      </c>
      <c r="J1902" s="62">
        <f t="shared" si="26"/>
        <v>8.02</v>
      </c>
    </row>
    <row r="1903" s="3" customFormat="1" ht="14" customHeight="1" spans="1:10">
      <c r="A1903" s="37">
        <v>6</v>
      </c>
      <c r="B1903" s="38" t="s">
        <v>304</v>
      </c>
      <c r="C1903" s="39">
        <v>2023</v>
      </c>
      <c r="D1903" s="47" t="s">
        <v>330</v>
      </c>
      <c r="E1903" s="47">
        <v>202.2</v>
      </c>
      <c r="F1903" s="47">
        <v>199.8</v>
      </c>
      <c r="G1903" s="47"/>
      <c r="H1903" s="47">
        <v>201</v>
      </c>
      <c r="I1903" s="47">
        <v>744.8</v>
      </c>
      <c r="J1903" s="47">
        <v>8</v>
      </c>
    </row>
    <row r="1904" s="3" customFormat="1" ht="14" customHeight="1" spans="1:10">
      <c r="A1904" s="42"/>
      <c r="B1904" s="43"/>
      <c r="C1904" s="39"/>
      <c r="D1904" s="47" t="s">
        <v>372</v>
      </c>
      <c r="E1904" s="47">
        <v>390.7</v>
      </c>
      <c r="F1904" s="47">
        <v>395.6</v>
      </c>
      <c r="G1904" s="47"/>
      <c r="H1904" s="47">
        <v>393.2</v>
      </c>
      <c r="I1904" s="47">
        <v>786.3</v>
      </c>
      <c r="J1904" s="47">
        <v>6.5</v>
      </c>
    </row>
    <row r="1905" s="3" customFormat="1" ht="14" customHeight="1" spans="1:10">
      <c r="A1905" s="42"/>
      <c r="B1905" s="43"/>
      <c r="C1905" s="39"/>
      <c r="D1905" s="47" t="s">
        <v>335</v>
      </c>
      <c r="E1905" s="47">
        <v>157</v>
      </c>
      <c r="F1905" s="47">
        <v>149.2</v>
      </c>
      <c r="G1905" s="47"/>
      <c r="H1905" s="47">
        <v>153.1</v>
      </c>
      <c r="I1905" s="47">
        <v>680.5</v>
      </c>
      <c r="J1905" s="47">
        <v>7.48</v>
      </c>
    </row>
    <row r="1906" s="3" customFormat="1" ht="14" customHeight="1" spans="1:10">
      <c r="A1906" s="42"/>
      <c r="B1906" s="43"/>
      <c r="C1906" s="39"/>
      <c r="D1906" s="47" t="s">
        <v>524</v>
      </c>
      <c r="E1906" s="47">
        <v>363.86</v>
      </c>
      <c r="F1906" s="47">
        <v>368.64</v>
      </c>
      <c r="G1906" s="47"/>
      <c r="H1906" s="47">
        <v>366.25</v>
      </c>
      <c r="I1906" s="47">
        <v>732.5</v>
      </c>
      <c r="J1906" s="47">
        <v>4.49</v>
      </c>
    </row>
    <row r="1907" s="3" customFormat="1" ht="14" customHeight="1" spans="1:10">
      <c r="A1907" s="42"/>
      <c r="B1907" s="43"/>
      <c r="C1907" s="39"/>
      <c r="D1907" s="47" t="s">
        <v>926</v>
      </c>
      <c r="E1907" s="47">
        <v>201.02</v>
      </c>
      <c r="F1907" s="47">
        <v>200.21</v>
      </c>
      <c r="G1907" s="47"/>
      <c r="H1907" s="47">
        <v>200.61</v>
      </c>
      <c r="I1907" s="47">
        <v>742.27</v>
      </c>
      <c r="J1907" s="47">
        <v>9</v>
      </c>
    </row>
    <row r="1908" s="3" customFormat="1" ht="14" customHeight="1" spans="1:10">
      <c r="A1908" s="42"/>
      <c r="B1908" s="43"/>
      <c r="C1908" s="39"/>
      <c r="D1908" s="47" t="s">
        <v>611</v>
      </c>
      <c r="E1908" s="47">
        <v>322.7</v>
      </c>
      <c r="F1908" s="47">
        <v>337.8</v>
      </c>
      <c r="G1908" s="47"/>
      <c r="H1908" s="47">
        <v>330.2</v>
      </c>
      <c r="I1908" s="47">
        <v>660.5</v>
      </c>
      <c r="J1908" s="47">
        <v>4.7</v>
      </c>
    </row>
    <row r="1909" s="3" customFormat="1" ht="14" customHeight="1" spans="1:10">
      <c r="A1909" s="42"/>
      <c r="B1909" s="43"/>
      <c r="C1909" s="39"/>
      <c r="D1909" s="47" t="s">
        <v>783</v>
      </c>
      <c r="E1909" s="62">
        <v>272.913333333333</v>
      </c>
      <c r="F1909" s="62">
        <v>275.208333333333</v>
      </c>
      <c r="G1909" s="62"/>
      <c r="H1909" s="62">
        <v>274.06</v>
      </c>
      <c r="I1909" s="62">
        <v>724.478333333333</v>
      </c>
      <c r="J1909" s="62">
        <v>6.695</v>
      </c>
    </row>
    <row r="1910" s="3" customFormat="1" ht="14" customHeight="1" spans="1:10">
      <c r="A1910" s="42"/>
      <c r="B1910" s="43"/>
      <c r="C1910" s="39">
        <v>2024</v>
      </c>
      <c r="D1910" s="47" t="s">
        <v>330</v>
      </c>
      <c r="E1910" s="47">
        <v>179.2</v>
      </c>
      <c r="F1910" s="47">
        <v>182.82</v>
      </c>
      <c r="G1910" s="47"/>
      <c r="H1910" s="47">
        <v>181.01</v>
      </c>
      <c r="I1910" s="47">
        <v>689.59</v>
      </c>
      <c r="J1910" s="47">
        <v>7.15</v>
      </c>
    </row>
    <row r="1911" s="3" customFormat="1" ht="14" customHeight="1" spans="1:10">
      <c r="A1911" s="42"/>
      <c r="B1911" s="43"/>
      <c r="C1911" s="39"/>
      <c r="D1911" s="47" t="s">
        <v>372</v>
      </c>
      <c r="E1911" s="47">
        <v>317.6</v>
      </c>
      <c r="F1911" s="47">
        <v>322.9</v>
      </c>
      <c r="G1911" s="47"/>
      <c r="H1911" s="47">
        <v>320.3</v>
      </c>
      <c r="I1911" s="47">
        <v>712</v>
      </c>
      <c r="J1911" s="47">
        <v>3.6</v>
      </c>
    </row>
    <row r="1912" s="3" customFormat="1" ht="14" customHeight="1" spans="1:10">
      <c r="A1912" s="42"/>
      <c r="B1912" s="43"/>
      <c r="C1912" s="39"/>
      <c r="D1912" s="47" t="s">
        <v>335</v>
      </c>
      <c r="E1912" s="47">
        <v>155.13</v>
      </c>
      <c r="F1912" s="47">
        <v>146.58</v>
      </c>
      <c r="G1912" s="47"/>
      <c r="H1912" s="47">
        <v>150.86</v>
      </c>
      <c r="I1912" s="47">
        <v>670.4</v>
      </c>
      <c r="J1912" s="47">
        <v>3.3</v>
      </c>
    </row>
    <row r="1913" s="3" customFormat="1" ht="14" customHeight="1" spans="1:10">
      <c r="A1913" s="42"/>
      <c r="B1913" s="43"/>
      <c r="C1913" s="39"/>
      <c r="D1913" s="47" t="s">
        <v>524</v>
      </c>
      <c r="E1913" s="47">
        <v>359.2</v>
      </c>
      <c r="F1913" s="47">
        <v>360.55</v>
      </c>
      <c r="G1913" s="47"/>
      <c r="H1913" s="47">
        <v>359.88</v>
      </c>
      <c r="I1913" s="47">
        <v>719.8</v>
      </c>
      <c r="J1913" s="47">
        <v>0.5</v>
      </c>
    </row>
    <row r="1914" s="3" customFormat="1" ht="14" customHeight="1" spans="1:10">
      <c r="A1914" s="42"/>
      <c r="B1914" s="43"/>
      <c r="C1914" s="39"/>
      <c r="D1914" s="47" t="s">
        <v>926</v>
      </c>
      <c r="E1914" s="47">
        <v>162.19</v>
      </c>
      <c r="F1914" s="47">
        <v>165.99</v>
      </c>
      <c r="G1914" s="47"/>
      <c r="H1914" s="47">
        <v>164.09</v>
      </c>
      <c r="I1914" s="47">
        <v>728.56</v>
      </c>
      <c r="J1914" s="47">
        <v>14.49</v>
      </c>
    </row>
    <row r="1915" s="3" customFormat="1" ht="14" customHeight="1" spans="1:10">
      <c r="A1915" s="42"/>
      <c r="B1915" s="43"/>
      <c r="C1915" s="39"/>
      <c r="D1915" s="47" t="s">
        <v>611</v>
      </c>
      <c r="E1915" s="47">
        <v>157.9</v>
      </c>
      <c r="F1915" s="47">
        <v>151.6</v>
      </c>
      <c r="G1915" s="47"/>
      <c r="H1915" s="47">
        <v>154.8</v>
      </c>
      <c r="I1915" s="47">
        <v>661.4</v>
      </c>
      <c r="J1915" s="47">
        <v>4.25</v>
      </c>
    </row>
    <row r="1916" s="3" customFormat="1" ht="14" customHeight="1" spans="1:10">
      <c r="A1916" s="53"/>
      <c r="B1916" s="43"/>
      <c r="C1916" s="39"/>
      <c r="D1916" s="43" t="s">
        <v>339</v>
      </c>
      <c r="E1916" s="62">
        <v>221.87</v>
      </c>
      <c r="F1916" s="62">
        <v>221.74</v>
      </c>
      <c r="G1916" s="62"/>
      <c r="H1916" s="62">
        <v>221.823333333333</v>
      </c>
      <c r="I1916" s="62">
        <v>696.958333333333</v>
      </c>
      <c r="J1916" s="62">
        <v>5.54833333333333</v>
      </c>
    </row>
    <row r="1917" s="11" customFormat="1" ht="14" customHeight="1" spans="1:10">
      <c r="A1917" s="168">
        <v>7</v>
      </c>
      <c r="B1917" s="288" t="s">
        <v>927</v>
      </c>
      <c r="C1917" s="63">
        <v>2023</v>
      </c>
      <c r="D1917" s="52" t="s">
        <v>414</v>
      </c>
      <c r="E1917" s="65">
        <v>199.52</v>
      </c>
      <c r="F1917" s="65">
        <v>207.85</v>
      </c>
      <c r="G1917" s="65"/>
      <c r="H1917" s="65">
        <v>203.69</v>
      </c>
      <c r="I1917" s="65">
        <v>678.98</v>
      </c>
      <c r="J1917" s="65">
        <v>5.2</v>
      </c>
    </row>
    <row r="1918" s="11" customFormat="1" ht="14" customHeight="1" spans="1:10">
      <c r="A1918" s="135"/>
      <c r="B1918" s="257"/>
      <c r="C1918" s="63"/>
      <c r="D1918" s="52" t="s">
        <v>408</v>
      </c>
      <c r="E1918" s="65">
        <v>187.78</v>
      </c>
      <c r="F1918" s="65">
        <v>183.16</v>
      </c>
      <c r="G1918" s="65"/>
      <c r="H1918" s="65">
        <v>185.47</v>
      </c>
      <c r="I1918" s="65">
        <v>716.36</v>
      </c>
      <c r="J1918" s="65">
        <v>5.41</v>
      </c>
    </row>
    <row r="1919" s="11" customFormat="1" ht="14" customHeight="1" spans="1:10">
      <c r="A1919" s="135"/>
      <c r="B1919" s="257"/>
      <c r="C1919" s="63"/>
      <c r="D1919" s="52" t="s">
        <v>785</v>
      </c>
      <c r="E1919" s="65">
        <v>370.08</v>
      </c>
      <c r="F1919" s="65">
        <v>368.49</v>
      </c>
      <c r="G1919" s="65"/>
      <c r="H1919" s="65">
        <v>369.28</v>
      </c>
      <c r="I1919" s="65">
        <v>738.57</v>
      </c>
      <c r="J1919" s="65">
        <v>4.92</v>
      </c>
    </row>
    <row r="1920" s="11" customFormat="1" ht="14" customHeight="1" spans="1:10">
      <c r="A1920" s="135"/>
      <c r="B1920" s="257"/>
      <c r="C1920" s="63"/>
      <c r="D1920" s="52" t="s">
        <v>435</v>
      </c>
      <c r="E1920" s="65">
        <v>142.3</v>
      </c>
      <c r="F1920" s="65">
        <v>165.5</v>
      </c>
      <c r="G1920" s="65"/>
      <c r="H1920" s="65">
        <v>153.9</v>
      </c>
      <c r="I1920" s="65">
        <v>615.6</v>
      </c>
      <c r="J1920" s="65">
        <v>2.81</v>
      </c>
    </row>
    <row r="1921" s="11" customFormat="1" ht="14" customHeight="1" spans="1:10">
      <c r="A1921" s="135"/>
      <c r="B1921" s="257"/>
      <c r="C1921" s="63"/>
      <c r="D1921" s="52" t="s">
        <v>657</v>
      </c>
      <c r="E1921" s="65">
        <v>338.45</v>
      </c>
      <c r="F1921" s="65">
        <v>344.59</v>
      </c>
      <c r="G1921" s="65"/>
      <c r="H1921" s="65">
        <v>341.52</v>
      </c>
      <c r="I1921" s="65">
        <v>683.74</v>
      </c>
      <c r="J1921" s="65">
        <v>4.36</v>
      </c>
    </row>
    <row r="1922" s="11" customFormat="1" ht="14" customHeight="1" spans="1:10">
      <c r="A1922" s="135"/>
      <c r="B1922" s="257"/>
      <c r="C1922" s="63"/>
      <c r="D1922" s="52" t="s">
        <v>658</v>
      </c>
      <c r="E1922" s="65">
        <v>350.1</v>
      </c>
      <c r="F1922" s="65">
        <v>358.4</v>
      </c>
      <c r="G1922" s="65"/>
      <c r="H1922" s="65">
        <v>354.25</v>
      </c>
      <c r="I1922" s="65">
        <v>708.5</v>
      </c>
      <c r="J1922" s="65">
        <v>5.88850694963383</v>
      </c>
    </row>
    <row r="1923" s="11" customFormat="1" ht="14" customHeight="1" spans="1:10">
      <c r="A1923" s="135"/>
      <c r="B1923" s="257"/>
      <c r="C1923" s="63"/>
      <c r="D1923" s="52" t="s">
        <v>434</v>
      </c>
      <c r="E1923" s="65">
        <v>184.5</v>
      </c>
      <c r="F1923" s="65">
        <v>180.7</v>
      </c>
      <c r="G1923" s="65"/>
      <c r="H1923" s="65">
        <v>182.6</v>
      </c>
      <c r="I1923" s="65">
        <v>730.26</v>
      </c>
      <c r="J1923" s="65">
        <v>4.6</v>
      </c>
    </row>
    <row r="1924" s="11" customFormat="1" ht="14" customHeight="1" spans="1:10">
      <c r="A1924" s="135"/>
      <c r="B1924" s="257"/>
      <c r="C1924" s="63"/>
      <c r="D1924" s="52" t="s">
        <v>464</v>
      </c>
      <c r="E1924" s="65">
        <v>201.45</v>
      </c>
      <c r="F1924" s="65">
        <v>196.85</v>
      </c>
      <c r="G1924" s="65"/>
      <c r="H1924" s="65">
        <v>199.15</v>
      </c>
      <c r="I1924" s="65">
        <v>663.833333333333</v>
      </c>
      <c r="J1924" s="65">
        <v>6.99</v>
      </c>
    </row>
    <row r="1925" s="11" customFormat="1" ht="14" customHeight="1" spans="1:10">
      <c r="A1925" s="135"/>
      <c r="B1925" s="257"/>
      <c r="C1925" s="63"/>
      <c r="D1925" s="75" t="s">
        <v>339</v>
      </c>
      <c r="E1925" s="67">
        <v>246.7725</v>
      </c>
      <c r="F1925" s="67">
        <v>250.6925</v>
      </c>
      <c r="G1925" s="67"/>
      <c r="H1925" s="67">
        <v>248.7325</v>
      </c>
      <c r="I1925" s="67">
        <v>691.980416666667</v>
      </c>
      <c r="J1925" s="67">
        <v>5.02015346225984</v>
      </c>
    </row>
    <row r="1926" s="11" customFormat="1" ht="14" customHeight="1" spans="1:10">
      <c r="A1926" s="135"/>
      <c r="B1926" s="257"/>
      <c r="C1926" s="63">
        <v>2024</v>
      </c>
      <c r="D1926" s="130" t="s">
        <v>660</v>
      </c>
      <c r="E1926" s="289">
        <v>158.3</v>
      </c>
      <c r="F1926" s="289">
        <v>165.81</v>
      </c>
      <c r="G1926" s="289"/>
      <c r="H1926" s="289">
        <v>162.06</v>
      </c>
      <c r="I1926" s="289">
        <v>648.22</v>
      </c>
      <c r="J1926" s="289">
        <v>5.13</v>
      </c>
    </row>
    <row r="1927" s="11" customFormat="1" ht="14" customHeight="1" spans="1:10">
      <c r="A1927" s="135"/>
      <c r="B1927" s="257"/>
      <c r="C1927" s="63"/>
      <c r="D1927" s="130" t="s">
        <v>513</v>
      </c>
      <c r="E1927" s="289">
        <v>157.15</v>
      </c>
      <c r="F1927" s="289">
        <v>159.56</v>
      </c>
      <c r="G1927" s="289"/>
      <c r="H1927" s="289">
        <v>158.355</v>
      </c>
      <c r="I1927" s="289">
        <v>615.85</v>
      </c>
      <c r="J1927" s="289">
        <v>5.91599224132166</v>
      </c>
    </row>
    <row r="1928" s="11" customFormat="1" ht="14" customHeight="1" spans="1:10">
      <c r="A1928" s="135"/>
      <c r="B1928" s="257"/>
      <c r="C1928" s="63"/>
      <c r="D1928" s="130" t="s">
        <v>394</v>
      </c>
      <c r="E1928" s="289">
        <v>141.35</v>
      </c>
      <c r="F1928" s="289">
        <v>146.29</v>
      </c>
      <c r="G1928" s="289"/>
      <c r="H1928" s="289">
        <v>143.82</v>
      </c>
      <c r="I1928" s="289">
        <v>639.2</v>
      </c>
      <c r="J1928" s="289">
        <v>3.7</v>
      </c>
    </row>
    <row r="1929" s="11" customFormat="1" ht="14" customHeight="1" spans="1:10">
      <c r="A1929" s="135"/>
      <c r="B1929" s="257"/>
      <c r="C1929" s="63"/>
      <c r="D1929" s="130" t="s">
        <v>515</v>
      </c>
      <c r="E1929" s="289">
        <v>367.3</v>
      </c>
      <c r="F1929" s="289">
        <v>370.72</v>
      </c>
      <c r="G1929" s="289"/>
      <c r="H1929" s="289">
        <v>369</v>
      </c>
      <c r="I1929" s="289">
        <v>738</v>
      </c>
      <c r="J1929" s="289">
        <v>7.9</v>
      </c>
    </row>
    <row r="1930" s="11" customFormat="1" ht="14" customHeight="1" spans="1:10">
      <c r="A1930" s="135"/>
      <c r="B1930" s="257"/>
      <c r="C1930" s="63"/>
      <c r="D1930" s="130" t="s">
        <v>666</v>
      </c>
      <c r="E1930" s="289">
        <v>336.8</v>
      </c>
      <c r="F1930" s="289">
        <v>331.6</v>
      </c>
      <c r="G1930" s="289"/>
      <c r="H1930" s="289">
        <v>334.2</v>
      </c>
      <c r="I1930" s="289">
        <v>668.4</v>
      </c>
      <c r="J1930" s="289">
        <v>6.96111377820453</v>
      </c>
    </row>
    <row r="1931" s="11" customFormat="1" ht="14" customHeight="1" spans="1:10">
      <c r="A1931" s="135"/>
      <c r="B1931" s="257"/>
      <c r="C1931" s="63"/>
      <c r="D1931" s="130" t="s">
        <v>663</v>
      </c>
      <c r="E1931" s="289">
        <v>183.05</v>
      </c>
      <c r="F1931" s="289">
        <v>181.4</v>
      </c>
      <c r="G1931" s="289"/>
      <c r="H1931" s="289">
        <v>182.225</v>
      </c>
      <c r="I1931" s="289">
        <v>607.720375</v>
      </c>
      <c r="J1931" s="289">
        <v>7.19117647058825</v>
      </c>
    </row>
    <row r="1932" s="11" customFormat="1" ht="14" customHeight="1" spans="1:10">
      <c r="A1932" s="135"/>
      <c r="B1932" s="257"/>
      <c r="C1932" s="63"/>
      <c r="D1932" s="130" t="s">
        <v>473</v>
      </c>
      <c r="E1932" s="289">
        <v>279.14</v>
      </c>
      <c r="F1932" s="289">
        <v>269.54</v>
      </c>
      <c r="G1932" s="289"/>
      <c r="H1932" s="289">
        <v>274.34</v>
      </c>
      <c r="I1932" s="289">
        <v>548.68</v>
      </c>
      <c r="J1932" s="289">
        <v>1.09</v>
      </c>
    </row>
    <row r="1933" s="11" customFormat="1" ht="14" customHeight="1" spans="1:10">
      <c r="A1933" s="135"/>
      <c r="B1933" s="257"/>
      <c r="C1933" s="63"/>
      <c r="D1933" s="130" t="s">
        <v>505</v>
      </c>
      <c r="E1933" s="289">
        <v>238.81</v>
      </c>
      <c r="F1933" s="289">
        <v>243.35</v>
      </c>
      <c r="G1933" s="289"/>
      <c r="H1933" s="289">
        <v>241.08</v>
      </c>
      <c r="I1933" s="289">
        <v>642.91</v>
      </c>
      <c r="J1933" s="289">
        <v>2.74</v>
      </c>
    </row>
    <row r="1934" s="11" customFormat="1" ht="14" customHeight="1" spans="1:10">
      <c r="A1934" s="148"/>
      <c r="B1934" s="257"/>
      <c r="C1934" s="63"/>
      <c r="D1934" s="257" t="s">
        <v>401</v>
      </c>
      <c r="E1934" s="290">
        <v>232.7375</v>
      </c>
      <c r="F1934" s="290">
        <v>233.53375</v>
      </c>
      <c r="G1934" s="290"/>
      <c r="H1934" s="290">
        <v>233.135</v>
      </c>
      <c r="I1934" s="290">
        <v>638.622546875</v>
      </c>
      <c r="J1934" s="290">
        <v>5.1492022186496</v>
      </c>
    </row>
    <row r="1935" s="1" customFormat="1" customHeight="1" spans="1:10">
      <c r="A1935" s="291">
        <v>8</v>
      </c>
      <c r="B1935" s="194" t="s">
        <v>928</v>
      </c>
      <c r="C1935" s="40">
        <v>2023</v>
      </c>
      <c r="D1935" s="219" t="s">
        <v>333</v>
      </c>
      <c r="E1935" s="41">
        <v>323.7</v>
      </c>
      <c r="F1935" s="41">
        <v>345.91</v>
      </c>
      <c r="G1935" s="41"/>
      <c r="H1935" s="41">
        <v>334.8</v>
      </c>
      <c r="I1935" s="41">
        <v>669.6</v>
      </c>
      <c r="J1935" s="41">
        <v>4.6</v>
      </c>
    </row>
    <row r="1936" s="1" customFormat="1" customHeight="1" spans="1:10">
      <c r="A1936" s="292"/>
      <c r="B1936" s="45"/>
      <c r="C1936" s="40"/>
      <c r="D1936" s="219" t="s">
        <v>524</v>
      </c>
      <c r="E1936" s="41">
        <v>319.64</v>
      </c>
      <c r="F1936" s="41">
        <v>339.36</v>
      </c>
      <c r="G1936" s="41"/>
      <c r="H1936" s="41">
        <v>329.5</v>
      </c>
      <c r="I1936" s="41">
        <v>659</v>
      </c>
      <c r="J1936" s="41">
        <v>4.2</v>
      </c>
    </row>
    <row r="1937" s="1" customFormat="1" customHeight="1" spans="1:10">
      <c r="A1937" s="292"/>
      <c r="B1937" s="45"/>
      <c r="C1937" s="40"/>
      <c r="D1937" s="219" t="s">
        <v>331</v>
      </c>
      <c r="E1937" s="41">
        <v>347.95</v>
      </c>
      <c r="F1937" s="41">
        <v>340.98</v>
      </c>
      <c r="G1937" s="41"/>
      <c r="H1937" s="41">
        <v>344.46</v>
      </c>
      <c r="I1937" s="41">
        <v>688.93</v>
      </c>
      <c r="J1937" s="41">
        <v>3.77</v>
      </c>
    </row>
    <row r="1938" s="1" customFormat="1" customHeight="1" spans="1:10">
      <c r="A1938" s="292"/>
      <c r="B1938" s="45"/>
      <c r="C1938" s="40"/>
      <c r="D1938" s="219" t="s">
        <v>338</v>
      </c>
      <c r="E1938" s="41">
        <v>324.86</v>
      </c>
      <c r="F1938" s="41">
        <v>331.9</v>
      </c>
      <c r="G1938" s="41"/>
      <c r="H1938" s="41">
        <v>328.38</v>
      </c>
      <c r="I1938" s="41">
        <v>656.76</v>
      </c>
      <c r="J1938" s="41">
        <v>4.76</v>
      </c>
    </row>
    <row r="1939" s="1" customFormat="1" customHeight="1" spans="1:10">
      <c r="A1939" s="292"/>
      <c r="B1939" s="45"/>
      <c r="C1939" s="40"/>
      <c r="D1939" s="219" t="s">
        <v>405</v>
      </c>
      <c r="E1939" s="41">
        <v>349.08</v>
      </c>
      <c r="F1939" s="41">
        <v>344.63</v>
      </c>
      <c r="G1939" s="41"/>
      <c r="H1939" s="41">
        <v>346.85</v>
      </c>
      <c r="I1939" s="41">
        <v>693.71</v>
      </c>
      <c r="J1939" s="41">
        <v>5.19</v>
      </c>
    </row>
    <row r="1940" s="1" customFormat="1" customHeight="1" spans="1:10">
      <c r="A1940" s="292"/>
      <c r="B1940" s="45"/>
      <c r="C1940" s="40"/>
      <c r="D1940" s="220" t="s">
        <v>339</v>
      </c>
      <c r="E1940" s="46">
        <f>AVERAGE(E1935:E1939)</f>
        <v>333.046</v>
      </c>
      <c r="F1940" s="46">
        <f>AVERAGE(F1935:F1939)</f>
        <v>340.556</v>
      </c>
      <c r="G1940" s="46"/>
      <c r="H1940" s="46">
        <v>336.8</v>
      </c>
      <c r="I1940" s="46">
        <v>673.6</v>
      </c>
      <c r="J1940" s="46">
        <v>4.5</v>
      </c>
    </row>
    <row r="1941" s="1" customFormat="1" customHeight="1" spans="1:10">
      <c r="A1941" s="292"/>
      <c r="B1941" s="45"/>
      <c r="C1941" s="40">
        <v>2024</v>
      </c>
      <c r="D1941" s="219" t="s">
        <v>333</v>
      </c>
      <c r="E1941" s="41">
        <v>338.5</v>
      </c>
      <c r="F1941" s="41">
        <v>333.7</v>
      </c>
      <c r="G1941" s="41"/>
      <c r="H1941" s="41">
        <f t="shared" ref="H1941:H1944" si="27">AVERAGE(E1941:G1941)</f>
        <v>336.1</v>
      </c>
      <c r="I1941" s="41">
        <f t="shared" ref="I1941:I1944" si="28">H1941*2</f>
        <v>672.2</v>
      </c>
      <c r="J1941" s="41">
        <v>4.51</v>
      </c>
    </row>
    <row r="1942" s="1" customFormat="1" customHeight="1" spans="1:10">
      <c r="A1942" s="292"/>
      <c r="B1942" s="45"/>
      <c r="C1942" s="40"/>
      <c r="D1942" s="219" t="s">
        <v>331</v>
      </c>
      <c r="E1942" s="41">
        <v>351.7</v>
      </c>
      <c r="F1942" s="41">
        <v>346.1</v>
      </c>
      <c r="G1942" s="41"/>
      <c r="H1942" s="41">
        <f t="shared" si="27"/>
        <v>348.9</v>
      </c>
      <c r="I1942" s="41">
        <f t="shared" si="28"/>
        <v>697.8</v>
      </c>
      <c r="J1942" s="41">
        <v>5.2</v>
      </c>
    </row>
    <row r="1943" s="1" customFormat="1" customHeight="1" spans="1:10">
      <c r="A1943" s="292"/>
      <c r="B1943" s="45"/>
      <c r="C1943" s="40"/>
      <c r="D1943" s="219" t="s">
        <v>524</v>
      </c>
      <c r="E1943" s="41">
        <v>338.5</v>
      </c>
      <c r="F1943" s="41">
        <v>333.6</v>
      </c>
      <c r="G1943" s="41"/>
      <c r="H1943" s="41">
        <v>336</v>
      </c>
      <c r="I1943" s="41">
        <v>672.1</v>
      </c>
      <c r="J1943" s="41">
        <v>3.8</v>
      </c>
    </row>
    <row r="1944" s="1" customFormat="1" customHeight="1" spans="1:10">
      <c r="A1944" s="292"/>
      <c r="B1944" s="45"/>
      <c r="C1944" s="40"/>
      <c r="D1944" s="219" t="s">
        <v>612</v>
      </c>
      <c r="E1944" s="41">
        <v>351.4</v>
      </c>
      <c r="F1944" s="41">
        <v>341.6</v>
      </c>
      <c r="G1944" s="41"/>
      <c r="H1944" s="41">
        <f t="shared" si="27"/>
        <v>346.5</v>
      </c>
      <c r="I1944" s="41">
        <f t="shared" si="28"/>
        <v>693</v>
      </c>
      <c r="J1944" s="41">
        <v>5.04</v>
      </c>
    </row>
    <row r="1945" s="1" customFormat="1" customHeight="1" spans="1:10">
      <c r="A1945" s="292"/>
      <c r="B1945" s="45"/>
      <c r="C1945" s="40"/>
      <c r="D1945" s="219" t="s">
        <v>338</v>
      </c>
      <c r="E1945" s="41">
        <v>328.5</v>
      </c>
      <c r="F1945" s="41">
        <v>337.6</v>
      </c>
      <c r="G1945" s="41"/>
      <c r="H1945" s="41">
        <v>333</v>
      </c>
      <c r="I1945" s="41">
        <v>666.1</v>
      </c>
      <c r="J1945" s="41">
        <v>4.16</v>
      </c>
    </row>
    <row r="1946" s="1" customFormat="1" customHeight="1" spans="1:10">
      <c r="A1946" s="292"/>
      <c r="B1946" s="45"/>
      <c r="C1946" s="40"/>
      <c r="D1946" s="220" t="s">
        <v>339</v>
      </c>
      <c r="E1946" s="46">
        <f t="shared" ref="E1946:H1946" si="29">AVERAGE(E1941:E1945)</f>
        <v>341.72</v>
      </c>
      <c r="F1946" s="46">
        <f t="shared" si="29"/>
        <v>338.52</v>
      </c>
      <c r="G1946" s="46"/>
      <c r="H1946" s="46">
        <f t="shared" si="29"/>
        <v>340.1</v>
      </c>
      <c r="I1946" s="46">
        <f>H1946*2</f>
        <v>680.2</v>
      </c>
      <c r="J1946" s="46">
        <v>4.55</v>
      </c>
    </row>
    <row r="1947" s="1" customFormat="1" customHeight="1" spans="1:10">
      <c r="A1947" s="292">
        <v>9</v>
      </c>
      <c r="B1947" s="194" t="s">
        <v>929</v>
      </c>
      <c r="C1947" s="293">
        <v>2023</v>
      </c>
      <c r="D1947" s="294" t="s">
        <v>930</v>
      </c>
      <c r="E1947" s="41">
        <v>157.3</v>
      </c>
      <c r="F1947" s="41">
        <v>155.2</v>
      </c>
      <c r="G1947" s="41"/>
      <c r="H1947" s="41">
        <v>156.26</v>
      </c>
      <c r="I1947" s="41">
        <v>693.29</v>
      </c>
      <c r="J1947" s="41">
        <v>6.11</v>
      </c>
    </row>
    <row r="1948" s="1" customFormat="1" customHeight="1" spans="1:10">
      <c r="A1948" s="292"/>
      <c r="B1948" s="45"/>
      <c r="C1948" s="293"/>
      <c r="D1948" s="294" t="s">
        <v>931</v>
      </c>
      <c r="E1948" s="41">
        <v>159.4</v>
      </c>
      <c r="F1948" s="41">
        <v>160.5</v>
      </c>
      <c r="G1948" s="41"/>
      <c r="H1948" s="41">
        <v>159.95</v>
      </c>
      <c r="I1948" s="41">
        <v>710.89</v>
      </c>
      <c r="J1948" s="41">
        <v>4.44</v>
      </c>
    </row>
    <row r="1949" s="1" customFormat="1" customHeight="1" spans="1:10">
      <c r="A1949" s="292"/>
      <c r="B1949" s="45"/>
      <c r="C1949" s="293"/>
      <c r="D1949" s="294" t="s">
        <v>932</v>
      </c>
      <c r="E1949" s="41">
        <v>148.3</v>
      </c>
      <c r="F1949" s="41">
        <v>143.2</v>
      </c>
      <c r="G1949" s="41"/>
      <c r="H1949" s="41">
        <v>145.75</v>
      </c>
      <c r="I1949" s="41">
        <v>647.8</v>
      </c>
      <c r="J1949" s="41">
        <v>4.22</v>
      </c>
    </row>
    <row r="1950" s="1" customFormat="1" customHeight="1" spans="1:10">
      <c r="A1950" s="292"/>
      <c r="B1950" s="45"/>
      <c r="C1950" s="293"/>
      <c r="D1950" s="294" t="s">
        <v>933</v>
      </c>
      <c r="E1950" s="41">
        <v>148.6</v>
      </c>
      <c r="F1950" s="41">
        <v>156.7</v>
      </c>
      <c r="G1950" s="41"/>
      <c r="H1950" s="41">
        <v>152.64</v>
      </c>
      <c r="I1950" s="41">
        <v>678.4</v>
      </c>
      <c r="J1950" s="41">
        <v>8.61</v>
      </c>
    </row>
    <row r="1951" s="1" customFormat="1" customHeight="1" spans="1:10">
      <c r="A1951" s="292"/>
      <c r="B1951" s="45"/>
      <c r="C1951" s="293"/>
      <c r="D1951" s="294" t="s">
        <v>934</v>
      </c>
      <c r="E1951" s="41">
        <v>155</v>
      </c>
      <c r="F1951" s="41">
        <v>156.5</v>
      </c>
      <c r="G1951" s="41"/>
      <c r="H1951" s="41">
        <v>155.76</v>
      </c>
      <c r="I1951" s="41">
        <v>692.4</v>
      </c>
      <c r="J1951" s="41">
        <v>5.16</v>
      </c>
    </row>
    <row r="1952" s="1" customFormat="1" customHeight="1" spans="1:10">
      <c r="A1952" s="292"/>
      <c r="B1952" s="45"/>
      <c r="C1952" s="293"/>
      <c r="D1952" s="294" t="s">
        <v>935</v>
      </c>
      <c r="E1952" s="41">
        <v>171.1</v>
      </c>
      <c r="F1952" s="41">
        <v>179.3</v>
      </c>
      <c r="G1952" s="41"/>
      <c r="H1952" s="41">
        <v>175.19</v>
      </c>
      <c r="I1952" s="41">
        <v>778.86</v>
      </c>
      <c r="J1952" s="41">
        <v>4.45</v>
      </c>
    </row>
    <row r="1953" s="1" customFormat="1" customHeight="1" spans="1:10">
      <c r="A1953" s="292"/>
      <c r="B1953" s="45"/>
      <c r="C1953" s="293"/>
      <c r="D1953" s="294" t="s">
        <v>936</v>
      </c>
      <c r="E1953" s="41">
        <v>152.6</v>
      </c>
      <c r="F1953" s="41">
        <v>150.6</v>
      </c>
      <c r="G1953" s="41"/>
      <c r="H1953" s="41">
        <v>151.6</v>
      </c>
      <c r="I1953" s="41">
        <v>674.13</v>
      </c>
      <c r="J1953" s="41">
        <v>5.94</v>
      </c>
    </row>
    <row r="1954" s="22" customFormat="1" customHeight="1" spans="1:10">
      <c r="A1954" s="295"/>
      <c r="B1954" s="45"/>
      <c r="C1954" s="296"/>
      <c r="D1954" s="297" t="s">
        <v>190</v>
      </c>
      <c r="E1954" s="46">
        <v>156</v>
      </c>
      <c r="F1954" s="46">
        <v>157.4</v>
      </c>
      <c r="G1954" s="46"/>
      <c r="H1954" s="46">
        <v>156.74</v>
      </c>
      <c r="I1954" s="46">
        <v>696.54</v>
      </c>
      <c r="J1954" s="46">
        <v>5.56</v>
      </c>
    </row>
    <row r="1955" s="1" customFormat="1" customHeight="1" spans="1:10">
      <c r="A1955" s="292"/>
      <c r="B1955" s="45"/>
      <c r="C1955" s="293">
        <v>2024</v>
      </c>
      <c r="D1955" s="294" t="s">
        <v>930</v>
      </c>
      <c r="E1955" s="41">
        <v>170.41</v>
      </c>
      <c r="F1955" s="41">
        <v>176.82</v>
      </c>
      <c r="G1955" s="41"/>
      <c r="H1955" s="41">
        <v>173.62</v>
      </c>
      <c r="I1955" s="41">
        <v>693.96</v>
      </c>
      <c r="J1955" s="41">
        <v>6.5</v>
      </c>
    </row>
    <row r="1956" s="1" customFormat="1" customHeight="1" spans="1:10">
      <c r="A1956" s="292"/>
      <c r="B1956" s="45"/>
      <c r="C1956" s="293"/>
      <c r="D1956" s="294" t="s">
        <v>931</v>
      </c>
      <c r="E1956" s="41">
        <v>338.7</v>
      </c>
      <c r="F1956" s="41">
        <v>320.8</v>
      </c>
      <c r="G1956" s="41"/>
      <c r="H1956" s="41">
        <v>329.75</v>
      </c>
      <c r="I1956" s="41">
        <v>659.51</v>
      </c>
      <c r="J1956" s="41">
        <v>4.72</v>
      </c>
    </row>
    <row r="1957" s="1" customFormat="1" customHeight="1" spans="1:10">
      <c r="A1957" s="292"/>
      <c r="B1957" s="45"/>
      <c r="C1957" s="293"/>
      <c r="D1957" s="294" t="s">
        <v>932</v>
      </c>
      <c r="E1957" s="41">
        <v>154.23</v>
      </c>
      <c r="F1957" s="41">
        <v>140.75</v>
      </c>
      <c r="G1957" s="41"/>
      <c r="H1957" s="41">
        <v>147.49</v>
      </c>
      <c r="I1957" s="41">
        <v>624.33</v>
      </c>
      <c r="J1957" s="41">
        <v>4.722</v>
      </c>
    </row>
    <row r="1958" s="1" customFormat="1" customHeight="1" spans="1:10">
      <c r="A1958" s="292"/>
      <c r="B1958" s="45"/>
      <c r="C1958" s="293"/>
      <c r="D1958" s="294" t="s">
        <v>933</v>
      </c>
      <c r="E1958" s="41">
        <v>138.73</v>
      </c>
      <c r="F1958" s="41">
        <v>150.27</v>
      </c>
      <c r="G1958" s="41"/>
      <c r="H1958" s="41">
        <v>144.5</v>
      </c>
      <c r="I1958" s="41">
        <v>642.2</v>
      </c>
      <c r="J1958" s="41">
        <v>4.4</v>
      </c>
    </row>
    <row r="1959" s="1" customFormat="1" customHeight="1" spans="1:10">
      <c r="A1959" s="292"/>
      <c r="B1959" s="45"/>
      <c r="C1959" s="293"/>
      <c r="D1959" s="294" t="s">
        <v>934</v>
      </c>
      <c r="E1959" s="41">
        <v>162.4</v>
      </c>
      <c r="F1959" s="41">
        <v>160.7</v>
      </c>
      <c r="G1959" s="41"/>
      <c r="H1959" s="41">
        <v>161.6</v>
      </c>
      <c r="I1959" s="41">
        <v>646.2</v>
      </c>
      <c r="J1959" s="41">
        <v>4.73</v>
      </c>
    </row>
    <row r="1960" s="1" customFormat="1" customHeight="1" spans="1:10">
      <c r="A1960" s="292"/>
      <c r="B1960" s="45"/>
      <c r="C1960" s="293"/>
      <c r="D1960" s="294" t="s">
        <v>935</v>
      </c>
      <c r="E1960" s="41">
        <v>148.5</v>
      </c>
      <c r="F1960" s="41">
        <v>142.78</v>
      </c>
      <c r="G1960" s="41"/>
      <c r="H1960" s="41">
        <v>145.64</v>
      </c>
      <c r="I1960" s="41">
        <v>582.56</v>
      </c>
      <c r="J1960" s="41">
        <v>5.27</v>
      </c>
    </row>
    <row r="1961" s="1" customFormat="1" customHeight="1" spans="1:10">
      <c r="A1961" s="292"/>
      <c r="B1961" s="45"/>
      <c r="C1961" s="293"/>
      <c r="D1961" s="294" t="s">
        <v>936</v>
      </c>
      <c r="E1961" s="41">
        <v>139.41</v>
      </c>
      <c r="F1961" s="41">
        <v>143.58</v>
      </c>
      <c r="G1961" s="41"/>
      <c r="H1961" s="41">
        <v>141.5</v>
      </c>
      <c r="I1961" s="41">
        <v>650.88</v>
      </c>
      <c r="J1961" s="41">
        <v>5.63</v>
      </c>
    </row>
    <row r="1962" s="1" customFormat="1" customHeight="1" spans="1:10">
      <c r="A1962" s="292"/>
      <c r="B1962" s="45"/>
      <c r="C1962" s="293"/>
      <c r="D1962" s="298" t="s">
        <v>937</v>
      </c>
      <c r="E1962" s="46">
        <v>178.91</v>
      </c>
      <c r="F1962" s="46">
        <v>176.53</v>
      </c>
      <c r="G1962" s="46"/>
      <c r="H1962" s="46">
        <v>177.73</v>
      </c>
      <c r="I1962" s="46">
        <v>642.81</v>
      </c>
      <c r="J1962" s="46">
        <v>5.15</v>
      </c>
    </row>
  </sheetData>
  <mergeCells count="395">
    <mergeCell ref="A1:J1"/>
    <mergeCell ref="E2:H2"/>
    <mergeCell ref="A493:B493"/>
    <mergeCell ref="A2:A3"/>
    <mergeCell ref="A4:A37"/>
    <mergeCell ref="A38:A66"/>
    <mergeCell ref="A67:A95"/>
    <mergeCell ref="A96:A123"/>
    <mergeCell ref="A124:A151"/>
    <mergeCell ref="A152:A179"/>
    <mergeCell ref="A180:A210"/>
    <mergeCell ref="A211:A241"/>
    <mergeCell ref="A242:A272"/>
    <mergeCell ref="A273:A304"/>
    <mergeCell ref="A305:A334"/>
    <mergeCell ref="A335:A361"/>
    <mergeCell ref="A362:A388"/>
    <mergeCell ref="A389:A415"/>
    <mergeCell ref="A416:A442"/>
    <mergeCell ref="A443:A467"/>
    <mergeCell ref="A468:A492"/>
    <mergeCell ref="A494:A516"/>
    <mergeCell ref="A517:A539"/>
    <mergeCell ref="A540:A564"/>
    <mergeCell ref="A565:A589"/>
    <mergeCell ref="A590:A614"/>
    <mergeCell ref="A615:A634"/>
    <mergeCell ref="A635:A660"/>
    <mergeCell ref="A661:A686"/>
    <mergeCell ref="A687:A712"/>
    <mergeCell ref="A713:A738"/>
    <mergeCell ref="A739:A764"/>
    <mergeCell ref="A765:A787"/>
    <mergeCell ref="A788:A817"/>
    <mergeCell ref="A818:A845"/>
    <mergeCell ref="A846:A873"/>
    <mergeCell ref="A874:A900"/>
    <mergeCell ref="A901:A927"/>
    <mergeCell ref="A928:A954"/>
    <mergeCell ref="A955:A981"/>
    <mergeCell ref="A982:A1008"/>
    <mergeCell ref="A1009:A1035"/>
    <mergeCell ref="A1036:A1062"/>
    <mergeCell ref="A1063:A1085"/>
    <mergeCell ref="A1086:A1108"/>
    <mergeCell ref="A1109:A1131"/>
    <mergeCell ref="A1132:A1154"/>
    <mergeCell ref="A1155:A1185"/>
    <mergeCell ref="A1186:A1216"/>
    <mergeCell ref="A1217:A1241"/>
    <mergeCell ref="A1242:A1266"/>
    <mergeCell ref="A1267:A1287"/>
    <mergeCell ref="A1288:A1308"/>
    <mergeCell ref="A1309:A1335"/>
    <mergeCell ref="A1336:A1360"/>
    <mergeCell ref="A1361:A1385"/>
    <mergeCell ref="A1386:A1410"/>
    <mergeCell ref="A1411:A1435"/>
    <mergeCell ref="A1436:A1460"/>
    <mergeCell ref="A1461:A1483"/>
    <mergeCell ref="A1484:A1506"/>
    <mergeCell ref="A1508:A1528"/>
    <mergeCell ref="A1529:A1549"/>
    <mergeCell ref="A1550:A1576"/>
    <mergeCell ref="A1577:A1603"/>
    <mergeCell ref="A1604:A1625"/>
    <mergeCell ref="A1626:A1647"/>
    <mergeCell ref="A1648:A1673"/>
    <mergeCell ref="A1674:A1701"/>
    <mergeCell ref="A1702:A1729"/>
    <mergeCell ref="A1730:A1757"/>
    <mergeCell ref="A1758:A1780"/>
    <mergeCell ref="A1781:A1806"/>
    <mergeCell ref="A1807:A1829"/>
    <mergeCell ref="A1831:A1844"/>
    <mergeCell ref="A1845:A1858"/>
    <mergeCell ref="A1859:A1873"/>
    <mergeCell ref="A1874:A1888"/>
    <mergeCell ref="A1889:A1902"/>
    <mergeCell ref="A1903:A1916"/>
    <mergeCell ref="A1917:A1934"/>
    <mergeCell ref="A1935:A1946"/>
    <mergeCell ref="A1947:A1962"/>
    <mergeCell ref="B2:B3"/>
    <mergeCell ref="B4:B37"/>
    <mergeCell ref="B38:B66"/>
    <mergeCell ref="B67:B95"/>
    <mergeCell ref="B96:B123"/>
    <mergeCell ref="B124:B151"/>
    <mergeCell ref="B152:B179"/>
    <mergeCell ref="B180:B210"/>
    <mergeCell ref="B211:B241"/>
    <mergeCell ref="B242:B272"/>
    <mergeCell ref="B273:B304"/>
    <mergeCell ref="B305:B334"/>
    <mergeCell ref="B335:B361"/>
    <mergeCell ref="B362:B388"/>
    <mergeCell ref="B389:B415"/>
    <mergeCell ref="B416:B442"/>
    <mergeCell ref="B443:B467"/>
    <mergeCell ref="B468:B492"/>
    <mergeCell ref="B494:B516"/>
    <mergeCell ref="B517:B539"/>
    <mergeCell ref="B540:B564"/>
    <mergeCell ref="B565:B589"/>
    <mergeCell ref="B590:B614"/>
    <mergeCell ref="B615:B634"/>
    <mergeCell ref="B635:B660"/>
    <mergeCell ref="B661:B686"/>
    <mergeCell ref="B687:B712"/>
    <mergeCell ref="B713:B738"/>
    <mergeCell ref="B739:B764"/>
    <mergeCell ref="B765:B787"/>
    <mergeCell ref="B788:B817"/>
    <mergeCell ref="B818:B845"/>
    <mergeCell ref="B846:B873"/>
    <mergeCell ref="B874:B900"/>
    <mergeCell ref="B901:B927"/>
    <mergeCell ref="B928:B954"/>
    <mergeCell ref="B955:B981"/>
    <mergeCell ref="B982:B1008"/>
    <mergeCell ref="B1009:B1035"/>
    <mergeCell ref="B1036:B1062"/>
    <mergeCell ref="B1063:B1085"/>
    <mergeCell ref="B1086:B1108"/>
    <mergeCell ref="B1109:B1131"/>
    <mergeCell ref="B1132:B1154"/>
    <mergeCell ref="B1155:B1185"/>
    <mergeCell ref="B1186:B1216"/>
    <mergeCell ref="B1217:B1241"/>
    <mergeCell ref="B1242:B1266"/>
    <mergeCell ref="B1267:B1287"/>
    <mergeCell ref="B1288:B1308"/>
    <mergeCell ref="B1309:B1335"/>
    <mergeCell ref="B1336:B1360"/>
    <mergeCell ref="B1361:B1385"/>
    <mergeCell ref="B1386:B1410"/>
    <mergeCell ref="B1411:B1435"/>
    <mergeCell ref="B1436:B1460"/>
    <mergeCell ref="B1461:B1483"/>
    <mergeCell ref="B1484:B1506"/>
    <mergeCell ref="B1508:B1528"/>
    <mergeCell ref="B1529:B1549"/>
    <mergeCell ref="B1550:B1576"/>
    <mergeCell ref="B1577:B1603"/>
    <mergeCell ref="B1604:B1625"/>
    <mergeCell ref="B1626:B1647"/>
    <mergeCell ref="B1648:B1673"/>
    <mergeCell ref="B1674:B1701"/>
    <mergeCell ref="B1702:B1729"/>
    <mergeCell ref="B1730:B1757"/>
    <mergeCell ref="B1758:B1780"/>
    <mergeCell ref="B1781:B1806"/>
    <mergeCell ref="B1807:B1829"/>
    <mergeCell ref="B1831:B1844"/>
    <mergeCell ref="B1845:B1858"/>
    <mergeCell ref="B1859:B1873"/>
    <mergeCell ref="B1874:B1888"/>
    <mergeCell ref="B1889:B1902"/>
    <mergeCell ref="B1903:B1916"/>
    <mergeCell ref="B1917:B1934"/>
    <mergeCell ref="B1935:B1946"/>
    <mergeCell ref="B1947:B1962"/>
    <mergeCell ref="C2:C3"/>
    <mergeCell ref="C4:C16"/>
    <mergeCell ref="C17:C28"/>
    <mergeCell ref="C29:C37"/>
    <mergeCell ref="C38:C48"/>
    <mergeCell ref="C49:C58"/>
    <mergeCell ref="C59:C66"/>
    <mergeCell ref="C67:C77"/>
    <mergeCell ref="C78:C87"/>
    <mergeCell ref="C88:C95"/>
    <mergeCell ref="C96:C105"/>
    <mergeCell ref="C106:C115"/>
    <mergeCell ref="C116:C123"/>
    <mergeCell ref="C124:C133"/>
    <mergeCell ref="C134:C143"/>
    <mergeCell ref="C144:C151"/>
    <mergeCell ref="C152:C161"/>
    <mergeCell ref="C162:C171"/>
    <mergeCell ref="C172:C179"/>
    <mergeCell ref="C180:C189"/>
    <mergeCell ref="C190:C201"/>
    <mergeCell ref="C202:C210"/>
    <mergeCell ref="C211:C220"/>
    <mergeCell ref="C221:C232"/>
    <mergeCell ref="C233:C241"/>
    <mergeCell ref="C242:C251"/>
    <mergeCell ref="C252:C263"/>
    <mergeCell ref="C264:C272"/>
    <mergeCell ref="C273:C284"/>
    <mergeCell ref="C285:C295"/>
    <mergeCell ref="C296:C304"/>
    <mergeCell ref="C305:C314"/>
    <mergeCell ref="C315:C325"/>
    <mergeCell ref="C326:C334"/>
    <mergeCell ref="C335:C343"/>
    <mergeCell ref="C344:C353"/>
    <mergeCell ref="C354:C361"/>
    <mergeCell ref="C362:C370"/>
    <mergeCell ref="C371:C380"/>
    <mergeCell ref="C381:C388"/>
    <mergeCell ref="C389:C397"/>
    <mergeCell ref="C398:C407"/>
    <mergeCell ref="C408:C415"/>
    <mergeCell ref="C416:C424"/>
    <mergeCell ref="C425:C434"/>
    <mergeCell ref="C435:C442"/>
    <mergeCell ref="C443:C450"/>
    <mergeCell ref="C451:C459"/>
    <mergeCell ref="C460:C467"/>
    <mergeCell ref="C468:C475"/>
    <mergeCell ref="C476:C484"/>
    <mergeCell ref="C485:C492"/>
    <mergeCell ref="C494:C501"/>
    <mergeCell ref="C502:C509"/>
    <mergeCell ref="C510:C516"/>
    <mergeCell ref="C517:C524"/>
    <mergeCell ref="C525:C532"/>
    <mergeCell ref="C533:C539"/>
    <mergeCell ref="C540:C548"/>
    <mergeCell ref="C549:C557"/>
    <mergeCell ref="C558:C564"/>
    <mergeCell ref="C565:C573"/>
    <mergeCell ref="C574:C582"/>
    <mergeCell ref="C583:C589"/>
    <mergeCell ref="C590:C598"/>
    <mergeCell ref="C599:C607"/>
    <mergeCell ref="C608:C614"/>
    <mergeCell ref="C615:C621"/>
    <mergeCell ref="C622:C628"/>
    <mergeCell ref="C629:C634"/>
    <mergeCell ref="C635:C643"/>
    <mergeCell ref="C644:C652"/>
    <mergeCell ref="C653:C660"/>
    <mergeCell ref="C661:C669"/>
    <mergeCell ref="C670:C678"/>
    <mergeCell ref="C679:C686"/>
    <mergeCell ref="C687:C694"/>
    <mergeCell ref="C695:C703"/>
    <mergeCell ref="C704:C712"/>
    <mergeCell ref="C713:C720"/>
    <mergeCell ref="C721:C729"/>
    <mergeCell ref="C730:C738"/>
    <mergeCell ref="C739:C746"/>
    <mergeCell ref="C747:C755"/>
    <mergeCell ref="C756:C764"/>
    <mergeCell ref="C765:C771"/>
    <mergeCell ref="C772:C779"/>
    <mergeCell ref="C780:C787"/>
    <mergeCell ref="C788:C797"/>
    <mergeCell ref="C798:C807"/>
    <mergeCell ref="C808:C817"/>
    <mergeCell ref="C818:C826"/>
    <mergeCell ref="C827:C836"/>
    <mergeCell ref="C837:C845"/>
    <mergeCell ref="C846:C854"/>
    <mergeCell ref="C855:C864"/>
    <mergeCell ref="C865:C873"/>
    <mergeCell ref="C874:C884"/>
    <mergeCell ref="C885:C893"/>
    <mergeCell ref="C894:C900"/>
    <mergeCell ref="C901:C911"/>
    <mergeCell ref="C912:C920"/>
    <mergeCell ref="C921:C927"/>
    <mergeCell ref="C928:C938"/>
    <mergeCell ref="C939:C947"/>
    <mergeCell ref="C948:C954"/>
    <mergeCell ref="C955:C963"/>
    <mergeCell ref="C964:C972"/>
    <mergeCell ref="C973:C981"/>
    <mergeCell ref="C982:C990"/>
    <mergeCell ref="C991:C999"/>
    <mergeCell ref="C1000:C1008"/>
    <mergeCell ref="C1009:C1017"/>
    <mergeCell ref="C1018:C1026"/>
    <mergeCell ref="C1027:C1035"/>
    <mergeCell ref="C1036:C1044"/>
    <mergeCell ref="C1045:C1053"/>
    <mergeCell ref="C1054:C1062"/>
    <mergeCell ref="C1063:C1069"/>
    <mergeCell ref="C1070:C1078"/>
    <mergeCell ref="C1079:C1085"/>
    <mergeCell ref="C1086:C1092"/>
    <mergeCell ref="C1093:C1101"/>
    <mergeCell ref="C1102:C1108"/>
    <mergeCell ref="C1109:C1115"/>
    <mergeCell ref="C1116:C1124"/>
    <mergeCell ref="C1125:C1131"/>
    <mergeCell ref="C1132:C1138"/>
    <mergeCell ref="C1139:C1147"/>
    <mergeCell ref="C1148:C1154"/>
    <mergeCell ref="C1155:C1166"/>
    <mergeCell ref="C1167:C1178"/>
    <mergeCell ref="C1179:C1185"/>
    <mergeCell ref="C1186:C1197"/>
    <mergeCell ref="C1198:C1209"/>
    <mergeCell ref="C1210:C1216"/>
    <mergeCell ref="C1217:C1224"/>
    <mergeCell ref="C1225:C1232"/>
    <mergeCell ref="C1233:C1241"/>
    <mergeCell ref="C1242:C1249"/>
    <mergeCell ref="C1250:C1257"/>
    <mergeCell ref="C1258:C1266"/>
    <mergeCell ref="C1267:C1273"/>
    <mergeCell ref="C1274:C1280"/>
    <mergeCell ref="C1281:C1287"/>
    <mergeCell ref="C1288:C1294"/>
    <mergeCell ref="C1295:C1301"/>
    <mergeCell ref="C1302:C1308"/>
    <mergeCell ref="C1309:C1318"/>
    <mergeCell ref="C1319:C1328"/>
    <mergeCell ref="C1329:C1335"/>
    <mergeCell ref="C1336:C1344"/>
    <mergeCell ref="C1345:C1353"/>
    <mergeCell ref="C1354:C1360"/>
    <mergeCell ref="C1361:C1368"/>
    <mergeCell ref="C1369:C1376"/>
    <mergeCell ref="C1377:C1385"/>
    <mergeCell ref="C1386:C1393"/>
    <mergeCell ref="C1394:C1401"/>
    <mergeCell ref="C1402:C1410"/>
    <mergeCell ref="C1411:C1418"/>
    <mergeCell ref="C1419:C1426"/>
    <mergeCell ref="C1427:C1435"/>
    <mergeCell ref="C1436:C1444"/>
    <mergeCell ref="C1445:C1453"/>
    <mergeCell ref="C1454:C1460"/>
    <mergeCell ref="C1461:C1468"/>
    <mergeCell ref="C1469:C1476"/>
    <mergeCell ref="C1477:C1483"/>
    <mergeCell ref="C1484:C1491"/>
    <mergeCell ref="C1492:C1499"/>
    <mergeCell ref="C1500:C1506"/>
    <mergeCell ref="C1508:C1514"/>
    <mergeCell ref="C1515:C1521"/>
    <mergeCell ref="C1522:C1528"/>
    <mergeCell ref="C1529:C1535"/>
    <mergeCell ref="C1536:C1542"/>
    <mergeCell ref="C1543:C1549"/>
    <mergeCell ref="C1550:C1559"/>
    <mergeCell ref="C1560:C1569"/>
    <mergeCell ref="C1570:C1576"/>
    <mergeCell ref="C1577:C1586"/>
    <mergeCell ref="C1587:C1596"/>
    <mergeCell ref="C1597:C1603"/>
    <mergeCell ref="C1604:C1611"/>
    <mergeCell ref="C1612:C1619"/>
    <mergeCell ref="C1620:C1625"/>
    <mergeCell ref="C1626:C1633"/>
    <mergeCell ref="C1634:C1641"/>
    <mergeCell ref="C1642:C1647"/>
    <mergeCell ref="C1648:C1655"/>
    <mergeCell ref="C1656:C1664"/>
    <mergeCell ref="C1665:C1673"/>
    <mergeCell ref="C1674:C1684"/>
    <mergeCell ref="C1685:C1695"/>
    <mergeCell ref="C1696:C1701"/>
    <mergeCell ref="C1702:C1712"/>
    <mergeCell ref="C1713:C1723"/>
    <mergeCell ref="C1724:C1729"/>
    <mergeCell ref="C1730:C1740"/>
    <mergeCell ref="C1741:C1751"/>
    <mergeCell ref="C1752:C1757"/>
    <mergeCell ref="C1758:C1765"/>
    <mergeCell ref="C1766:C1773"/>
    <mergeCell ref="C1774:C1780"/>
    <mergeCell ref="C1781:C1788"/>
    <mergeCell ref="C1789:C1797"/>
    <mergeCell ref="C1798:C1806"/>
    <mergeCell ref="C1807:C1814"/>
    <mergeCell ref="C1815:C1822"/>
    <mergeCell ref="C1823:C1829"/>
    <mergeCell ref="C1831:C1838"/>
    <mergeCell ref="C1839:C1844"/>
    <mergeCell ref="C1845:C1852"/>
    <mergeCell ref="C1853:C1858"/>
    <mergeCell ref="C1859:C1866"/>
    <mergeCell ref="C1867:C1873"/>
    <mergeCell ref="C1874:C1881"/>
    <mergeCell ref="C1882:C1888"/>
    <mergeCell ref="C1889:C1895"/>
    <mergeCell ref="C1896:C1902"/>
    <mergeCell ref="C1903:C1909"/>
    <mergeCell ref="C1910:C1916"/>
    <mergeCell ref="C1917:C1925"/>
    <mergeCell ref="C1926:C1934"/>
    <mergeCell ref="C1935:C1940"/>
    <mergeCell ref="C1941:C1946"/>
    <mergeCell ref="C1947:C1954"/>
    <mergeCell ref="C1955:C1962"/>
    <mergeCell ref="D2:D3"/>
    <mergeCell ref="I2:I3"/>
    <mergeCell ref="J2:J3"/>
  </mergeCells>
  <conditionalFormatting sqref="J1774:J1779">
    <cfRule type="cellIs" dxfId="0" priority="1" operator="lessThan">
      <formula>0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初审意见</vt:lpstr>
      <vt:lpstr>品种试验汇总结果</vt:lpstr>
      <vt:lpstr>试验原始数据表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锦上添花</cp:lastModifiedBy>
  <dcterms:created xsi:type="dcterms:W3CDTF">2006-09-16T00:00:00Z</dcterms:created>
  <dcterms:modified xsi:type="dcterms:W3CDTF">2025-05-28T06:24:19Z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57EB661B8DCD443B9957F5A44CE5E7AA</vt:lpwstr>
  </property>
</Properties>
</file>