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水稻初审意见" sheetId="6" r:id="rId1"/>
    <sheet name="省区试品种综合性状表" sheetId="2" r:id="rId2"/>
    <sheet name="联合体品种综合性状表" sheetId="3" r:id="rId3"/>
    <sheet name="自主试验综合性状表" sheetId="4" r:id="rId4"/>
    <sheet name="扩区品种综合性状表" sheetId="5" r:id="rId5"/>
    <sheet name="农艺性状及产量详表" sheetId="7" r:id="rId6"/>
  </sheets>
  <definedNames>
    <definedName name="_xlnm.Print_Titles" localSheetId="1">省区试品种综合性状表!$2:$3</definedName>
    <definedName name="_xlnm._FilterDatabase" localSheetId="1" hidden="1">省区试品种综合性状表!$A$3:$AH$111</definedName>
    <definedName name="_xlnm.Print_Titles" localSheetId="2">联合体品种综合性状表!$2:$3</definedName>
    <definedName name="_xlnm.Print_Titles" localSheetId="3">自主试验综合性状表!$2:$3</definedName>
    <definedName name="_xlnm.Print_Area" localSheetId="1">省区试品种综合性状表!$A$2:$F$111</definedName>
  </definedNames>
  <calcPr calcId="144525"/>
</workbook>
</file>

<file path=xl/sharedStrings.xml><?xml version="1.0" encoding="utf-8"?>
<sst xmlns="http://schemas.openxmlformats.org/spreadsheetml/2006/main" count="7013" uniqueCount="1169">
  <si>
    <r>
      <rPr>
        <b/>
        <sz val="18"/>
        <rFont val="Times New Roman"/>
        <charset val="134"/>
      </rPr>
      <t>2021</t>
    </r>
    <r>
      <rPr>
        <b/>
        <sz val="18"/>
        <rFont val="宋体"/>
        <charset val="134"/>
      </rPr>
      <t>年初审通过水稻品种</t>
    </r>
  </si>
  <si>
    <t>序号</t>
  </si>
  <si>
    <t>试验渠道</t>
  </si>
  <si>
    <t>牵头单位</t>
  </si>
  <si>
    <t>品种类型</t>
  </si>
  <si>
    <t>品种名称</t>
  </si>
  <si>
    <t>建议定名</t>
  </si>
  <si>
    <t>选育者</t>
  </si>
  <si>
    <t>申请者</t>
  </si>
  <si>
    <t>亲本组合</t>
  </si>
  <si>
    <t>适宜种植区域</t>
  </si>
  <si>
    <t>初审意见</t>
  </si>
  <si>
    <t>省统一试验</t>
  </si>
  <si>
    <t>杂交中籼</t>
  </si>
  <si>
    <r>
      <rPr>
        <sz val="12"/>
        <rFont val="宋体"/>
        <charset val="134"/>
      </rPr>
      <t>金两优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号</t>
    </r>
  </si>
  <si>
    <t>江苏金土地种业有限公司</t>
  </si>
  <si>
    <r>
      <rPr>
        <sz val="12"/>
        <rFont val="Times New Roman"/>
        <charset val="134"/>
      </rPr>
      <t>1638S/</t>
    </r>
    <r>
      <rPr>
        <sz val="12"/>
        <rFont val="宋体"/>
        <charset val="134"/>
      </rPr>
      <t>金恢</t>
    </r>
    <r>
      <rPr>
        <sz val="12"/>
        <rFont val="Times New Roman"/>
        <charset val="134"/>
      </rPr>
      <t>520</t>
    </r>
  </si>
  <si>
    <t>适宜在江苏省中籼稻地区种植。</t>
  </si>
  <si>
    <t>通过</t>
  </si>
  <si>
    <r>
      <rPr>
        <sz val="12"/>
        <rFont val="宋体"/>
        <charset val="134"/>
      </rPr>
      <t>荃香优</t>
    </r>
    <r>
      <rPr>
        <sz val="12"/>
        <rFont val="Times New Roman"/>
        <charset val="134"/>
      </rPr>
      <t>9220</t>
    </r>
  </si>
  <si>
    <r>
      <rPr>
        <sz val="12"/>
        <rFont val="宋体"/>
        <charset val="134"/>
      </rPr>
      <t>荃</t>
    </r>
    <r>
      <rPr>
        <sz val="12"/>
        <rFont val="Times New Roman"/>
        <charset val="134"/>
      </rPr>
      <t>9</t>
    </r>
    <r>
      <rPr>
        <sz val="12"/>
        <rFont val="宋体"/>
        <charset val="134"/>
      </rPr>
      <t>优</t>
    </r>
    <r>
      <rPr>
        <sz val="12"/>
        <rFont val="Times New Roman"/>
        <charset val="134"/>
      </rPr>
      <t>220</t>
    </r>
  </si>
  <si>
    <r>
      <rPr>
        <sz val="12"/>
        <rFont val="宋体"/>
        <charset val="134"/>
      </rPr>
      <t>江苏中江种业股份有限公司、安徽荃银高科种业股份有限公司</t>
    </r>
    <r>
      <rPr>
        <sz val="12"/>
        <rFont val="Times New Roman"/>
        <charset val="134"/>
      </rPr>
      <t xml:space="preserve"> </t>
    </r>
  </si>
  <si>
    <r>
      <rPr>
        <sz val="12"/>
        <rFont val="宋体"/>
        <charset val="134"/>
      </rPr>
      <t>荃香</t>
    </r>
    <r>
      <rPr>
        <sz val="12"/>
        <rFont val="Times New Roman"/>
        <charset val="134"/>
      </rPr>
      <t>9A/</t>
    </r>
    <r>
      <rPr>
        <sz val="12"/>
        <rFont val="宋体"/>
        <charset val="134"/>
      </rPr>
      <t>苏恢</t>
    </r>
    <r>
      <rPr>
        <sz val="12"/>
        <rFont val="Times New Roman"/>
        <charset val="134"/>
      </rPr>
      <t>220</t>
    </r>
  </si>
  <si>
    <t>中熟中粳</t>
  </si>
  <si>
    <r>
      <rPr>
        <sz val="12"/>
        <rFont val="宋体"/>
        <charset val="134"/>
      </rPr>
      <t>徐</t>
    </r>
    <r>
      <rPr>
        <sz val="12"/>
        <rFont val="Times New Roman"/>
        <charset val="134"/>
      </rPr>
      <t>40398</t>
    </r>
  </si>
  <si>
    <r>
      <rPr>
        <sz val="12"/>
        <rFont val="宋体"/>
        <charset val="134"/>
      </rPr>
      <t>徐稻</t>
    </r>
    <r>
      <rPr>
        <sz val="12"/>
        <rFont val="Times New Roman"/>
        <charset val="134"/>
      </rPr>
      <t>15</t>
    </r>
    <r>
      <rPr>
        <sz val="12"/>
        <rFont val="宋体"/>
        <charset val="134"/>
      </rPr>
      <t>号</t>
    </r>
  </si>
  <si>
    <t>江苏徐淮地区徐州农业科学研究所</t>
  </si>
  <si>
    <r>
      <rPr>
        <sz val="12"/>
        <rFont val="宋体"/>
        <charset val="134"/>
      </rPr>
      <t>圣稻</t>
    </r>
    <r>
      <rPr>
        <sz val="12"/>
        <rFont val="Times New Roman"/>
        <charset val="134"/>
      </rPr>
      <t>808×12ysy8</t>
    </r>
  </si>
  <si>
    <t>适宜在江苏省淮北地区种植。</t>
  </si>
  <si>
    <r>
      <rPr>
        <sz val="12"/>
        <rFont val="宋体"/>
        <charset val="134"/>
      </rPr>
      <t>瑞华</t>
    </r>
    <r>
      <rPr>
        <sz val="12"/>
        <rFont val="Times New Roman"/>
        <charset val="134"/>
      </rPr>
      <t>1704</t>
    </r>
  </si>
  <si>
    <r>
      <rPr>
        <sz val="12"/>
        <rFont val="宋体"/>
        <charset val="134"/>
      </rPr>
      <t>南粳</t>
    </r>
    <r>
      <rPr>
        <sz val="12"/>
        <rFont val="Times New Roman"/>
        <charset val="134"/>
      </rPr>
      <t>518</t>
    </r>
  </si>
  <si>
    <t>江苏省农业科学院粮食作物研究所、江苏瑞华农业科技有限公司</t>
  </si>
  <si>
    <t>江苏瑞华农业科技有限公司、江苏省农业科学院粮食作物研究所</t>
  </si>
  <si>
    <r>
      <rPr>
        <sz val="12"/>
        <rFont val="宋体"/>
        <charset val="134"/>
      </rPr>
      <t>宁</t>
    </r>
    <r>
      <rPr>
        <sz val="12"/>
        <rFont val="Times New Roman"/>
        <charset val="134"/>
      </rPr>
      <t>7020/</t>
    </r>
    <r>
      <rPr>
        <sz val="12"/>
        <rFont val="宋体"/>
        <charset val="134"/>
      </rPr>
      <t>连粳</t>
    </r>
    <r>
      <rPr>
        <sz val="12"/>
        <rFont val="Times New Roman"/>
        <charset val="134"/>
      </rPr>
      <t>11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</si>
  <si>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通过</t>
    </r>
    <r>
      <rPr>
        <sz val="12"/>
        <rFont val="Times New Roman"/>
        <charset val="134"/>
      </rPr>
      <t xml:space="preserve"> </t>
    </r>
  </si>
  <si>
    <t>中熟中粳早熟</t>
  </si>
  <si>
    <r>
      <rPr>
        <sz val="12"/>
        <rFont val="宋体"/>
        <charset val="134"/>
      </rPr>
      <t>金粳</t>
    </r>
    <r>
      <rPr>
        <sz val="12"/>
        <rFont val="Times New Roman"/>
        <charset val="134"/>
      </rPr>
      <t>59</t>
    </r>
  </si>
  <si>
    <r>
      <rPr>
        <sz val="12"/>
        <rFont val="宋体"/>
        <charset val="134"/>
      </rPr>
      <t>金武粳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号</t>
    </r>
  </si>
  <si>
    <t>江苏金色农业股份有限公司、江苏（武进）水稻研究所</t>
  </si>
  <si>
    <r>
      <rPr>
        <sz val="12"/>
        <rFont val="宋体"/>
        <charset val="134"/>
      </rPr>
      <t>南农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台</t>
    </r>
    <r>
      <rPr>
        <sz val="12"/>
        <rFont val="Times New Roman"/>
        <charset val="134"/>
      </rPr>
      <t>0206 //2743</t>
    </r>
  </si>
  <si>
    <r>
      <rPr>
        <sz val="12"/>
        <rFont val="宋体"/>
        <charset val="134"/>
      </rPr>
      <t>保丰</t>
    </r>
    <r>
      <rPr>
        <sz val="12"/>
        <rFont val="Times New Roman"/>
        <charset val="134"/>
      </rPr>
      <t>1612</t>
    </r>
  </si>
  <si>
    <r>
      <rPr>
        <sz val="12"/>
        <rFont val="宋体"/>
        <charset val="134"/>
      </rPr>
      <t>保稻</t>
    </r>
    <r>
      <rPr>
        <sz val="12"/>
        <rFont val="Times New Roman"/>
        <charset val="134"/>
      </rPr>
      <t>612</t>
    </r>
  </si>
  <si>
    <t>江苏保丰集团公司</t>
  </si>
  <si>
    <r>
      <rPr>
        <sz val="12"/>
        <rFont val="Times New Roman"/>
        <charset val="134"/>
      </rPr>
      <t>LLH294/</t>
    </r>
    <r>
      <rPr>
        <sz val="12"/>
        <rFont val="宋体"/>
        <charset val="134"/>
      </rPr>
      <t>盐稻</t>
    </r>
    <r>
      <rPr>
        <sz val="12"/>
        <rFont val="Times New Roman"/>
        <charset val="134"/>
      </rPr>
      <t>8</t>
    </r>
    <r>
      <rPr>
        <sz val="12"/>
        <rFont val="宋体"/>
        <charset val="134"/>
      </rPr>
      <t>号</t>
    </r>
  </si>
  <si>
    <t>迟熟中粳</t>
  </si>
  <si>
    <r>
      <rPr>
        <sz val="12"/>
        <rFont val="宋体"/>
        <charset val="134"/>
      </rPr>
      <t>宝粳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号</t>
    </r>
  </si>
  <si>
    <t>江苏宝煌农业科技发展有限公司、南京东宁农作物研究所</t>
  </si>
  <si>
    <r>
      <rPr>
        <sz val="12"/>
        <rFont val="宋体"/>
        <charset val="134"/>
      </rPr>
      <t>武运粳</t>
    </r>
    <r>
      <rPr>
        <sz val="12"/>
        <rFont val="Times New Roman"/>
        <charset val="134"/>
      </rPr>
      <t>0175/</t>
    </r>
    <r>
      <rPr>
        <sz val="12"/>
        <rFont val="宋体"/>
        <charset val="134"/>
      </rPr>
      <t>淮稻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号</t>
    </r>
  </si>
  <si>
    <t>适宜在江苏省苏中地区及宁镇扬丘陵地区种植。</t>
  </si>
  <si>
    <t>迟粳早熟</t>
  </si>
  <si>
    <r>
      <rPr>
        <sz val="12"/>
        <rFont val="宋体"/>
        <charset val="134"/>
      </rPr>
      <t>泰粳糯</t>
    </r>
    <r>
      <rPr>
        <sz val="12"/>
        <rFont val="Times New Roman"/>
        <charset val="134"/>
      </rPr>
      <t>109</t>
    </r>
  </si>
  <si>
    <r>
      <rPr>
        <sz val="12"/>
        <rFont val="宋体"/>
        <charset val="134"/>
      </rPr>
      <t>武香糯</t>
    </r>
    <r>
      <rPr>
        <sz val="12"/>
        <rFont val="Times New Roman"/>
        <charset val="134"/>
      </rPr>
      <t>109</t>
    </r>
  </si>
  <si>
    <t>江苏红旗种业股份有限公司、江苏（武进）水稻研究所、安徽红旗种业科技有限公司</t>
  </si>
  <si>
    <r>
      <rPr>
        <sz val="12"/>
        <rFont val="宋体"/>
        <charset val="134"/>
      </rPr>
      <t>镇稻</t>
    </r>
    <r>
      <rPr>
        <sz val="12"/>
        <rFont val="Times New Roman"/>
        <charset val="134"/>
      </rPr>
      <t>683/</t>
    </r>
    <r>
      <rPr>
        <sz val="12"/>
        <rFont val="宋体"/>
        <charset val="134"/>
      </rPr>
      <t>香糯</t>
    </r>
    <r>
      <rPr>
        <sz val="12"/>
        <rFont val="Times New Roman"/>
        <charset val="134"/>
      </rPr>
      <t>8333</t>
    </r>
  </si>
  <si>
    <r>
      <rPr>
        <sz val="12"/>
        <rFont val="宋体"/>
        <charset val="134"/>
      </rPr>
      <t>农粳</t>
    </r>
    <r>
      <rPr>
        <sz val="12"/>
        <rFont val="Times New Roman"/>
        <charset val="134"/>
      </rPr>
      <t>1402</t>
    </r>
  </si>
  <si>
    <r>
      <rPr>
        <sz val="12"/>
        <rFont val="宋体"/>
        <charset val="134"/>
      </rPr>
      <t>泰香粳</t>
    </r>
    <r>
      <rPr>
        <sz val="12"/>
        <rFont val="Times New Roman"/>
        <charset val="134"/>
      </rPr>
      <t>1402</t>
    </r>
  </si>
  <si>
    <t>江苏红旗农场生态农业股份有限公司、江苏农科种业研究院有限公司、江苏红旗种业股份有限公司</t>
  </si>
  <si>
    <r>
      <rPr>
        <sz val="12"/>
        <rFont val="宋体"/>
        <charset val="134"/>
      </rPr>
      <t>武运粳</t>
    </r>
    <r>
      <rPr>
        <sz val="12"/>
        <rFont val="Times New Roman"/>
        <charset val="134"/>
      </rPr>
      <t>21//</t>
    </r>
    <r>
      <rPr>
        <sz val="12"/>
        <rFont val="宋体"/>
        <charset val="134"/>
      </rPr>
      <t>镇稻</t>
    </r>
    <r>
      <rPr>
        <sz val="12"/>
        <rFont val="Times New Roman"/>
        <charset val="134"/>
      </rPr>
      <t>88/</t>
    </r>
    <r>
      <rPr>
        <sz val="12"/>
        <rFont val="宋体"/>
        <charset val="134"/>
      </rPr>
      <t>关东</t>
    </r>
    <r>
      <rPr>
        <sz val="12"/>
        <rFont val="Times New Roman"/>
        <charset val="134"/>
      </rPr>
      <t>194</t>
    </r>
  </si>
  <si>
    <r>
      <rPr>
        <sz val="12"/>
        <rFont val="宋体"/>
        <charset val="134"/>
      </rPr>
      <t>镇稻</t>
    </r>
    <r>
      <rPr>
        <sz val="12"/>
        <rFont val="Times New Roman"/>
        <charset val="134"/>
      </rPr>
      <t>9077</t>
    </r>
  </si>
  <si>
    <r>
      <rPr>
        <sz val="12"/>
        <rFont val="宋体"/>
        <charset val="134"/>
      </rPr>
      <t>镇稻</t>
    </r>
    <r>
      <rPr>
        <sz val="12"/>
        <rFont val="Times New Roman"/>
        <charset val="134"/>
      </rPr>
      <t>32</t>
    </r>
    <r>
      <rPr>
        <sz val="12"/>
        <rFont val="宋体"/>
        <charset val="134"/>
      </rPr>
      <t>号</t>
    </r>
  </si>
  <si>
    <t>江苏丘陵地区镇江农业科学研究所</t>
  </si>
  <si>
    <t>江苏丰源种业有限公司、江苏丘陵地区镇江农业科学研究所、盐城江星种业有限公司</t>
  </si>
  <si>
    <r>
      <rPr>
        <sz val="12"/>
        <rFont val="宋体"/>
        <charset val="134"/>
      </rPr>
      <t>镇稻</t>
    </r>
    <r>
      <rPr>
        <sz val="12"/>
        <rFont val="Times New Roman"/>
        <charset val="134"/>
      </rPr>
      <t>18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盐稻</t>
    </r>
    <r>
      <rPr>
        <sz val="12"/>
        <rFont val="Times New Roman"/>
        <charset val="134"/>
      </rPr>
      <t>11</t>
    </r>
    <r>
      <rPr>
        <sz val="12"/>
        <rFont val="宋体"/>
        <charset val="134"/>
      </rPr>
      <t>号</t>
    </r>
  </si>
  <si>
    <t>杂交中粳</t>
  </si>
  <si>
    <r>
      <rPr>
        <sz val="12"/>
        <rFont val="宋体"/>
        <charset val="134"/>
      </rPr>
      <t>甬优</t>
    </r>
    <r>
      <rPr>
        <sz val="12"/>
        <rFont val="Times New Roman"/>
        <charset val="134"/>
      </rPr>
      <t>6718</t>
    </r>
  </si>
  <si>
    <t>宁波种业股份有限公司</t>
  </si>
  <si>
    <r>
      <rPr>
        <sz val="12"/>
        <rFont val="宋体"/>
        <charset val="134"/>
      </rPr>
      <t>甬粳</t>
    </r>
    <r>
      <rPr>
        <sz val="12"/>
        <rFont val="Times New Roman"/>
        <charset val="134"/>
      </rPr>
      <t>67A/F9018</t>
    </r>
  </si>
  <si>
    <t>适宜在江苏省长江以北地区种植。</t>
  </si>
  <si>
    <r>
      <rPr>
        <sz val="12"/>
        <rFont val="宋体"/>
        <charset val="134"/>
      </rPr>
      <t>常优</t>
    </r>
    <r>
      <rPr>
        <sz val="12"/>
        <rFont val="Times New Roman"/>
        <charset val="134"/>
      </rPr>
      <t>17-21</t>
    </r>
  </si>
  <si>
    <r>
      <rPr>
        <sz val="12"/>
        <rFont val="宋体"/>
        <charset val="134"/>
      </rPr>
      <t>常优粳</t>
    </r>
    <r>
      <rPr>
        <sz val="12"/>
        <rFont val="Times New Roman"/>
        <charset val="134"/>
      </rPr>
      <t>10</t>
    </r>
    <r>
      <rPr>
        <sz val="12"/>
        <rFont val="宋体"/>
        <charset val="134"/>
      </rPr>
      <t>号</t>
    </r>
  </si>
  <si>
    <t>常熟市农业科学研究所</t>
  </si>
  <si>
    <r>
      <rPr>
        <sz val="12"/>
        <rFont val="宋体"/>
        <charset val="134"/>
      </rPr>
      <t>常</t>
    </r>
    <r>
      <rPr>
        <sz val="12"/>
        <rFont val="Times New Roman"/>
        <charset val="134"/>
      </rPr>
      <t>5-55A/CR15-64</t>
    </r>
  </si>
  <si>
    <r>
      <rPr>
        <sz val="12"/>
        <rFont val="宋体"/>
        <charset val="134"/>
      </rPr>
      <t>中禾优</t>
    </r>
    <r>
      <rPr>
        <sz val="12"/>
        <rFont val="Times New Roman"/>
        <charset val="134"/>
      </rPr>
      <t>7</t>
    </r>
    <r>
      <rPr>
        <sz val="12"/>
        <rFont val="宋体"/>
        <charset val="134"/>
      </rPr>
      <t>号</t>
    </r>
  </si>
  <si>
    <t>嘉兴市农业科学研究、中国科学院遗传与发育生物学研究所、江苏苏乐种业科技有限公司</t>
  </si>
  <si>
    <t>江苏苏乐种业科技有限公司</t>
  </si>
  <si>
    <r>
      <rPr>
        <sz val="12"/>
        <rFont val="宋体"/>
        <charset val="134"/>
      </rPr>
      <t>嘉禾</t>
    </r>
    <r>
      <rPr>
        <sz val="12"/>
        <rFont val="Times New Roman"/>
        <charset val="134"/>
      </rPr>
      <t>112A/NP177</t>
    </r>
  </si>
  <si>
    <t>早熟晚粳</t>
  </si>
  <si>
    <r>
      <rPr>
        <sz val="12"/>
        <rFont val="宋体"/>
        <charset val="134"/>
      </rPr>
      <t>武</t>
    </r>
    <r>
      <rPr>
        <sz val="12"/>
        <rFont val="Times New Roman"/>
        <charset val="134"/>
      </rPr>
      <t>671</t>
    </r>
  </si>
  <si>
    <r>
      <rPr>
        <sz val="12"/>
        <rFont val="宋体"/>
        <charset val="134"/>
      </rPr>
      <t>武香粳</t>
    </r>
    <r>
      <rPr>
        <sz val="12"/>
        <rFont val="Times New Roman"/>
        <charset val="134"/>
      </rPr>
      <t>671</t>
    </r>
  </si>
  <si>
    <r>
      <rPr>
        <sz val="12"/>
        <rFont val="宋体"/>
        <charset val="134"/>
      </rPr>
      <t>江苏（武进）水稻研究所、靖江市靖丰种业有限公司</t>
    </r>
    <r>
      <rPr>
        <sz val="12"/>
        <rFont val="Times New Roman"/>
        <charset val="134"/>
      </rPr>
      <t xml:space="preserve">  </t>
    </r>
  </si>
  <si>
    <r>
      <rPr>
        <sz val="12"/>
        <rFont val="宋体"/>
        <charset val="134"/>
      </rPr>
      <t>扬辐粳</t>
    </r>
    <r>
      <rPr>
        <sz val="12"/>
        <rFont val="Times New Roman"/>
        <charset val="134"/>
      </rPr>
      <t>8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/2807</t>
    </r>
  </si>
  <si>
    <t>适宜在江苏省沿江及苏南地区种植。</t>
  </si>
  <si>
    <r>
      <rPr>
        <sz val="12"/>
        <rFont val="宋体"/>
        <charset val="134"/>
      </rPr>
      <t>皖垦粳</t>
    </r>
    <r>
      <rPr>
        <sz val="12"/>
        <rFont val="Times New Roman"/>
        <charset val="134"/>
      </rPr>
      <t>1514</t>
    </r>
  </si>
  <si>
    <t>扬州大学、安徽皖垦种业股份有限公司</t>
  </si>
  <si>
    <t>安徽皖垦种业股份有限公司、扬州大学</t>
  </si>
  <si>
    <r>
      <rPr>
        <sz val="12"/>
        <rFont val="宋体"/>
        <charset val="134"/>
      </rPr>
      <t>武粳</t>
    </r>
    <r>
      <rPr>
        <sz val="12"/>
        <rFont val="Times New Roman"/>
        <charset val="134"/>
      </rPr>
      <t>15/</t>
    </r>
    <r>
      <rPr>
        <sz val="12"/>
        <rFont val="宋体"/>
        <charset val="134"/>
      </rPr>
      <t>武香粳</t>
    </r>
    <r>
      <rPr>
        <sz val="12"/>
        <rFont val="Times New Roman"/>
        <charset val="134"/>
      </rPr>
      <t>14</t>
    </r>
  </si>
  <si>
    <r>
      <rPr>
        <sz val="12"/>
        <rFont val="宋体"/>
        <charset val="134"/>
      </rPr>
      <t>常粳</t>
    </r>
    <r>
      <rPr>
        <sz val="12"/>
        <rFont val="Times New Roman"/>
        <charset val="134"/>
      </rPr>
      <t>17-3</t>
    </r>
  </si>
  <si>
    <r>
      <rPr>
        <sz val="12"/>
        <rFont val="宋体"/>
        <charset val="134"/>
      </rPr>
      <t>常糯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</si>
  <si>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武运粳</t>
    </r>
    <r>
      <rPr>
        <sz val="12"/>
        <rFont val="Times New Roman"/>
        <charset val="134"/>
      </rPr>
      <t>31/</t>
    </r>
    <r>
      <rPr>
        <sz val="12"/>
        <rFont val="宋体"/>
        <charset val="134"/>
      </rPr>
      <t>常粳</t>
    </r>
    <r>
      <rPr>
        <sz val="12"/>
        <rFont val="Times New Roman"/>
        <charset val="134"/>
      </rPr>
      <t>12-8</t>
    </r>
  </si>
  <si>
    <t>晚粳早熟</t>
  </si>
  <si>
    <r>
      <rPr>
        <sz val="12"/>
        <rFont val="宋体"/>
        <charset val="134"/>
      </rPr>
      <t>宁粳</t>
    </r>
    <r>
      <rPr>
        <sz val="12"/>
        <rFont val="Times New Roman"/>
        <charset val="134"/>
      </rPr>
      <t>011</t>
    </r>
  </si>
  <si>
    <r>
      <rPr>
        <sz val="12"/>
        <rFont val="宋体"/>
        <charset val="134"/>
      </rPr>
      <t>宁香粳</t>
    </r>
    <r>
      <rPr>
        <sz val="12"/>
        <rFont val="Times New Roman"/>
        <charset val="134"/>
      </rPr>
      <t>11</t>
    </r>
  </si>
  <si>
    <t>南京农业大学水稻研究所</t>
  </si>
  <si>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徐</t>
    </r>
    <r>
      <rPr>
        <sz val="12"/>
        <rFont val="Times New Roman"/>
        <charset val="134"/>
      </rPr>
      <t>93508/09CJ15</t>
    </r>
  </si>
  <si>
    <t>杂交晚粳</t>
  </si>
  <si>
    <r>
      <rPr>
        <sz val="12"/>
        <rFont val="宋体"/>
        <charset val="134"/>
      </rPr>
      <t>甬优</t>
    </r>
    <r>
      <rPr>
        <sz val="12"/>
        <rFont val="Times New Roman"/>
        <charset val="134"/>
      </rPr>
      <t>1516</t>
    </r>
  </si>
  <si>
    <r>
      <rPr>
        <sz val="12"/>
        <rFont val="宋体"/>
        <charset val="134"/>
      </rPr>
      <t>甬粳</t>
    </r>
    <r>
      <rPr>
        <sz val="12"/>
        <rFont val="Times New Roman"/>
        <charset val="134"/>
      </rPr>
      <t>15A/F9016</t>
    </r>
  </si>
  <si>
    <t>适宜在江苏省苏南地区种植</t>
  </si>
  <si>
    <t>联合体试验</t>
  </si>
  <si>
    <t>江苏沿海地区农业科学研究所</t>
  </si>
  <si>
    <r>
      <rPr>
        <sz val="12"/>
        <rFont val="宋体"/>
        <charset val="134"/>
      </rPr>
      <t>华荃优</t>
    </r>
    <r>
      <rPr>
        <sz val="12"/>
        <rFont val="Times New Roman"/>
        <charset val="134"/>
      </rPr>
      <t>109</t>
    </r>
  </si>
  <si>
    <t>江苏大丰华丰种业股份有限公司、安徽荃银高科种业股份有限公司</t>
  </si>
  <si>
    <t>江苏大丰华丰种业股份有限公司</t>
  </si>
  <si>
    <r>
      <rPr>
        <sz val="12"/>
        <rFont val="宋体"/>
        <charset val="134"/>
      </rPr>
      <t>荃</t>
    </r>
    <r>
      <rPr>
        <sz val="12"/>
        <rFont val="Times New Roman"/>
        <charset val="134"/>
      </rPr>
      <t>9311A/</t>
    </r>
    <r>
      <rPr>
        <sz val="12"/>
        <rFont val="宋体"/>
        <charset val="134"/>
      </rPr>
      <t>华恢</t>
    </r>
    <r>
      <rPr>
        <sz val="12"/>
        <rFont val="Times New Roman"/>
        <charset val="134"/>
      </rPr>
      <t>9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</si>
  <si>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润两优</t>
    </r>
    <r>
      <rPr>
        <sz val="12"/>
        <rFont val="Times New Roman"/>
        <charset val="134"/>
      </rPr>
      <t>612</t>
    </r>
  </si>
  <si>
    <t>江苏里下河地区农业科学研究所、扬州市播金源农业科技发展有限公司</t>
  </si>
  <si>
    <r>
      <rPr>
        <sz val="12"/>
        <rFont val="宋体"/>
        <charset val="134"/>
      </rPr>
      <t>润侬</t>
    </r>
    <r>
      <rPr>
        <sz val="12"/>
        <rFont val="Times New Roman"/>
        <charset val="134"/>
      </rPr>
      <t>64S/</t>
    </r>
    <r>
      <rPr>
        <sz val="12"/>
        <rFont val="宋体"/>
        <charset val="134"/>
      </rPr>
      <t>扬恢</t>
    </r>
    <r>
      <rPr>
        <sz val="12"/>
        <rFont val="Times New Roman"/>
        <charset val="134"/>
      </rPr>
      <t>1512</t>
    </r>
  </si>
  <si>
    <r>
      <rPr>
        <sz val="12"/>
        <rFont val="宋体"/>
        <charset val="134"/>
      </rPr>
      <t>荃优</t>
    </r>
    <r>
      <rPr>
        <sz val="12"/>
        <rFont val="Times New Roman"/>
        <charset val="134"/>
      </rPr>
      <t>9114</t>
    </r>
  </si>
  <si>
    <r>
      <rPr>
        <sz val="12"/>
        <rFont val="宋体"/>
        <charset val="134"/>
      </rPr>
      <t>荃优</t>
    </r>
    <r>
      <rPr>
        <sz val="12"/>
        <rFont val="Times New Roman"/>
        <charset val="134"/>
      </rPr>
      <t>134</t>
    </r>
  </si>
  <si>
    <t>江苏丘陵地区镇江农业科学研究所、安徽荃银高科种业股份有限公司</t>
  </si>
  <si>
    <r>
      <rPr>
        <sz val="12"/>
        <rFont val="宋体"/>
        <charset val="134"/>
      </rPr>
      <t>荃</t>
    </r>
    <r>
      <rPr>
        <sz val="12"/>
        <rFont val="Times New Roman"/>
        <charset val="134"/>
      </rPr>
      <t>9311A×</t>
    </r>
    <r>
      <rPr>
        <sz val="12"/>
        <rFont val="宋体"/>
        <charset val="134"/>
      </rPr>
      <t>镇恢</t>
    </r>
    <r>
      <rPr>
        <sz val="12"/>
        <rFont val="Times New Roman"/>
        <charset val="134"/>
      </rPr>
      <t>134</t>
    </r>
    <r>
      <rPr>
        <sz val="12"/>
        <rFont val="宋体"/>
        <charset val="134"/>
      </rPr>
      <t>（镇恢</t>
    </r>
    <r>
      <rPr>
        <sz val="12"/>
        <rFont val="Times New Roman"/>
        <charset val="134"/>
      </rPr>
      <t>9114</t>
    </r>
    <r>
      <rPr>
        <sz val="12"/>
        <rFont val="宋体"/>
        <charset val="134"/>
      </rPr>
      <t>）</t>
    </r>
  </si>
  <si>
    <t>江苏明天种业科技股份有限公司</t>
  </si>
  <si>
    <r>
      <rPr>
        <sz val="12"/>
        <rFont val="宋体"/>
        <charset val="134"/>
      </rPr>
      <t>明两优</t>
    </r>
    <r>
      <rPr>
        <sz val="12"/>
        <rFont val="Times New Roman"/>
        <charset val="134"/>
      </rPr>
      <t>875</t>
    </r>
  </si>
  <si>
    <r>
      <rPr>
        <sz val="12"/>
        <rFont val="宋体"/>
        <charset val="134"/>
      </rPr>
      <t>明</t>
    </r>
    <r>
      <rPr>
        <sz val="12"/>
        <rFont val="Times New Roman"/>
        <charset val="134"/>
      </rPr>
      <t>308SxR3075</t>
    </r>
  </si>
  <si>
    <r>
      <rPr>
        <sz val="12"/>
        <rFont val="宋体"/>
        <charset val="134"/>
      </rPr>
      <t>悦两优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号</t>
    </r>
  </si>
  <si>
    <t>江苏悦丰种业科技有限公司</t>
  </si>
  <si>
    <r>
      <rPr>
        <sz val="12"/>
        <rFont val="Times New Roman"/>
        <charset val="134"/>
      </rPr>
      <t>6318Sx</t>
    </r>
    <r>
      <rPr>
        <sz val="12"/>
        <rFont val="宋体"/>
        <charset val="134"/>
      </rPr>
      <t>悦恢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号</t>
    </r>
  </si>
  <si>
    <t>江苏省大华种业集团有限公司</t>
  </si>
  <si>
    <r>
      <rPr>
        <sz val="12"/>
        <rFont val="宋体"/>
        <charset val="134"/>
      </rPr>
      <t>华粳</t>
    </r>
    <r>
      <rPr>
        <sz val="12"/>
        <rFont val="Times New Roman"/>
        <charset val="134"/>
      </rPr>
      <t>1803</t>
    </r>
  </si>
  <si>
    <r>
      <rPr>
        <sz val="12"/>
        <rFont val="宋体"/>
        <charset val="134"/>
      </rPr>
      <t>华粳</t>
    </r>
    <r>
      <rPr>
        <sz val="12"/>
        <rFont val="Times New Roman"/>
        <charset val="134"/>
      </rPr>
      <t>12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</si>
  <si>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华粳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华粳</t>
    </r>
    <r>
      <rPr>
        <sz val="12"/>
        <rFont val="Times New Roman"/>
        <charset val="134"/>
      </rPr>
      <t>4</t>
    </r>
    <r>
      <rPr>
        <sz val="12"/>
        <rFont val="宋体"/>
        <charset val="134"/>
      </rPr>
      <t>号</t>
    </r>
  </si>
  <si>
    <t>适宜江苏省淮北地区种植。</t>
  </si>
  <si>
    <r>
      <rPr>
        <sz val="12"/>
        <rFont val="宋体"/>
        <charset val="134"/>
      </rPr>
      <t>中江</t>
    </r>
    <r>
      <rPr>
        <sz val="12"/>
        <rFont val="Times New Roman"/>
        <charset val="134"/>
      </rPr>
      <t>228</t>
    </r>
  </si>
  <si>
    <r>
      <rPr>
        <sz val="12"/>
        <rFont val="宋体"/>
        <charset val="134"/>
      </rPr>
      <t>中江粳</t>
    </r>
    <r>
      <rPr>
        <sz val="12"/>
        <rFont val="Times New Roman"/>
        <charset val="134"/>
      </rPr>
      <t>228</t>
    </r>
  </si>
  <si>
    <t>江苏中江种业股份有限公司</t>
  </si>
  <si>
    <r>
      <rPr>
        <sz val="12"/>
        <rFont val="宋体"/>
        <charset val="134"/>
      </rPr>
      <t>武运粳</t>
    </r>
    <r>
      <rPr>
        <sz val="12"/>
        <rFont val="Times New Roman"/>
        <charset val="134"/>
      </rPr>
      <t>21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连粳</t>
    </r>
    <r>
      <rPr>
        <sz val="12"/>
        <rFont val="Times New Roman"/>
        <charset val="134"/>
      </rPr>
      <t>16</t>
    </r>
    <r>
      <rPr>
        <sz val="12"/>
        <rFont val="宋体"/>
        <charset val="134"/>
      </rPr>
      <t>号</t>
    </r>
  </si>
  <si>
    <t>连云港市农业科学院</t>
  </si>
  <si>
    <r>
      <rPr>
        <sz val="12"/>
        <rFont val="宋体"/>
        <charset val="134"/>
      </rPr>
      <t>宁</t>
    </r>
    <r>
      <rPr>
        <sz val="12"/>
        <rFont val="Times New Roman"/>
        <charset val="134"/>
      </rPr>
      <t>7604</t>
    </r>
  </si>
  <si>
    <t>南粳晴谷</t>
  </si>
  <si>
    <t>江苏省农业科学院粮食作物研究所</t>
  </si>
  <si>
    <r>
      <rPr>
        <sz val="12"/>
        <rFont val="宋体"/>
        <charset val="134"/>
      </rPr>
      <t>镇稻</t>
    </r>
    <r>
      <rPr>
        <sz val="12"/>
        <rFont val="Times New Roman"/>
        <charset val="134"/>
      </rPr>
      <t>16×</t>
    </r>
    <r>
      <rPr>
        <sz val="12"/>
        <rFont val="宋体"/>
        <charset val="134"/>
      </rPr>
      <t>辽星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</si>
  <si>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连粳</t>
    </r>
    <r>
      <rPr>
        <sz val="12"/>
        <rFont val="Times New Roman"/>
        <charset val="134"/>
      </rPr>
      <t>17405</t>
    </r>
  </si>
  <si>
    <r>
      <rPr>
        <sz val="12"/>
        <rFont val="宋体"/>
        <charset val="134"/>
      </rPr>
      <t>连粳</t>
    </r>
    <r>
      <rPr>
        <sz val="12"/>
        <rFont val="Times New Roman"/>
        <charset val="134"/>
      </rPr>
      <t>405</t>
    </r>
  </si>
  <si>
    <r>
      <rPr>
        <sz val="12"/>
        <rFont val="宋体"/>
        <charset val="134"/>
      </rPr>
      <t>圣稻</t>
    </r>
    <r>
      <rPr>
        <sz val="12"/>
        <rFont val="Times New Roman"/>
        <charset val="134"/>
      </rPr>
      <t>519/</t>
    </r>
    <r>
      <rPr>
        <sz val="12"/>
        <rFont val="宋体"/>
        <charset val="134"/>
      </rPr>
      <t>武</t>
    </r>
    <r>
      <rPr>
        <sz val="12"/>
        <rFont val="Times New Roman"/>
        <charset val="134"/>
      </rPr>
      <t>2330//</t>
    </r>
    <r>
      <rPr>
        <sz val="12"/>
        <rFont val="宋体"/>
        <charset val="134"/>
      </rPr>
      <t>富</t>
    </r>
    <r>
      <rPr>
        <sz val="12"/>
        <rFont val="Times New Roman"/>
        <charset val="134"/>
      </rPr>
      <t>614</t>
    </r>
  </si>
  <si>
    <r>
      <rPr>
        <sz val="12"/>
        <rFont val="宋体"/>
        <charset val="134"/>
      </rPr>
      <t>盐糯</t>
    </r>
    <r>
      <rPr>
        <sz val="12"/>
        <rFont val="Times New Roman"/>
        <charset val="134"/>
      </rPr>
      <t>13138</t>
    </r>
  </si>
  <si>
    <r>
      <rPr>
        <sz val="12"/>
        <rFont val="宋体"/>
        <charset val="134"/>
      </rPr>
      <t>盐糯</t>
    </r>
    <r>
      <rPr>
        <sz val="12"/>
        <rFont val="Times New Roman"/>
        <charset val="134"/>
      </rPr>
      <t>19</t>
    </r>
  </si>
  <si>
    <t>盐城市盐都区农业科学研究所</t>
  </si>
  <si>
    <r>
      <rPr>
        <sz val="12"/>
        <rFont val="宋体"/>
        <charset val="134"/>
      </rPr>
      <t>淮糯</t>
    </r>
    <r>
      <rPr>
        <sz val="12"/>
        <rFont val="Times New Roman"/>
        <charset val="134"/>
      </rPr>
      <t>12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×</t>
    </r>
    <r>
      <rPr>
        <sz val="12"/>
        <rFont val="宋体"/>
        <charset val="134"/>
      </rPr>
      <t>运</t>
    </r>
    <r>
      <rPr>
        <sz val="12"/>
        <rFont val="Times New Roman"/>
        <charset val="134"/>
      </rPr>
      <t>2517</t>
    </r>
  </si>
  <si>
    <r>
      <rPr>
        <sz val="12"/>
        <rFont val="宋体"/>
        <charset val="134"/>
      </rPr>
      <t>华粳</t>
    </r>
    <r>
      <rPr>
        <sz val="12"/>
        <rFont val="Times New Roman"/>
        <charset val="134"/>
      </rPr>
      <t>1802</t>
    </r>
  </si>
  <si>
    <r>
      <rPr>
        <sz val="12"/>
        <rFont val="宋体"/>
        <charset val="134"/>
      </rPr>
      <t>华粳</t>
    </r>
    <r>
      <rPr>
        <sz val="12"/>
        <rFont val="Times New Roman"/>
        <charset val="134"/>
      </rPr>
      <t>10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</si>
  <si>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华粳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盐稻</t>
    </r>
    <r>
      <rPr>
        <sz val="12"/>
        <rFont val="Times New Roman"/>
        <charset val="134"/>
      </rPr>
      <t>3872</t>
    </r>
  </si>
  <si>
    <r>
      <rPr>
        <sz val="12"/>
        <rFont val="宋体"/>
        <charset val="134"/>
      </rPr>
      <t>哈勃</t>
    </r>
    <r>
      <rPr>
        <sz val="12"/>
        <rFont val="Times New Roman"/>
        <charset val="134"/>
      </rPr>
      <t>603</t>
    </r>
  </si>
  <si>
    <r>
      <rPr>
        <sz val="12"/>
        <rFont val="宋体"/>
        <charset val="134"/>
      </rPr>
      <t>锡稻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号</t>
    </r>
  </si>
  <si>
    <t>无锡哈勃生物种业技术研究院有限公司、浙江大学作物科学研究所</t>
  </si>
  <si>
    <r>
      <rPr>
        <sz val="12"/>
        <rFont val="Times New Roman"/>
        <charset val="134"/>
      </rPr>
      <t>2845×</t>
    </r>
    <r>
      <rPr>
        <sz val="12"/>
        <rFont val="宋体"/>
        <charset val="134"/>
      </rPr>
      <t>吉</t>
    </r>
    <r>
      <rPr>
        <sz val="12"/>
        <rFont val="Times New Roman"/>
        <charset val="134"/>
      </rPr>
      <t>C-87</t>
    </r>
  </si>
  <si>
    <r>
      <rPr>
        <sz val="12"/>
        <rFont val="宋体"/>
        <charset val="134"/>
      </rPr>
      <t>常粳</t>
    </r>
    <r>
      <rPr>
        <sz val="12"/>
        <rFont val="Times New Roman"/>
        <charset val="134"/>
      </rPr>
      <t>18-10</t>
    </r>
  </si>
  <si>
    <r>
      <rPr>
        <sz val="12"/>
        <rFont val="宋体"/>
        <charset val="134"/>
      </rPr>
      <t>常农粳</t>
    </r>
    <r>
      <rPr>
        <sz val="12"/>
        <rFont val="Times New Roman"/>
        <charset val="134"/>
      </rPr>
      <t>16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</si>
  <si>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武运粳</t>
    </r>
    <r>
      <rPr>
        <sz val="12"/>
        <rFont val="Times New Roman"/>
        <charset val="134"/>
      </rPr>
      <t>31×</t>
    </r>
    <r>
      <rPr>
        <sz val="12"/>
        <rFont val="宋体"/>
        <charset val="134"/>
      </rPr>
      <t>镇稻</t>
    </r>
    <r>
      <rPr>
        <sz val="12"/>
        <rFont val="Times New Roman"/>
        <charset val="134"/>
      </rPr>
      <t>297</t>
    </r>
  </si>
  <si>
    <r>
      <rPr>
        <sz val="12"/>
        <rFont val="宋体"/>
        <charset val="134"/>
      </rPr>
      <t>中江粳</t>
    </r>
    <r>
      <rPr>
        <sz val="12"/>
        <rFont val="Times New Roman"/>
        <charset val="134"/>
      </rPr>
      <t>9008</t>
    </r>
  </si>
  <si>
    <r>
      <rPr>
        <sz val="12"/>
        <rFont val="宋体"/>
        <charset val="134"/>
      </rPr>
      <t>南粳</t>
    </r>
    <r>
      <rPr>
        <sz val="12"/>
        <rFont val="Times New Roman"/>
        <charset val="134"/>
      </rPr>
      <t>66</t>
    </r>
  </si>
  <si>
    <t>江苏省农业科学院粮食作物研究所、江苏中江种业股份有限公司</t>
  </si>
  <si>
    <t>江苏中江种业股份有限公司、江苏省农业科学院粮食作物研究所</t>
  </si>
  <si>
    <r>
      <rPr>
        <sz val="12"/>
        <rFont val="宋体"/>
        <charset val="134"/>
      </rPr>
      <t>南粳</t>
    </r>
    <r>
      <rPr>
        <sz val="12"/>
        <rFont val="Times New Roman"/>
        <charset val="134"/>
      </rPr>
      <t>9108×</t>
    </r>
    <r>
      <rPr>
        <sz val="12"/>
        <rFont val="宋体"/>
        <charset val="134"/>
      </rPr>
      <t>宁</t>
    </r>
    <r>
      <rPr>
        <sz val="12"/>
        <rFont val="Times New Roman"/>
        <charset val="134"/>
      </rPr>
      <t>5067</t>
    </r>
  </si>
  <si>
    <t>江苏徐淮地区淮阴农业科学研究所</t>
  </si>
  <si>
    <r>
      <rPr>
        <sz val="12"/>
        <rFont val="宋体"/>
        <charset val="134"/>
      </rPr>
      <t>天丰</t>
    </r>
    <r>
      <rPr>
        <sz val="12"/>
        <rFont val="Times New Roman"/>
        <charset val="134"/>
      </rPr>
      <t>818</t>
    </r>
  </si>
  <si>
    <r>
      <rPr>
        <sz val="12"/>
        <rFont val="宋体"/>
        <charset val="134"/>
      </rPr>
      <t>淮稻</t>
    </r>
    <r>
      <rPr>
        <sz val="12"/>
        <rFont val="Times New Roman"/>
        <charset val="134"/>
      </rPr>
      <t>31</t>
    </r>
  </si>
  <si>
    <t>江苏天丰种业有限公司、江苏徐淮地区淮阴农业科学研究所</t>
  </si>
  <si>
    <t>江苏天丰种业有限公司</t>
  </si>
  <si>
    <r>
      <rPr>
        <sz val="12"/>
        <rFont val="Times New Roman"/>
        <charset val="134"/>
      </rPr>
      <t>C16-1/</t>
    </r>
    <r>
      <rPr>
        <sz val="12"/>
        <rFont val="宋体"/>
        <charset val="134"/>
      </rPr>
      <t>盐粳</t>
    </r>
    <r>
      <rPr>
        <sz val="12"/>
        <rFont val="Times New Roman"/>
        <charset val="134"/>
      </rPr>
      <t>13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</si>
  <si>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天丰</t>
    </r>
    <r>
      <rPr>
        <sz val="12"/>
        <rFont val="Times New Roman"/>
        <charset val="134"/>
      </rPr>
      <t>186</t>
    </r>
  </si>
  <si>
    <r>
      <rPr>
        <sz val="12"/>
        <rFont val="宋体"/>
        <charset val="134"/>
      </rPr>
      <t>淮稻</t>
    </r>
    <r>
      <rPr>
        <sz val="12"/>
        <rFont val="Times New Roman"/>
        <charset val="134"/>
      </rPr>
      <t>32</t>
    </r>
  </si>
  <si>
    <r>
      <rPr>
        <sz val="12"/>
        <rFont val="宋体"/>
        <charset val="134"/>
      </rPr>
      <t>扬</t>
    </r>
    <r>
      <rPr>
        <sz val="12"/>
        <rFont val="Times New Roman"/>
        <charset val="134"/>
      </rPr>
      <t>4901/</t>
    </r>
    <r>
      <rPr>
        <sz val="12"/>
        <rFont val="宋体"/>
        <charset val="134"/>
      </rPr>
      <t>连粳</t>
    </r>
    <r>
      <rPr>
        <sz val="12"/>
        <rFont val="Times New Roman"/>
        <charset val="134"/>
      </rPr>
      <t>7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//</t>
    </r>
    <r>
      <rPr>
        <sz val="12"/>
        <rFont val="宋体"/>
        <charset val="134"/>
      </rPr>
      <t>淮稻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扬粳</t>
    </r>
    <r>
      <rPr>
        <sz val="12"/>
        <rFont val="Times New Roman"/>
        <charset val="134"/>
      </rPr>
      <t>3012</t>
    </r>
  </si>
  <si>
    <r>
      <rPr>
        <sz val="12"/>
        <rFont val="宋体"/>
        <charset val="134"/>
      </rPr>
      <t>淮</t>
    </r>
    <r>
      <rPr>
        <sz val="12"/>
        <rFont val="Times New Roman"/>
        <charset val="134"/>
      </rPr>
      <t>161</t>
    </r>
  </si>
  <si>
    <r>
      <rPr>
        <sz val="12"/>
        <rFont val="宋体"/>
        <charset val="134"/>
      </rPr>
      <t>淮稻</t>
    </r>
    <r>
      <rPr>
        <sz val="12"/>
        <rFont val="Times New Roman"/>
        <charset val="134"/>
      </rPr>
      <t>33</t>
    </r>
  </si>
  <si>
    <r>
      <rPr>
        <sz val="12"/>
        <rFont val="宋体"/>
        <charset val="134"/>
      </rPr>
      <t>宁粳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傎稻</t>
    </r>
    <r>
      <rPr>
        <sz val="12"/>
        <rFont val="Times New Roman"/>
        <charset val="134"/>
      </rPr>
      <t>11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//</t>
    </r>
    <r>
      <rPr>
        <sz val="12"/>
        <rFont val="宋体"/>
        <charset val="134"/>
      </rPr>
      <t>徐稻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淮稻</t>
    </r>
    <r>
      <rPr>
        <sz val="12"/>
        <rFont val="Times New Roman"/>
        <charset val="134"/>
      </rPr>
      <t>6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</si>
  <si>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淮</t>
    </r>
    <r>
      <rPr>
        <sz val="12"/>
        <rFont val="Times New Roman"/>
        <charset val="134"/>
      </rPr>
      <t>678</t>
    </r>
  </si>
  <si>
    <r>
      <rPr>
        <sz val="12"/>
        <rFont val="宋体"/>
        <charset val="134"/>
      </rPr>
      <t>淮稻</t>
    </r>
    <r>
      <rPr>
        <sz val="12"/>
        <rFont val="Times New Roman"/>
        <charset val="134"/>
      </rPr>
      <t>35</t>
    </r>
  </si>
  <si>
    <r>
      <rPr>
        <sz val="12"/>
        <rFont val="Times New Roman"/>
        <charset val="134"/>
      </rPr>
      <t>Y1306/</t>
    </r>
    <r>
      <rPr>
        <sz val="12"/>
        <rFont val="宋体"/>
        <charset val="134"/>
      </rPr>
      <t>津稻</t>
    </r>
    <r>
      <rPr>
        <sz val="12"/>
        <rFont val="Times New Roman"/>
        <charset val="134"/>
      </rPr>
      <t>253</t>
    </r>
  </si>
  <si>
    <r>
      <rPr>
        <sz val="12"/>
        <rFont val="宋体"/>
        <charset val="134"/>
      </rPr>
      <t>扬粳</t>
    </r>
    <r>
      <rPr>
        <sz val="12"/>
        <rFont val="Times New Roman"/>
        <charset val="134"/>
      </rPr>
      <t>722</t>
    </r>
  </si>
  <si>
    <t>江苏里下河地区农业科学研究所、安徽稻盛农业科技有限公司</t>
  </si>
  <si>
    <r>
      <rPr>
        <sz val="12"/>
        <rFont val="宋体"/>
        <charset val="134"/>
      </rPr>
      <t>扬粳</t>
    </r>
    <r>
      <rPr>
        <sz val="12"/>
        <rFont val="Times New Roman"/>
        <charset val="134"/>
      </rPr>
      <t>3491/</t>
    </r>
    <r>
      <rPr>
        <sz val="12"/>
        <rFont val="宋体"/>
        <charset val="134"/>
      </rPr>
      <t>扬粳</t>
    </r>
    <r>
      <rPr>
        <sz val="12"/>
        <rFont val="Times New Roman"/>
        <charset val="134"/>
      </rPr>
      <t>1008</t>
    </r>
  </si>
  <si>
    <t>江苏省农业科学院</t>
  </si>
  <si>
    <r>
      <rPr>
        <sz val="12"/>
        <rFont val="宋体"/>
        <charset val="134"/>
      </rPr>
      <t>宁</t>
    </r>
    <r>
      <rPr>
        <sz val="12"/>
        <rFont val="Times New Roman"/>
        <charset val="134"/>
      </rPr>
      <t>9010</t>
    </r>
  </si>
  <si>
    <r>
      <rPr>
        <sz val="12"/>
        <rFont val="宋体"/>
        <charset val="134"/>
      </rPr>
      <t>南粳</t>
    </r>
    <r>
      <rPr>
        <sz val="12"/>
        <rFont val="Times New Roman"/>
        <charset val="134"/>
      </rPr>
      <t>9308</t>
    </r>
  </si>
  <si>
    <r>
      <rPr>
        <sz val="12"/>
        <rFont val="宋体"/>
        <charset val="134"/>
      </rPr>
      <t>南粳</t>
    </r>
    <r>
      <rPr>
        <sz val="12"/>
        <rFont val="Times New Roman"/>
        <charset val="134"/>
      </rPr>
      <t>46/</t>
    </r>
    <r>
      <rPr>
        <sz val="12"/>
        <rFont val="宋体"/>
        <charset val="134"/>
      </rPr>
      <t>宁</t>
    </r>
    <r>
      <rPr>
        <sz val="12"/>
        <rFont val="Times New Roman"/>
        <charset val="134"/>
      </rPr>
      <t>5046</t>
    </r>
  </si>
  <si>
    <r>
      <rPr>
        <sz val="12"/>
        <rFont val="宋体"/>
        <charset val="134"/>
      </rPr>
      <t>徐</t>
    </r>
    <r>
      <rPr>
        <sz val="12"/>
        <rFont val="Times New Roman"/>
        <charset val="134"/>
      </rPr>
      <t>60198</t>
    </r>
  </si>
  <si>
    <r>
      <rPr>
        <sz val="12"/>
        <rFont val="宋体"/>
        <charset val="134"/>
      </rPr>
      <t>徐香粳</t>
    </r>
    <r>
      <rPr>
        <sz val="12"/>
        <rFont val="Times New Roman"/>
        <charset val="134"/>
      </rPr>
      <t>16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</si>
  <si>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徐</t>
    </r>
    <r>
      <rPr>
        <sz val="12"/>
        <rFont val="Times New Roman"/>
        <charset val="134"/>
      </rPr>
      <t xml:space="preserve">33153/11sq5 </t>
    </r>
  </si>
  <si>
    <r>
      <rPr>
        <sz val="12"/>
        <rFont val="宋体"/>
        <charset val="134"/>
      </rPr>
      <t>苏秀</t>
    </r>
    <r>
      <rPr>
        <sz val="12"/>
        <rFont val="Times New Roman"/>
        <charset val="134"/>
      </rPr>
      <t>839</t>
    </r>
  </si>
  <si>
    <t>中研万科种业有限公司</t>
  </si>
  <si>
    <r>
      <rPr>
        <sz val="12"/>
        <rFont val="Times New Roman"/>
        <charset val="134"/>
      </rPr>
      <t>SC9/</t>
    </r>
    <r>
      <rPr>
        <sz val="12"/>
        <rFont val="宋体"/>
        <charset val="134"/>
      </rPr>
      <t>南粳</t>
    </r>
    <r>
      <rPr>
        <sz val="12"/>
        <rFont val="Times New Roman"/>
        <charset val="134"/>
      </rPr>
      <t>46</t>
    </r>
  </si>
  <si>
    <t>耐盐中熟中粳</t>
  </si>
  <si>
    <r>
      <rPr>
        <sz val="12"/>
        <rFont val="宋体"/>
        <charset val="134"/>
      </rPr>
      <t>连鉴</t>
    </r>
    <r>
      <rPr>
        <sz val="12"/>
        <rFont val="Times New Roman"/>
        <charset val="134"/>
      </rPr>
      <t>7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</si>
  <si>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盐田育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</si>
  <si>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连</t>
    </r>
    <r>
      <rPr>
        <sz val="12"/>
        <rFont val="Times New Roman"/>
        <charset val="134"/>
      </rPr>
      <t>3456/</t>
    </r>
    <r>
      <rPr>
        <sz val="12"/>
        <rFont val="宋体"/>
        <charset val="134"/>
      </rPr>
      <t>盐</t>
    </r>
    <r>
      <rPr>
        <sz val="12"/>
        <rFont val="Times New Roman"/>
        <charset val="134"/>
      </rPr>
      <t>30194</t>
    </r>
  </si>
  <si>
    <r>
      <rPr>
        <sz val="12"/>
        <rFont val="宋体"/>
        <charset val="134"/>
      </rPr>
      <t>适宜在江苏省淮北沿海含盐量</t>
    </r>
    <r>
      <rPr>
        <sz val="12"/>
        <rFont val="Times New Roman"/>
        <charset val="134"/>
      </rPr>
      <t>3‰-5‰</t>
    </r>
    <r>
      <rPr>
        <sz val="12"/>
        <rFont val="宋体"/>
        <charset val="134"/>
      </rPr>
      <t>的盐碱地作淡水灌溉种植</t>
    </r>
  </si>
  <si>
    <r>
      <rPr>
        <sz val="12"/>
        <rFont val="宋体"/>
        <charset val="134"/>
      </rPr>
      <t>连鉴</t>
    </r>
    <r>
      <rPr>
        <sz val="12"/>
        <rFont val="Times New Roman"/>
        <charset val="134"/>
      </rPr>
      <t>9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</si>
  <si>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盐田育</t>
    </r>
    <r>
      <rPr>
        <sz val="12"/>
        <rFont val="Times New Roman"/>
        <charset val="134"/>
      </rPr>
      <t>4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</si>
  <si>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连</t>
    </r>
    <r>
      <rPr>
        <sz val="12"/>
        <rFont val="Times New Roman"/>
        <charset val="134"/>
      </rPr>
      <t>9823/</t>
    </r>
    <r>
      <rPr>
        <sz val="12"/>
        <rFont val="宋体"/>
        <charset val="134"/>
      </rPr>
      <t>连</t>
    </r>
    <r>
      <rPr>
        <sz val="12"/>
        <rFont val="Times New Roman"/>
        <charset val="134"/>
      </rPr>
      <t>96-1</t>
    </r>
  </si>
  <si>
    <r>
      <rPr>
        <sz val="12"/>
        <rFont val="宋体"/>
        <charset val="134"/>
      </rPr>
      <t>盐稻</t>
    </r>
    <r>
      <rPr>
        <sz val="12"/>
        <rFont val="Times New Roman"/>
        <charset val="134"/>
      </rPr>
      <t>178</t>
    </r>
  </si>
  <si>
    <r>
      <rPr>
        <sz val="12"/>
        <rFont val="宋体"/>
        <charset val="134"/>
      </rPr>
      <t>盐稻</t>
    </r>
    <r>
      <rPr>
        <sz val="12"/>
        <rFont val="Times New Roman"/>
        <charset val="134"/>
      </rPr>
      <t>18</t>
    </r>
    <r>
      <rPr>
        <sz val="12"/>
        <rFont val="宋体"/>
        <charset val="134"/>
      </rPr>
      <t>号</t>
    </r>
  </si>
  <si>
    <t>盐城明天种业科技有限公司、江苏沿海地区农业科学研究所</t>
  </si>
  <si>
    <r>
      <rPr>
        <sz val="12"/>
        <rFont val="宋体"/>
        <charset val="134"/>
      </rPr>
      <t>徐稻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×</t>
    </r>
    <r>
      <rPr>
        <sz val="12"/>
        <rFont val="宋体"/>
        <charset val="134"/>
      </rPr>
      <t>盐稻</t>
    </r>
    <r>
      <rPr>
        <sz val="12"/>
        <rFont val="Times New Roman"/>
        <charset val="134"/>
      </rPr>
      <t>9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</si>
  <si>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瑞华</t>
    </r>
    <r>
      <rPr>
        <sz val="12"/>
        <rFont val="Times New Roman"/>
        <charset val="134"/>
      </rPr>
      <t>036</t>
    </r>
  </si>
  <si>
    <t>南粳莹谷</t>
  </si>
  <si>
    <r>
      <rPr>
        <sz val="12"/>
        <rFont val="宋体"/>
        <charset val="134"/>
      </rPr>
      <t>武运粳</t>
    </r>
    <r>
      <rPr>
        <sz val="12"/>
        <rFont val="Times New Roman"/>
        <charset val="134"/>
      </rPr>
      <t>21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淮稻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号</t>
    </r>
  </si>
  <si>
    <t>适宜在江苏省苏中及宁镇扬丘陵地区种植。</t>
  </si>
  <si>
    <r>
      <rPr>
        <sz val="12"/>
        <rFont val="宋体"/>
        <charset val="134"/>
      </rPr>
      <t>盐稻</t>
    </r>
    <r>
      <rPr>
        <sz val="12"/>
        <rFont val="Times New Roman"/>
        <charset val="134"/>
      </rPr>
      <t>83006</t>
    </r>
  </si>
  <si>
    <r>
      <rPr>
        <sz val="12"/>
        <rFont val="宋体"/>
        <charset val="134"/>
      </rPr>
      <t>盐申稻</t>
    </r>
    <r>
      <rPr>
        <b/>
        <sz val="12"/>
        <rFont val="Times New Roman"/>
        <charset val="134"/>
      </rPr>
      <t>83006</t>
    </r>
  </si>
  <si>
    <t>江苏沿海地区农业科学研究所、上海市农业科学院</t>
  </si>
  <si>
    <r>
      <rPr>
        <sz val="12"/>
        <rFont val="宋体"/>
        <charset val="134"/>
      </rPr>
      <t>盐稻</t>
    </r>
    <r>
      <rPr>
        <sz val="12"/>
        <rFont val="Times New Roman"/>
        <charset val="134"/>
      </rPr>
      <t>8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泗稻</t>
    </r>
    <r>
      <rPr>
        <sz val="12"/>
        <rFont val="Times New Roman"/>
        <charset val="134"/>
      </rPr>
      <t>10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</si>
  <si>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扬农粳</t>
    </r>
    <r>
      <rPr>
        <sz val="12"/>
        <rFont val="Times New Roman"/>
        <charset val="134"/>
      </rPr>
      <t>18-3091</t>
    </r>
  </si>
  <si>
    <r>
      <rPr>
        <sz val="12"/>
        <rFont val="宋体"/>
        <charset val="134"/>
      </rPr>
      <t>扬农粳</t>
    </r>
    <r>
      <rPr>
        <sz val="12"/>
        <rFont val="Times New Roman"/>
        <charset val="134"/>
      </rPr>
      <t>3091</t>
    </r>
  </si>
  <si>
    <t>扬州大学，中国科学院分子植物科学卓越创新中心，安徽皖垦种业股份有限公司</t>
  </si>
  <si>
    <r>
      <rPr>
        <sz val="12"/>
        <rFont val="宋体"/>
        <charset val="134"/>
      </rPr>
      <t>华粳</t>
    </r>
    <r>
      <rPr>
        <sz val="12"/>
        <rFont val="Times New Roman"/>
        <charset val="134"/>
      </rPr>
      <t>8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///</t>
    </r>
    <r>
      <rPr>
        <sz val="12"/>
        <rFont val="宋体"/>
        <charset val="134"/>
      </rPr>
      <t>华粳</t>
    </r>
    <r>
      <rPr>
        <sz val="12"/>
        <rFont val="Times New Roman"/>
        <charset val="134"/>
      </rPr>
      <t>8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//07GY31(Pigm)/</t>
    </r>
    <r>
      <rPr>
        <sz val="12"/>
        <rFont val="宋体"/>
        <charset val="134"/>
      </rPr>
      <t>华粳</t>
    </r>
    <r>
      <rPr>
        <sz val="12"/>
        <rFont val="Times New Roman"/>
        <charset val="134"/>
      </rPr>
      <t>8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</si>
  <si>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宁</t>
    </r>
    <r>
      <rPr>
        <sz val="12"/>
        <rFont val="Times New Roman"/>
        <charset val="134"/>
      </rPr>
      <t>5718</t>
    </r>
  </si>
  <si>
    <r>
      <rPr>
        <sz val="12"/>
        <rFont val="宋体"/>
        <charset val="134"/>
      </rPr>
      <t>南粳</t>
    </r>
    <r>
      <rPr>
        <sz val="12"/>
        <rFont val="Times New Roman"/>
        <charset val="134"/>
      </rPr>
      <t>5718</t>
    </r>
  </si>
  <si>
    <t>江苏省农业科学院粮食作物研究所、江苏神农大丰种业科技有限公司、</t>
  </si>
  <si>
    <t>江苏神农大丰种业科技有限公司、江苏省农业科学院粮食作物研究所</t>
  </si>
  <si>
    <r>
      <rPr>
        <sz val="12"/>
        <rFont val="宋体"/>
        <charset val="134"/>
      </rPr>
      <t>宁</t>
    </r>
    <r>
      <rPr>
        <sz val="12"/>
        <rFont val="Times New Roman"/>
        <charset val="134"/>
      </rPr>
      <t>7022 /</t>
    </r>
    <r>
      <rPr>
        <sz val="12"/>
        <rFont val="宋体"/>
        <charset val="134"/>
      </rPr>
      <t>盐粳</t>
    </r>
    <r>
      <rPr>
        <sz val="12"/>
        <rFont val="Times New Roman"/>
        <charset val="134"/>
      </rPr>
      <t>608</t>
    </r>
  </si>
  <si>
    <r>
      <rPr>
        <sz val="12"/>
        <rFont val="宋体"/>
        <charset val="134"/>
      </rPr>
      <t>华粳</t>
    </r>
    <r>
      <rPr>
        <sz val="12"/>
        <rFont val="Times New Roman"/>
        <charset val="134"/>
      </rPr>
      <t>1804</t>
    </r>
  </si>
  <si>
    <r>
      <rPr>
        <sz val="12"/>
        <rFont val="宋体"/>
        <charset val="134"/>
      </rPr>
      <t>华粳</t>
    </r>
    <r>
      <rPr>
        <sz val="12"/>
        <rFont val="Times New Roman"/>
        <charset val="134"/>
      </rPr>
      <t>11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</si>
  <si>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华粳</t>
    </r>
    <r>
      <rPr>
        <sz val="12"/>
        <rFont val="Times New Roman"/>
        <charset val="134"/>
      </rPr>
      <t>0556/</t>
    </r>
    <r>
      <rPr>
        <sz val="12"/>
        <rFont val="宋体"/>
        <charset val="134"/>
      </rPr>
      <t>淮稻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</si>
  <si>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盐稻</t>
    </r>
    <r>
      <rPr>
        <sz val="12"/>
        <rFont val="Times New Roman"/>
        <charset val="134"/>
      </rPr>
      <t>6018</t>
    </r>
  </si>
  <si>
    <r>
      <rPr>
        <sz val="12"/>
        <rFont val="宋体"/>
        <charset val="134"/>
      </rPr>
      <t>中科盐</t>
    </r>
    <r>
      <rPr>
        <sz val="12"/>
        <rFont val="Times New Roman"/>
        <charset val="134"/>
      </rPr>
      <t>6</t>
    </r>
    <r>
      <rPr>
        <sz val="12"/>
        <rFont val="宋体"/>
        <charset val="134"/>
      </rPr>
      <t>号</t>
    </r>
  </si>
  <si>
    <t>盐城市农业科学院、中国科学院遗传与发育生物学研究所</t>
  </si>
  <si>
    <r>
      <rPr>
        <sz val="12"/>
        <rFont val="宋体"/>
        <charset val="134"/>
      </rPr>
      <t>盐稻</t>
    </r>
    <r>
      <rPr>
        <sz val="12"/>
        <rFont val="Times New Roman"/>
        <charset val="134"/>
      </rPr>
      <t>8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武运粳</t>
    </r>
    <r>
      <rPr>
        <sz val="12"/>
        <rFont val="Times New Roman"/>
        <charset val="134"/>
      </rPr>
      <t>8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</si>
  <si>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镇稻</t>
    </r>
    <r>
      <rPr>
        <sz val="12"/>
        <rFont val="Times New Roman"/>
        <charset val="134"/>
      </rPr>
      <t>9542</t>
    </r>
  </si>
  <si>
    <r>
      <rPr>
        <sz val="12"/>
        <rFont val="宋体"/>
        <charset val="134"/>
      </rPr>
      <t>镇稻</t>
    </r>
    <r>
      <rPr>
        <sz val="12"/>
        <rFont val="Times New Roman"/>
        <charset val="134"/>
      </rPr>
      <t>33</t>
    </r>
    <r>
      <rPr>
        <sz val="12"/>
        <rFont val="宋体"/>
        <charset val="134"/>
      </rPr>
      <t>号</t>
    </r>
  </si>
  <si>
    <t>江苏丘陵地区镇江农业科学研究所、江苏丰源种业有限公司</t>
  </si>
  <si>
    <r>
      <rPr>
        <sz val="12"/>
        <rFont val="宋体"/>
        <charset val="134"/>
      </rPr>
      <t>镇稻</t>
    </r>
    <r>
      <rPr>
        <sz val="12"/>
        <rFont val="Times New Roman"/>
        <charset val="134"/>
      </rPr>
      <t>18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×</t>
    </r>
    <r>
      <rPr>
        <sz val="12"/>
        <rFont val="宋体"/>
        <charset val="134"/>
      </rPr>
      <t>盐稻</t>
    </r>
    <r>
      <rPr>
        <sz val="12"/>
        <rFont val="Times New Roman"/>
        <charset val="134"/>
      </rPr>
      <t>11</t>
    </r>
    <r>
      <rPr>
        <sz val="12"/>
        <rFont val="宋体"/>
        <charset val="134"/>
      </rPr>
      <t>号</t>
    </r>
  </si>
  <si>
    <t>江苏里下河地区农业科学研究所</t>
  </si>
  <si>
    <t>17MGJ99</t>
  </si>
  <si>
    <r>
      <rPr>
        <sz val="12"/>
        <rFont val="宋体"/>
        <charset val="134"/>
      </rPr>
      <t>香缘</t>
    </r>
    <r>
      <rPr>
        <sz val="12"/>
        <rFont val="Times New Roman"/>
        <charset val="134"/>
      </rPr>
      <t>99</t>
    </r>
  </si>
  <si>
    <t>江苏里下河地区农业科学研究所、江苏省大华种业集团有限公司</t>
  </si>
  <si>
    <r>
      <rPr>
        <sz val="12"/>
        <rFont val="宋体"/>
        <charset val="134"/>
      </rPr>
      <t>南粳</t>
    </r>
    <r>
      <rPr>
        <sz val="12"/>
        <rFont val="Times New Roman"/>
        <charset val="134"/>
      </rPr>
      <t>9108/</t>
    </r>
    <r>
      <rPr>
        <sz val="12"/>
        <rFont val="宋体"/>
        <charset val="134"/>
      </rPr>
      <t>扬粳</t>
    </r>
    <r>
      <rPr>
        <sz val="12"/>
        <rFont val="Times New Roman"/>
        <charset val="134"/>
      </rPr>
      <t>7313</t>
    </r>
    <r>
      <rPr>
        <sz val="12"/>
        <rFont val="宋体"/>
        <charset val="134"/>
      </rPr>
      <t>（</t>
    </r>
    <r>
      <rPr>
        <sz val="12"/>
        <rFont val="Times New Roman"/>
        <charset val="134"/>
      </rPr>
      <t>GY31-</t>
    </r>
    <r>
      <rPr>
        <i/>
        <sz val="12"/>
        <rFont val="Times New Roman"/>
        <charset val="134"/>
      </rPr>
      <t>Pizt</t>
    </r>
    <r>
      <rPr>
        <sz val="12"/>
        <rFont val="宋体"/>
        <charset val="134"/>
      </rPr>
      <t>）</t>
    </r>
  </si>
  <si>
    <r>
      <rPr>
        <sz val="12"/>
        <rFont val="宋体"/>
        <charset val="134"/>
      </rPr>
      <t>淮</t>
    </r>
    <r>
      <rPr>
        <sz val="12"/>
        <rFont val="Times New Roman"/>
        <charset val="134"/>
      </rPr>
      <t>729</t>
    </r>
  </si>
  <si>
    <r>
      <rPr>
        <sz val="12"/>
        <rFont val="宋体"/>
        <charset val="134"/>
      </rPr>
      <t>淮稻</t>
    </r>
    <r>
      <rPr>
        <sz val="12"/>
        <rFont val="Times New Roman"/>
        <charset val="134"/>
      </rPr>
      <t>36</t>
    </r>
  </si>
  <si>
    <r>
      <rPr>
        <sz val="12"/>
        <rFont val="宋体"/>
        <charset val="134"/>
      </rPr>
      <t>淮稻</t>
    </r>
    <r>
      <rPr>
        <sz val="12"/>
        <rFont val="Times New Roman"/>
        <charset val="134"/>
      </rPr>
      <t>20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//</t>
    </r>
    <r>
      <rPr>
        <sz val="12"/>
        <rFont val="宋体"/>
        <charset val="134"/>
      </rPr>
      <t>淮稻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镇</t>
    </r>
    <r>
      <rPr>
        <sz val="12"/>
        <rFont val="Times New Roman"/>
        <charset val="134"/>
      </rPr>
      <t>461</t>
    </r>
  </si>
  <si>
    <r>
      <rPr>
        <sz val="12"/>
        <rFont val="宋体"/>
        <charset val="134"/>
      </rPr>
      <t>扬粳</t>
    </r>
    <r>
      <rPr>
        <sz val="12"/>
        <rFont val="Times New Roman"/>
        <charset val="134"/>
      </rPr>
      <t>5118</t>
    </r>
  </si>
  <si>
    <r>
      <rPr>
        <sz val="12"/>
        <rFont val="宋体"/>
        <charset val="134"/>
      </rPr>
      <t>扬粳</t>
    </r>
    <r>
      <rPr>
        <sz val="12"/>
        <rFont val="Times New Roman"/>
        <charset val="134"/>
      </rPr>
      <t>3491/</t>
    </r>
    <r>
      <rPr>
        <sz val="12"/>
        <rFont val="宋体"/>
        <charset val="134"/>
      </rPr>
      <t>扬粳</t>
    </r>
    <r>
      <rPr>
        <sz val="12"/>
        <rFont val="Times New Roman"/>
        <charset val="134"/>
      </rPr>
      <t>7311</t>
    </r>
  </si>
  <si>
    <r>
      <rPr>
        <sz val="12"/>
        <rFont val="宋体"/>
        <charset val="134"/>
      </rPr>
      <t>淮</t>
    </r>
    <r>
      <rPr>
        <sz val="12"/>
        <rFont val="Times New Roman"/>
        <charset val="134"/>
      </rPr>
      <t>726</t>
    </r>
  </si>
  <si>
    <r>
      <rPr>
        <sz val="12"/>
        <rFont val="宋体"/>
        <charset val="134"/>
      </rPr>
      <t>淮稻</t>
    </r>
    <r>
      <rPr>
        <sz val="12"/>
        <rFont val="Times New Roman"/>
        <charset val="134"/>
      </rPr>
      <t>41</t>
    </r>
  </si>
  <si>
    <r>
      <rPr>
        <sz val="12"/>
        <rFont val="宋体"/>
        <charset val="134"/>
      </rPr>
      <t>常农粳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武育粳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</si>
  <si>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天丰</t>
    </r>
    <r>
      <rPr>
        <sz val="12"/>
        <rFont val="Times New Roman"/>
        <charset val="134"/>
      </rPr>
      <t>105</t>
    </r>
  </si>
  <si>
    <r>
      <rPr>
        <sz val="12"/>
        <rFont val="宋体"/>
        <charset val="134"/>
      </rPr>
      <t>淮稻</t>
    </r>
    <r>
      <rPr>
        <sz val="12"/>
        <rFont val="Times New Roman"/>
        <charset val="134"/>
      </rPr>
      <t>42</t>
    </r>
  </si>
  <si>
    <r>
      <rPr>
        <sz val="12"/>
        <rFont val="宋体"/>
        <charset val="134"/>
      </rPr>
      <t>淮</t>
    </r>
    <r>
      <rPr>
        <sz val="12"/>
        <rFont val="Times New Roman"/>
        <charset val="134"/>
      </rPr>
      <t>66/</t>
    </r>
    <r>
      <rPr>
        <sz val="12"/>
        <rFont val="宋体"/>
        <charset val="134"/>
      </rPr>
      <t>丰粳</t>
    </r>
    <r>
      <rPr>
        <sz val="12"/>
        <rFont val="Times New Roman"/>
        <charset val="134"/>
      </rPr>
      <t>3227</t>
    </r>
  </si>
  <si>
    <r>
      <rPr>
        <sz val="12"/>
        <rFont val="宋体"/>
        <charset val="134"/>
      </rPr>
      <t>扬粳</t>
    </r>
    <r>
      <rPr>
        <sz val="12"/>
        <rFont val="Times New Roman"/>
        <charset val="134"/>
      </rPr>
      <t>8233</t>
    </r>
  </si>
  <si>
    <r>
      <rPr>
        <sz val="12"/>
        <rFont val="宋体"/>
        <charset val="134"/>
      </rPr>
      <t>扬香玉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号</t>
    </r>
  </si>
  <si>
    <t>江苏里下河地区农业科学研究所、江苏省金地种业科技有限公司</t>
  </si>
  <si>
    <t>江苏省金地种业科技有限公司、江苏里下河地区农业科学研究所</t>
  </si>
  <si>
    <r>
      <rPr>
        <sz val="12"/>
        <rFont val="宋体"/>
        <charset val="134"/>
      </rPr>
      <t>扬粳</t>
    </r>
    <r>
      <rPr>
        <sz val="12"/>
        <rFont val="Times New Roman"/>
        <charset val="134"/>
      </rPr>
      <t>805/</t>
    </r>
    <r>
      <rPr>
        <sz val="12"/>
        <rFont val="宋体"/>
        <charset val="134"/>
      </rPr>
      <t>扬粳</t>
    </r>
    <r>
      <rPr>
        <sz val="12"/>
        <rFont val="Times New Roman"/>
        <charset val="134"/>
      </rPr>
      <t>7311</t>
    </r>
  </si>
  <si>
    <t>南京农业大学</t>
  </si>
  <si>
    <r>
      <rPr>
        <sz val="12"/>
        <rFont val="宋体"/>
        <charset val="134"/>
      </rPr>
      <t>武育</t>
    </r>
    <r>
      <rPr>
        <sz val="12"/>
        <rFont val="Times New Roman"/>
        <charset val="134"/>
      </rPr>
      <t>377</t>
    </r>
  </si>
  <si>
    <r>
      <rPr>
        <sz val="12"/>
        <rFont val="宋体"/>
        <charset val="134"/>
      </rPr>
      <t>武育粳</t>
    </r>
    <r>
      <rPr>
        <sz val="12"/>
        <rFont val="Times New Roman"/>
        <charset val="134"/>
      </rPr>
      <t>377</t>
    </r>
  </si>
  <si>
    <t>江苏（武进）水稻研究所、淮安春天种业科技有限公司</t>
  </si>
  <si>
    <t>4722×4690</t>
  </si>
  <si>
    <r>
      <rPr>
        <sz val="12"/>
        <rFont val="宋体"/>
        <charset val="134"/>
      </rPr>
      <t>扬粳</t>
    </r>
    <r>
      <rPr>
        <sz val="12"/>
        <rFont val="Times New Roman"/>
        <charset val="134"/>
      </rPr>
      <t>7081</t>
    </r>
  </si>
  <si>
    <t>江苏里下河地区农业科学研究所、扬州播金源农业科技发展有限公司</t>
  </si>
  <si>
    <r>
      <rPr>
        <sz val="12"/>
        <rFont val="宋体"/>
        <charset val="134"/>
      </rPr>
      <t>南粳</t>
    </r>
    <r>
      <rPr>
        <sz val="12"/>
        <rFont val="Times New Roman"/>
        <charset val="134"/>
      </rPr>
      <t>9108/</t>
    </r>
    <r>
      <rPr>
        <sz val="12"/>
        <rFont val="宋体"/>
        <charset val="134"/>
      </rPr>
      <t>扬粳</t>
    </r>
    <r>
      <rPr>
        <sz val="12"/>
        <rFont val="Times New Roman"/>
        <charset val="134"/>
      </rPr>
      <t>7311</t>
    </r>
  </si>
  <si>
    <r>
      <rPr>
        <sz val="12"/>
        <rFont val="宋体"/>
        <charset val="134"/>
      </rPr>
      <t>宁粳</t>
    </r>
    <r>
      <rPr>
        <sz val="12"/>
        <rFont val="Times New Roman"/>
        <charset val="134"/>
      </rPr>
      <t>3965</t>
    </r>
  </si>
  <si>
    <r>
      <rPr>
        <sz val="12"/>
        <rFont val="宋体"/>
        <charset val="134"/>
      </rPr>
      <t>宁粳</t>
    </r>
    <r>
      <rPr>
        <sz val="12"/>
        <rFont val="Times New Roman"/>
        <charset val="134"/>
      </rPr>
      <t>13</t>
    </r>
    <r>
      <rPr>
        <sz val="12"/>
        <rFont val="宋体"/>
        <charset val="134"/>
      </rPr>
      <t>号</t>
    </r>
  </si>
  <si>
    <t>南京农业大学、南方粳稻研究开发有限公司</t>
  </si>
  <si>
    <r>
      <rPr>
        <sz val="12"/>
        <rFont val="宋体"/>
        <charset val="134"/>
      </rPr>
      <t>南京农业大学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、南方粳稻研究开发有限公司</t>
    </r>
  </si>
  <si>
    <r>
      <rPr>
        <sz val="12"/>
        <rFont val="宋体"/>
        <charset val="134"/>
      </rPr>
      <t>丙</t>
    </r>
    <r>
      <rPr>
        <sz val="12"/>
        <rFont val="Times New Roman"/>
        <charset val="134"/>
      </rPr>
      <t>11-1/</t>
    </r>
    <r>
      <rPr>
        <sz val="12"/>
        <rFont val="宋体"/>
        <charset val="134"/>
      </rPr>
      <t>运</t>
    </r>
    <r>
      <rPr>
        <sz val="12"/>
        <rFont val="Times New Roman"/>
        <charset val="134"/>
      </rPr>
      <t>28166//</t>
    </r>
    <r>
      <rPr>
        <sz val="12"/>
        <rFont val="宋体"/>
        <charset val="134"/>
      </rPr>
      <t>宁粳</t>
    </r>
    <r>
      <rPr>
        <sz val="12"/>
        <rFont val="Times New Roman"/>
        <charset val="134"/>
      </rPr>
      <t>7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</si>
  <si>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盐稻</t>
    </r>
    <r>
      <rPr>
        <sz val="12"/>
        <rFont val="Times New Roman"/>
        <charset val="134"/>
      </rPr>
      <t>83011</t>
    </r>
  </si>
  <si>
    <r>
      <rPr>
        <sz val="12"/>
        <rFont val="宋体"/>
        <charset val="134"/>
      </rPr>
      <t>中盐稻</t>
    </r>
    <r>
      <rPr>
        <sz val="12"/>
        <rFont val="Times New Roman"/>
        <charset val="134"/>
      </rPr>
      <t>83011</t>
    </r>
  </si>
  <si>
    <t>盐城明天种业科技有限公司、中国水稻研究所</t>
  </si>
  <si>
    <r>
      <rPr>
        <sz val="12"/>
        <rFont val="宋体"/>
        <charset val="134"/>
      </rPr>
      <t>盐稻</t>
    </r>
    <r>
      <rPr>
        <sz val="12"/>
        <rFont val="Times New Roman"/>
        <charset val="134"/>
      </rPr>
      <t>8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×</t>
    </r>
    <r>
      <rPr>
        <sz val="12"/>
        <rFont val="宋体"/>
        <charset val="134"/>
      </rPr>
      <t>泗稻</t>
    </r>
    <r>
      <rPr>
        <sz val="12"/>
        <rFont val="Times New Roman"/>
        <charset val="134"/>
      </rPr>
      <t>10</t>
    </r>
    <r>
      <rPr>
        <sz val="12"/>
        <rFont val="宋体"/>
        <charset val="134"/>
      </rPr>
      <t>号</t>
    </r>
  </si>
  <si>
    <t>江苏神农大丰种业科技有限公司</t>
  </si>
  <si>
    <r>
      <rPr>
        <sz val="12"/>
        <rFont val="宋体"/>
        <charset val="134"/>
      </rPr>
      <t>丰粳</t>
    </r>
    <r>
      <rPr>
        <sz val="12"/>
        <rFont val="Times New Roman"/>
        <charset val="134"/>
      </rPr>
      <t>908</t>
    </r>
  </si>
  <si>
    <r>
      <rPr>
        <sz val="12"/>
        <rFont val="宋体"/>
        <charset val="134"/>
      </rPr>
      <t>淮稻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×</t>
    </r>
    <r>
      <rPr>
        <sz val="12"/>
        <rFont val="宋体"/>
        <charset val="134"/>
      </rPr>
      <t>镇稻</t>
    </r>
    <r>
      <rPr>
        <sz val="12"/>
        <rFont val="Times New Roman"/>
        <charset val="134"/>
      </rPr>
      <t>88</t>
    </r>
  </si>
  <si>
    <r>
      <rPr>
        <sz val="12"/>
        <rFont val="宋体"/>
        <charset val="134"/>
      </rPr>
      <t>扬产</t>
    </r>
    <r>
      <rPr>
        <sz val="12"/>
        <rFont val="Times New Roman"/>
        <charset val="134"/>
      </rPr>
      <t>1010253</t>
    </r>
  </si>
  <si>
    <r>
      <rPr>
        <sz val="12"/>
        <rFont val="宋体"/>
        <charset val="134"/>
      </rPr>
      <t>扬大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号</t>
    </r>
  </si>
  <si>
    <t>扬州大学、江苏神农大丰种业科技有限公司</t>
  </si>
  <si>
    <t>江苏神农大丰种业科技有限公司、扬州大学</t>
  </si>
  <si>
    <r>
      <rPr>
        <sz val="12"/>
        <rFont val="宋体"/>
        <charset val="134"/>
      </rPr>
      <t>南粳</t>
    </r>
    <r>
      <rPr>
        <sz val="12"/>
        <rFont val="Times New Roman"/>
        <charset val="134"/>
      </rPr>
      <t>46</t>
    </r>
    <r>
      <rPr>
        <sz val="12"/>
        <rFont val="宋体"/>
        <charset val="134"/>
      </rPr>
      <t>早熟选系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苏香粳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号</t>
    </r>
  </si>
  <si>
    <t>迟熟中粳早熟</t>
  </si>
  <si>
    <r>
      <rPr>
        <sz val="12"/>
        <rFont val="宋体"/>
        <charset val="134"/>
      </rPr>
      <t>南粳</t>
    </r>
    <r>
      <rPr>
        <sz val="12"/>
        <rFont val="Times New Roman"/>
        <charset val="134"/>
      </rPr>
      <t>5758</t>
    </r>
  </si>
  <si>
    <r>
      <rPr>
        <sz val="12"/>
        <rFont val="宋体"/>
        <charset val="134"/>
      </rPr>
      <t>台</t>
    </r>
    <r>
      <rPr>
        <sz val="12"/>
        <rFont val="Times New Roman"/>
        <charset val="134"/>
      </rPr>
      <t>0206×</t>
    </r>
    <r>
      <rPr>
        <sz val="12"/>
        <rFont val="宋体"/>
        <charset val="134"/>
      </rPr>
      <t>武育</t>
    </r>
    <r>
      <rPr>
        <sz val="12"/>
        <rFont val="Times New Roman"/>
        <charset val="134"/>
      </rPr>
      <t>236</t>
    </r>
  </si>
  <si>
    <r>
      <rPr>
        <sz val="12"/>
        <rFont val="宋体"/>
        <charset val="134"/>
      </rPr>
      <t>悦粳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</si>
  <si>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悦香粳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</si>
  <si>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（南粳</t>
    </r>
    <r>
      <rPr>
        <sz val="12"/>
        <rFont val="Times New Roman"/>
        <charset val="134"/>
      </rPr>
      <t>46/</t>
    </r>
    <r>
      <rPr>
        <sz val="12"/>
        <rFont val="宋体"/>
        <charset val="134"/>
      </rPr>
      <t>金粳</t>
    </r>
    <r>
      <rPr>
        <sz val="12"/>
        <rFont val="Times New Roman"/>
        <charset val="134"/>
      </rPr>
      <t>818</t>
    </r>
    <r>
      <rPr>
        <sz val="12"/>
        <rFont val="宋体"/>
        <charset val="134"/>
      </rPr>
      <t>）</t>
    </r>
    <r>
      <rPr>
        <sz val="12"/>
        <rFont val="Times New Roman"/>
        <charset val="134"/>
      </rPr>
      <t>F4//</t>
    </r>
    <r>
      <rPr>
        <sz val="12"/>
        <rFont val="宋体"/>
        <charset val="134"/>
      </rPr>
      <t>沪早香粳</t>
    </r>
    <r>
      <rPr>
        <sz val="12"/>
        <rFont val="Times New Roman"/>
        <charset val="134"/>
      </rPr>
      <t>380</t>
    </r>
  </si>
  <si>
    <t>适宜在江苏省苏中及宁镇扬丘陵地区种植</t>
  </si>
  <si>
    <r>
      <rPr>
        <sz val="12"/>
        <rFont val="宋体"/>
        <charset val="134"/>
      </rPr>
      <t>润扬稻</t>
    </r>
    <r>
      <rPr>
        <sz val="12"/>
        <rFont val="Times New Roman"/>
        <charset val="134"/>
      </rPr>
      <t>1709</t>
    </r>
  </si>
  <si>
    <r>
      <rPr>
        <sz val="12"/>
        <rFont val="宋体"/>
        <charset val="134"/>
      </rPr>
      <t>润扬粳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号</t>
    </r>
  </si>
  <si>
    <t>江苏润扬种业股份有限公司</t>
  </si>
  <si>
    <r>
      <rPr>
        <sz val="12"/>
        <rFont val="宋体"/>
        <charset val="134"/>
      </rPr>
      <t>武运粳</t>
    </r>
    <r>
      <rPr>
        <sz val="12"/>
        <rFont val="Times New Roman"/>
        <charset val="134"/>
      </rPr>
      <t>27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 xml:space="preserve"> /7059</t>
    </r>
  </si>
  <si>
    <r>
      <rPr>
        <sz val="12"/>
        <rFont val="宋体"/>
        <charset val="134"/>
      </rPr>
      <t>扬大</t>
    </r>
    <r>
      <rPr>
        <sz val="12"/>
        <rFont val="Times New Roman"/>
        <charset val="134"/>
      </rPr>
      <t>18-1090</t>
    </r>
  </si>
  <si>
    <t>广陵优粳</t>
  </si>
  <si>
    <t>扬州大学</t>
  </si>
  <si>
    <r>
      <rPr>
        <sz val="12"/>
        <rFont val="宋体"/>
        <charset val="134"/>
      </rPr>
      <t>抗条</t>
    </r>
    <r>
      <rPr>
        <sz val="12"/>
        <rFont val="Times New Roman"/>
        <charset val="134"/>
      </rPr>
      <t>2661///</t>
    </r>
    <r>
      <rPr>
        <sz val="12"/>
        <rFont val="宋体"/>
        <charset val="134"/>
      </rPr>
      <t>抗条</t>
    </r>
    <r>
      <rPr>
        <sz val="12"/>
        <rFont val="Times New Roman"/>
        <charset val="134"/>
      </rPr>
      <t>2661//</t>
    </r>
    <r>
      <rPr>
        <sz val="12"/>
        <rFont val="宋体"/>
        <charset val="134"/>
      </rPr>
      <t>抗条</t>
    </r>
    <r>
      <rPr>
        <sz val="12"/>
        <rFont val="Times New Roman"/>
        <charset val="134"/>
      </rPr>
      <t>2661/</t>
    </r>
    <r>
      <rPr>
        <sz val="12"/>
        <rFont val="宋体"/>
        <charset val="134"/>
      </rPr>
      <t>魔王谷</t>
    </r>
  </si>
  <si>
    <r>
      <rPr>
        <sz val="12"/>
        <rFont val="宋体"/>
        <charset val="134"/>
      </rPr>
      <t>通粳</t>
    </r>
    <r>
      <rPr>
        <sz val="12"/>
        <rFont val="Times New Roman"/>
        <charset val="134"/>
      </rPr>
      <t>18</t>
    </r>
    <r>
      <rPr>
        <sz val="12"/>
        <rFont val="宋体"/>
        <charset val="134"/>
      </rPr>
      <t>－</t>
    </r>
    <r>
      <rPr>
        <sz val="12"/>
        <rFont val="Times New Roman"/>
        <charset val="134"/>
      </rPr>
      <t>8</t>
    </r>
  </si>
  <si>
    <r>
      <rPr>
        <sz val="12"/>
        <rFont val="宋体"/>
        <charset val="134"/>
      </rPr>
      <t>通粳</t>
    </r>
    <r>
      <rPr>
        <sz val="12"/>
        <rFont val="Times New Roman"/>
        <charset val="134"/>
      </rPr>
      <t>4</t>
    </r>
    <r>
      <rPr>
        <sz val="12"/>
        <rFont val="宋体"/>
        <charset val="134"/>
      </rPr>
      <t>号</t>
    </r>
  </si>
  <si>
    <t>江苏沿江地区农业科学研究所</t>
  </si>
  <si>
    <r>
      <rPr>
        <sz val="12"/>
        <rFont val="宋体"/>
        <charset val="134"/>
      </rPr>
      <t>淮稻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镇稻</t>
    </r>
    <r>
      <rPr>
        <sz val="12"/>
        <rFont val="Times New Roman"/>
        <charset val="134"/>
      </rPr>
      <t>11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</si>
  <si>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南粳</t>
    </r>
    <r>
      <rPr>
        <sz val="12"/>
        <rFont val="Times New Roman"/>
        <charset val="134"/>
      </rPr>
      <t>83077</t>
    </r>
  </si>
  <si>
    <r>
      <rPr>
        <sz val="12"/>
        <rFont val="宋体"/>
        <charset val="134"/>
      </rPr>
      <t>南粳</t>
    </r>
    <r>
      <rPr>
        <sz val="12"/>
        <rFont val="Times New Roman"/>
        <charset val="134"/>
      </rPr>
      <t>59</t>
    </r>
  </si>
  <si>
    <r>
      <rPr>
        <sz val="12"/>
        <rFont val="宋体"/>
        <charset val="134"/>
      </rPr>
      <t>嘉禾</t>
    </r>
    <r>
      <rPr>
        <sz val="12"/>
        <rFont val="Times New Roman"/>
        <charset val="134"/>
      </rPr>
      <t>212/</t>
    </r>
    <r>
      <rPr>
        <sz val="12"/>
        <rFont val="宋体"/>
        <charset val="134"/>
      </rPr>
      <t>南粳</t>
    </r>
    <r>
      <rPr>
        <sz val="12"/>
        <rFont val="Times New Roman"/>
        <charset val="134"/>
      </rPr>
      <t>45//</t>
    </r>
    <r>
      <rPr>
        <sz val="12"/>
        <rFont val="宋体"/>
        <charset val="134"/>
      </rPr>
      <t>盐粳</t>
    </r>
    <r>
      <rPr>
        <sz val="12"/>
        <rFont val="Times New Roman"/>
        <charset val="134"/>
      </rPr>
      <t>10</t>
    </r>
    <r>
      <rPr>
        <sz val="12"/>
        <rFont val="宋体"/>
        <charset val="134"/>
      </rPr>
      <t>号</t>
    </r>
  </si>
  <si>
    <t>江苏（武进）水稻研究所</t>
  </si>
  <si>
    <r>
      <rPr>
        <sz val="12"/>
        <rFont val="宋体"/>
        <charset val="134"/>
      </rPr>
      <t>镇稻</t>
    </r>
    <r>
      <rPr>
        <sz val="12"/>
        <rFont val="Times New Roman"/>
        <charset val="134"/>
      </rPr>
      <t>6815</t>
    </r>
  </si>
  <si>
    <r>
      <rPr>
        <sz val="12"/>
        <rFont val="宋体"/>
        <charset val="134"/>
      </rPr>
      <t>镇稻</t>
    </r>
    <r>
      <rPr>
        <sz val="12"/>
        <rFont val="Times New Roman"/>
        <charset val="134"/>
      </rPr>
      <t>28</t>
    </r>
    <r>
      <rPr>
        <sz val="12"/>
        <rFont val="宋体"/>
        <charset val="134"/>
      </rPr>
      <t>号</t>
    </r>
  </si>
  <si>
    <t>江苏丰源种业有限公司、江苏丘陵地区镇江农业科学研究所</t>
  </si>
  <si>
    <r>
      <rPr>
        <sz val="12"/>
        <rFont val="宋体"/>
        <charset val="134"/>
      </rPr>
      <t>淮稻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镇稻</t>
    </r>
    <r>
      <rPr>
        <sz val="12"/>
        <rFont val="Times New Roman"/>
        <charset val="134"/>
      </rPr>
      <t>18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</si>
  <si>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镇稻</t>
    </r>
    <r>
      <rPr>
        <sz val="12"/>
        <rFont val="Times New Roman"/>
        <charset val="134"/>
      </rPr>
      <t>6709</t>
    </r>
  </si>
  <si>
    <r>
      <rPr>
        <sz val="12"/>
        <rFont val="宋体"/>
        <charset val="134"/>
      </rPr>
      <t>镇稻</t>
    </r>
    <r>
      <rPr>
        <sz val="12"/>
        <rFont val="Times New Roman"/>
        <charset val="134"/>
      </rPr>
      <t>30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</si>
  <si>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镇糯</t>
    </r>
    <r>
      <rPr>
        <sz val="12"/>
        <rFont val="Times New Roman"/>
        <charset val="134"/>
      </rPr>
      <t>19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镇稻</t>
    </r>
    <r>
      <rPr>
        <sz val="12"/>
        <rFont val="Times New Roman"/>
        <charset val="134"/>
      </rPr>
      <t>297</t>
    </r>
  </si>
  <si>
    <r>
      <rPr>
        <sz val="12"/>
        <rFont val="宋体"/>
        <charset val="134"/>
      </rPr>
      <t>丰粳</t>
    </r>
    <r>
      <rPr>
        <sz val="12"/>
        <rFont val="Times New Roman"/>
        <charset val="134"/>
      </rPr>
      <t>6296</t>
    </r>
  </si>
  <si>
    <r>
      <rPr>
        <sz val="12"/>
        <rFont val="宋体"/>
        <charset val="134"/>
      </rPr>
      <t>武运</t>
    </r>
    <r>
      <rPr>
        <sz val="12"/>
        <rFont val="Times New Roman"/>
        <charset val="134"/>
      </rPr>
      <t>6296</t>
    </r>
  </si>
  <si>
    <t>江苏神农大丰种业科技有限公司、江苏（武进）水稻研究所</t>
  </si>
  <si>
    <r>
      <rPr>
        <sz val="12"/>
        <rFont val="Times New Roman"/>
        <charset val="134"/>
      </rPr>
      <t>0237×</t>
    </r>
    <r>
      <rPr>
        <sz val="12"/>
        <rFont val="宋体"/>
        <charset val="134"/>
      </rPr>
      <t>武运粳</t>
    </r>
    <r>
      <rPr>
        <sz val="12"/>
        <rFont val="Times New Roman"/>
        <charset val="134"/>
      </rPr>
      <t>7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</si>
  <si>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扬粳</t>
    </r>
    <r>
      <rPr>
        <sz val="12"/>
        <rFont val="Times New Roman"/>
        <charset val="134"/>
      </rPr>
      <t>7028</t>
    </r>
  </si>
  <si>
    <r>
      <rPr>
        <sz val="12"/>
        <rFont val="宋体"/>
        <charset val="134"/>
      </rPr>
      <t>扬粳</t>
    </r>
    <r>
      <rPr>
        <sz val="12"/>
        <rFont val="Times New Roman"/>
        <charset val="134"/>
      </rPr>
      <t>103/</t>
    </r>
    <r>
      <rPr>
        <sz val="12"/>
        <rFont val="宋体"/>
        <charset val="134"/>
      </rPr>
      <t>扬粳</t>
    </r>
    <r>
      <rPr>
        <sz val="12"/>
        <rFont val="Times New Roman"/>
        <charset val="134"/>
      </rPr>
      <t>7311</t>
    </r>
  </si>
  <si>
    <r>
      <rPr>
        <sz val="12"/>
        <rFont val="宋体"/>
        <charset val="134"/>
      </rPr>
      <t>武育</t>
    </r>
    <r>
      <rPr>
        <sz val="12"/>
        <rFont val="Times New Roman"/>
        <charset val="134"/>
      </rPr>
      <t>528</t>
    </r>
  </si>
  <si>
    <r>
      <rPr>
        <sz val="12"/>
        <rFont val="宋体"/>
        <charset val="134"/>
      </rPr>
      <t>武育粳</t>
    </r>
    <r>
      <rPr>
        <sz val="12"/>
        <rFont val="Times New Roman"/>
        <charset val="134"/>
      </rPr>
      <t>528</t>
    </r>
  </si>
  <si>
    <r>
      <rPr>
        <sz val="12"/>
        <rFont val="Times New Roman"/>
        <charset val="134"/>
      </rPr>
      <t>2749×</t>
    </r>
    <r>
      <rPr>
        <sz val="12"/>
        <rFont val="宋体"/>
        <charset val="134"/>
      </rPr>
      <t>武育粳</t>
    </r>
    <r>
      <rPr>
        <sz val="12"/>
        <rFont val="Times New Roman"/>
        <charset val="134"/>
      </rPr>
      <t>20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</si>
  <si>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武科粳</t>
    </r>
    <r>
      <rPr>
        <sz val="12"/>
        <rFont val="Times New Roman"/>
        <charset val="134"/>
      </rPr>
      <t>7375</t>
    </r>
  </si>
  <si>
    <t>江苏（武进）水稻研究所、中国科学院遗传与发育生物学研究所</t>
  </si>
  <si>
    <r>
      <rPr>
        <sz val="12"/>
        <rFont val="宋体"/>
        <charset val="134"/>
      </rPr>
      <t>南粳</t>
    </r>
    <r>
      <rPr>
        <sz val="12"/>
        <rFont val="Times New Roman"/>
        <charset val="134"/>
      </rPr>
      <t>46//</t>
    </r>
    <r>
      <rPr>
        <sz val="12"/>
        <rFont val="宋体"/>
        <charset val="134"/>
      </rPr>
      <t>武运粳</t>
    </r>
    <r>
      <rPr>
        <sz val="12"/>
        <rFont val="Times New Roman"/>
        <charset val="134"/>
      </rPr>
      <t>30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武运粳</t>
    </r>
    <r>
      <rPr>
        <sz val="12"/>
        <rFont val="Times New Roman"/>
        <charset val="134"/>
      </rPr>
      <t>31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</si>
  <si>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靖丰</t>
    </r>
    <r>
      <rPr>
        <sz val="12"/>
        <rFont val="Times New Roman"/>
        <charset val="134"/>
      </rPr>
      <t>6429</t>
    </r>
  </si>
  <si>
    <t>金武软玉</t>
  </si>
  <si>
    <t>常州市金坛种子有限公司、靖江市靖丰种业有限公司、江苏（武进）水稻研究所</t>
  </si>
  <si>
    <t>靖江市靖丰种业有限公司、江苏（武进）水稻研究所</t>
  </si>
  <si>
    <r>
      <rPr>
        <sz val="12"/>
        <rFont val="宋体"/>
        <charset val="134"/>
      </rPr>
      <t>软</t>
    </r>
    <r>
      <rPr>
        <sz val="12"/>
        <rFont val="Times New Roman"/>
        <charset val="134"/>
      </rPr>
      <t>3/2431</t>
    </r>
  </si>
  <si>
    <r>
      <rPr>
        <sz val="12"/>
        <rFont val="宋体"/>
        <charset val="134"/>
      </rPr>
      <t>常优</t>
    </r>
    <r>
      <rPr>
        <sz val="12"/>
        <rFont val="Times New Roman"/>
        <charset val="134"/>
      </rPr>
      <t>18-9</t>
    </r>
  </si>
  <si>
    <r>
      <rPr>
        <sz val="12"/>
        <rFont val="宋体"/>
        <charset val="134"/>
      </rPr>
      <t>常优粳</t>
    </r>
    <r>
      <rPr>
        <sz val="12"/>
        <rFont val="Times New Roman"/>
        <charset val="134"/>
      </rPr>
      <t>11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</si>
  <si>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常</t>
    </r>
    <r>
      <rPr>
        <sz val="12"/>
        <rFont val="Times New Roman"/>
        <charset val="134"/>
      </rPr>
      <t>491A×CR-954</t>
    </r>
  </si>
  <si>
    <t>适宜在江苏省沿江及苏南稻区种植。</t>
  </si>
  <si>
    <r>
      <rPr>
        <sz val="12"/>
        <rFont val="Times New Roman"/>
        <charset val="134"/>
      </rPr>
      <t>23</t>
    </r>
    <r>
      <rPr>
        <sz val="12"/>
        <rFont val="宋体"/>
        <charset val="134"/>
      </rPr>
      <t>优</t>
    </r>
    <r>
      <rPr>
        <sz val="12"/>
        <rFont val="Times New Roman"/>
        <charset val="134"/>
      </rPr>
      <t>293</t>
    </r>
  </si>
  <si>
    <r>
      <rPr>
        <sz val="12"/>
        <rFont val="宋体"/>
        <charset val="134"/>
      </rPr>
      <t>南粳优</t>
    </r>
    <r>
      <rPr>
        <sz val="12"/>
        <rFont val="Times New Roman"/>
        <charset val="134"/>
      </rPr>
      <t>293</t>
    </r>
  </si>
  <si>
    <r>
      <rPr>
        <sz val="12"/>
        <rFont val="宋体"/>
        <charset val="134"/>
      </rPr>
      <t>南粳</t>
    </r>
    <r>
      <rPr>
        <sz val="12"/>
        <rFont val="Times New Roman"/>
        <charset val="134"/>
      </rPr>
      <t>01A/R293</t>
    </r>
  </si>
  <si>
    <t>适宜在江苏沿江及苏南地区种植</t>
  </si>
  <si>
    <t>自主试验</t>
  </si>
  <si>
    <r>
      <rPr>
        <sz val="12"/>
        <rFont val="宋体"/>
        <charset val="134"/>
      </rPr>
      <t>淮糯</t>
    </r>
    <r>
      <rPr>
        <sz val="12"/>
        <rFont val="Times New Roman"/>
        <charset val="134"/>
      </rPr>
      <t>152</t>
    </r>
  </si>
  <si>
    <r>
      <rPr>
        <sz val="12"/>
        <rFont val="宋体"/>
        <charset val="134"/>
      </rPr>
      <t>淮糯</t>
    </r>
    <r>
      <rPr>
        <sz val="12"/>
        <rFont val="Times New Roman"/>
        <charset val="134"/>
      </rPr>
      <t>158</t>
    </r>
  </si>
  <si>
    <r>
      <rPr>
        <sz val="12"/>
        <rFont val="宋体"/>
        <charset val="134"/>
      </rPr>
      <t>弋糯</t>
    </r>
    <r>
      <rPr>
        <sz val="12"/>
        <rFont val="Times New Roman"/>
        <charset val="134"/>
      </rPr>
      <t>4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淮稻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//</t>
    </r>
    <r>
      <rPr>
        <sz val="12"/>
        <rFont val="宋体"/>
        <charset val="134"/>
      </rPr>
      <t>扬粳</t>
    </r>
    <r>
      <rPr>
        <sz val="12"/>
        <rFont val="Times New Roman"/>
        <charset val="134"/>
      </rPr>
      <t>805/</t>
    </r>
    <r>
      <rPr>
        <sz val="12"/>
        <rFont val="宋体"/>
        <charset val="134"/>
      </rPr>
      <t>华粳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///</t>
    </r>
    <r>
      <rPr>
        <sz val="12"/>
        <rFont val="宋体"/>
        <charset val="134"/>
      </rPr>
      <t>淮</t>
    </r>
    <r>
      <rPr>
        <sz val="12"/>
        <rFont val="Times New Roman"/>
        <charset val="134"/>
      </rPr>
      <t>9702/</t>
    </r>
    <r>
      <rPr>
        <sz val="12"/>
        <rFont val="宋体"/>
        <charset val="134"/>
      </rPr>
      <t>武运粳</t>
    </r>
    <r>
      <rPr>
        <sz val="12"/>
        <rFont val="Times New Roman"/>
        <charset val="134"/>
      </rPr>
      <t>23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</si>
  <si>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淮糯</t>
    </r>
    <r>
      <rPr>
        <sz val="12"/>
        <rFont val="Times New Roman"/>
        <charset val="134"/>
      </rPr>
      <t>134</t>
    </r>
  </si>
  <si>
    <r>
      <rPr>
        <sz val="12"/>
        <rFont val="宋体"/>
        <charset val="134"/>
      </rPr>
      <t>淮糯</t>
    </r>
    <r>
      <rPr>
        <sz val="12"/>
        <rFont val="Times New Roman"/>
        <charset val="134"/>
      </rPr>
      <t>168</t>
    </r>
  </si>
  <si>
    <r>
      <rPr>
        <sz val="12"/>
        <rFont val="宋体"/>
        <charset val="134"/>
      </rPr>
      <t>淮糯</t>
    </r>
    <r>
      <rPr>
        <sz val="12"/>
        <rFont val="Times New Roman"/>
        <charset val="134"/>
      </rPr>
      <t>12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淮稻</t>
    </r>
    <r>
      <rPr>
        <sz val="12"/>
        <rFont val="Times New Roman"/>
        <charset val="134"/>
      </rPr>
      <t>18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</si>
  <si>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连粳</t>
    </r>
    <r>
      <rPr>
        <sz val="12"/>
        <rFont val="Times New Roman"/>
        <charset val="134"/>
      </rPr>
      <t>18516</t>
    </r>
  </si>
  <si>
    <r>
      <rPr>
        <sz val="12"/>
        <rFont val="宋体"/>
        <charset val="134"/>
      </rPr>
      <t>连香糯</t>
    </r>
    <r>
      <rPr>
        <sz val="12"/>
        <rFont val="Times New Roman"/>
        <charset val="134"/>
      </rPr>
      <t>516</t>
    </r>
  </si>
  <si>
    <r>
      <rPr>
        <sz val="12"/>
        <rFont val="宋体"/>
        <charset val="134"/>
      </rPr>
      <t>连粳</t>
    </r>
    <r>
      <rPr>
        <sz val="12"/>
        <rFont val="Times New Roman"/>
        <charset val="134"/>
      </rPr>
      <t>13110/</t>
    </r>
    <r>
      <rPr>
        <sz val="12"/>
        <rFont val="宋体"/>
        <charset val="134"/>
      </rPr>
      <t>苏秀</t>
    </r>
    <r>
      <rPr>
        <sz val="12"/>
        <rFont val="Times New Roman"/>
        <charset val="134"/>
      </rPr>
      <t>9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</si>
  <si>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宁糯</t>
    </r>
    <r>
      <rPr>
        <sz val="12"/>
        <rFont val="Times New Roman"/>
        <charset val="134"/>
      </rPr>
      <t>8802</t>
    </r>
  </si>
  <si>
    <r>
      <rPr>
        <sz val="12"/>
        <rFont val="宋体"/>
        <charset val="134"/>
      </rPr>
      <t>南粳糯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号</t>
    </r>
  </si>
  <si>
    <r>
      <rPr>
        <sz val="12"/>
        <rFont val="Times New Roman"/>
        <charset val="134"/>
      </rPr>
      <t>C08/</t>
    </r>
    <r>
      <rPr>
        <sz val="12"/>
        <rFont val="宋体"/>
        <charset val="134"/>
      </rPr>
      <t>镇糯</t>
    </r>
    <r>
      <rPr>
        <sz val="12"/>
        <rFont val="Times New Roman"/>
        <charset val="134"/>
      </rPr>
      <t>19</t>
    </r>
    <r>
      <rPr>
        <sz val="12"/>
        <rFont val="宋体"/>
        <charset val="134"/>
      </rPr>
      <t>号</t>
    </r>
  </si>
  <si>
    <t>江苏省金地种业科技有限公司</t>
  </si>
  <si>
    <r>
      <rPr>
        <sz val="12"/>
        <rFont val="宋体"/>
        <charset val="134"/>
      </rPr>
      <t>金地糯</t>
    </r>
    <r>
      <rPr>
        <sz val="12"/>
        <rFont val="Times New Roman"/>
        <charset val="134"/>
      </rPr>
      <t>288</t>
    </r>
  </si>
  <si>
    <r>
      <rPr>
        <sz val="12"/>
        <rFont val="宋体"/>
        <charset val="134"/>
      </rPr>
      <t>皖垦糯</t>
    </r>
    <r>
      <rPr>
        <sz val="12"/>
        <rFont val="Times New Roman"/>
        <charset val="134"/>
      </rPr>
      <t>2771//14YBR979/</t>
    </r>
    <r>
      <rPr>
        <sz val="12"/>
        <rFont val="宋体"/>
        <charset val="134"/>
      </rPr>
      <t>皖垦糯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</si>
  <si>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盐糯</t>
    </r>
    <r>
      <rPr>
        <sz val="12"/>
        <rFont val="Times New Roman"/>
        <charset val="134"/>
      </rPr>
      <t>5152</t>
    </r>
  </si>
  <si>
    <r>
      <rPr>
        <sz val="12"/>
        <rFont val="宋体"/>
        <charset val="134"/>
      </rPr>
      <t>中科盐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号</t>
    </r>
  </si>
  <si>
    <t>江苏沿海地区农业科学研究所、中国科学院遗传与发育生物学研究所</t>
  </si>
  <si>
    <r>
      <rPr>
        <sz val="12"/>
        <rFont val="宋体"/>
        <charset val="134"/>
      </rPr>
      <t>镇稻</t>
    </r>
    <r>
      <rPr>
        <sz val="12"/>
        <rFont val="Times New Roman"/>
        <charset val="134"/>
      </rPr>
      <t>88×</t>
    </r>
    <r>
      <rPr>
        <sz val="12"/>
        <rFont val="宋体"/>
        <charset val="134"/>
      </rPr>
      <t>盐稻</t>
    </r>
    <r>
      <rPr>
        <sz val="12"/>
        <rFont val="Times New Roman"/>
        <charset val="134"/>
      </rPr>
      <t>10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</si>
  <si>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宁香糯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号</t>
    </r>
  </si>
  <si>
    <t>南粳香糯</t>
  </si>
  <si>
    <r>
      <rPr>
        <sz val="12"/>
        <rFont val="宋体"/>
        <charset val="134"/>
      </rPr>
      <t>镇稻</t>
    </r>
    <r>
      <rPr>
        <sz val="12"/>
        <rFont val="Times New Roman"/>
        <charset val="134"/>
      </rPr>
      <t>88/</t>
    </r>
    <r>
      <rPr>
        <sz val="12"/>
        <rFont val="宋体"/>
        <charset val="134"/>
      </rPr>
      <t>练</t>
    </r>
    <r>
      <rPr>
        <sz val="12"/>
        <rFont val="Times New Roman"/>
        <charset val="134"/>
      </rPr>
      <t>832</t>
    </r>
  </si>
  <si>
    <r>
      <rPr>
        <sz val="12"/>
        <rFont val="宋体"/>
        <charset val="134"/>
      </rPr>
      <t>扬粳糯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</si>
  <si>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镇稻</t>
    </r>
    <r>
      <rPr>
        <sz val="12"/>
        <rFont val="Times New Roman"/>
        <charset val="134"/>
      </rPr>
      <t>622/</t>
    </r>
    <r>
      <rPr>
        <sz val="12"/>
        <rFont val="宋体"/>
        <charset val="134"/>
      </rPr>
      <t>镇糯</t>
    </r>
    <r>
      <rPr>
        <sz val="12"/>
        <rFont val="Times New Roman"/>
        <charset val="134"/>
      </rPr>
      <t>19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</si>
  <si>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武育糯</t>
    </r>
    <r>
      <rPr>
        <sz val="12"/>
        <rFont val="Times New Roman"/>
        <charset val="134"/>
      </rPr>
      <t>364</t>
    </r>
  </si>
  <si>
    <r>
      <rPr>
        <sz val="12"/>
        <rFont val="宋体"/>
        <charset val="134"/>
      </rPr>
      <t>武育糯</t>
    </r>
    <r>
      <rPr>
        <sz val="12"/>
        <rFont val="Times New Roman"/>
        <charset val="134"/>
      </rPr>
      <t>180</t>
    </r>
  </si>
  <si>
    <t>HZ1/4737</t>
  </si>
  <si>
    <r>
      <rPr>
        <sz val="12"/>
        <rFont val="宋体"/>
        <charset val="134"/>
      </rPr>
      <t>镇糯</t>
    </r>
    <r>
      <rPr>
        <sz val="12"/>
        <rFont val="Times New Roman"/>
        <charset val="134"/>
      </rPr>
      <t>6778</t>
    </r>
  </si>
  <si>
    <r>
      <rPr>
        <sz val="12"/>
        <rFont val="宋体"/>
        <charset val="134"/>
      </rPr>
      <t>镇糯</t>
    </r>
    <r>
      <rPr>
        <sz val="12"/>
        <rFont val="Times New Roman"/>
        <charset val="134"/>
      </rPr>
      <t>29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</si>
  <si>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常农粳</t>
    </r>
    <r>
      <rPr>
        <sz val="12"/>
        <rFont val="Times New Roman"/>
        <charset val="134"/>
      </rPr>
      <t>8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镇糯</t>
    </r>
    <r>
      <rPr>
        <sz val="12"/>
        <rFont val="Times New Roman"/>
        <charset val="134"/>
      </rPr>
      <t>19</t>
    </r>
  </si>
  <si>
    <r>
      <rPr>
        <sz val="12"/>
        <rFont val="宋体"/>
        <charset val="134"/>
      </rPr>
      <t>金香糯</t>
    </r>
    <r>
      <rPr>
        <sz val="12"/>
        <rFont val="Times New Roman"/>
        <charset val="134"/>
      </rPr>
      <t>374</t>
    </r>
  </si>
  <si>
    <r>
      <rPr>
        <sz val="12"/>
        <rFont val="宋体"/>
        <charset val="134"/>
      </rPr>
      <t>金香糯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号</t>
    </r>
  </si>
  <si>
    <t>江苏金色农业股份有限公司</t>
  </si>
  <si>
    <r>
      <rPr>
        <sz val="12"/>
        <rFont val="Times New Roman"/>
        <charset val="134"/>
      </rPr>
      <t>F6(</t>
    </r>
    <r>
      <rPr>
        <sz val="12"/>
        <rFont val="宋体"/>
        <charset val="134"/>
      </rPr>
      <t>繁</t>
    </r>
    <r>
      <rPr>
        <sz val="12"/>
        <rFont val="Times New Roman"/>
        <charset val="134"/>
      </rPr>
      <t>23/PS1)//</t>
    </r>
    <r>
      <rPr>
        <sz val="12"/>
        <rFont val="宋体"/>
        <charset val="134"/>
      </rPr>
      <t>镇糯</t>
    </r>
    <r>
      <rPr>
        <sz val="12"/>
        <rFont val="Times New Roman"/>
        <charset val="134"/>
      </rPr>
      <t>19</t>
    </r>
  </si>
  <si>
    <r>
      <rPr>
        <sz val="12"/>
        <rFont val="宋体"/>
        <charset val="134"/>
      </rPr>
      <t>苏糯</t>
    </r>
    <r>
      <rPr>
        <sz val="12"/>
        <rFont val="Times New Roman"/>
        <charset val="134"/>
      </rPr>
      <t>7132</t>
    </r>
  </si>
  <si>
    <t>江苏中江种业股份有限公司、江苏农林职业技术学院</t>
  </si>
  <si>
    <r>
      <rPr>
        <sz val="12"/>
        <rFont val="Times New Roman"/>
        <charset val="134"/>
      </rPr>
      <t>R16189/</t>
    </r>
    <r>
      <rPr>
        <sz val="12"/>
        <rFont val="宋体"/>
        <charset val="134"/>
      </rPr>
      <t>镇糯</t>
    </r>
    <r>
      <rPr>
        <sz val="12"/>
        <rFont val="Times New Roman"/>
        <charset val="134"/>
      </rPr>
      <t>19</t>
    </r>
  </si>
  <si>
    <t>扩区试验</t>
  </si>
  <si>
    <t>晚粳</t>
  </si>
  <si>
    <r>
      <rPr>
        <sz val="12"/>
        <rFont val="宋体"/>
        <charset val="134"/>
      </rPr>
      <t>南粳</t>
    </r>
    <r>
      <rPr>
        <sz val="12"/>
        <rFont val="Times New Roman"/>
        <charset val="134"/>
      </rPr>
      <t>46</t>
    </r>
  </si>
  <si>
    <r>
      <rPr>
        <sz val="12"/>
        <rFont val="宋体"/>
        <charset val="134"/>
      </rPr>
      <t>武香粳</t>
    </r>
    <r>
      <rPr>
        <sz val="12"/>
        <rFont val="Times New Roman"/>
        <charset val="134"/>
      </rPr>
      <t>14 /</t>
    </r>
    <r>
      <rPr>
        <sz val="12"/>
        <rFont val="宋体"/>
        <charset val="134"/>
      </rPr>
      <t>关东</t>
    </r>
    <r>
      <rPr>
        <sz val="12"/>
        <rFont val="Times New Roman"/>
        <charset val="134"/>
      </rPr>
      <t>194</t>
    </r>
  </si>
  <si>
    <t>2021年水稻报审品种综合性状表（省区试品种）</t>
  </si>
  <si>
    <t>申请单位</t>
  </si>
  <si>
    <t>试验年份</t>
  </si>
  <si>
    <t>编号</t>
  </si>
  <si>
    <t>产量</t>
  </si>
  <si>
    <t>米质</t>
  </si>
  <si>
    <t>抗性</t>
  </si>
  <si>
    <t>全生育期</t>
  </si>
  <si>
    <t>生育期较对照</t>
  </si>
  <si>
    <t>株高</t>
  </si>
  <si>
    <t>考察 评价</t>
  </si>
  <si>
    <t>亩产(kg)</t>
  </si>
  <si>
    <t>较ck增减产%</t>
  </si>
  <si>
    <t>较平均产量</t>
  </si>
  <si>
    <t>增/减点次</t>
  </si>
  <si>
    <t>位次</t>
  </si>
  <si>
    <t>部标等级</t>
  </si>
  <si>
    <t>出糙率%</t>
  </si>
  <si>
    <t>整精米率%</t>
  </si>
  <si>
    <t>垩白粒率%</t>
  </si>
  <si>
    <t>垩白度 %</t>
  </si>
  <si>
    <t>胶稠度mm</t>
  </si>
  <si>
    <t>直链淀粉 %</t>
  </si>
  <si>
    <t>长宽比</t>
  </si>
  <si>
    <t>碱消值级</t>
  </si>
  <si>
    <t>备注</t>
  </si>
  <si>
    <t>食味分</t>
  </si>
  <si>
    <t>品尝分</t>
  </si>
  <si>
    <t>穗茎瘟损失率</t>
  </si>
  <si>
    <t>稻瘟病综合抗性指数</t>
  </si>
  <si>
    <t>稻瘟病抗性评价</t>
  </si>
  <si>
    <t>白叶枯</t>
  </si>
  <si>
    <t>纹枯病</t>
  </si>
  <si>
    <t>条纹叶枯</t>
  </si>
  <si>
    <t>金两优2号</t>
  </si>
  <si>
    <r>
      <rPr>
        <sz val="12"/>
        <rFont val="宋体"/>
        <charset val="134"/>
      </rPr>
      <t>中籼区</t>
    </r>
    <r>
      <rPr>
        <sz val="12"/>
        <rFont val="Times New Roman"/>
        <charset val="134"/>
      </rPr>
      <t>14</t>
    </r>
  </si>
  <si>
    <t>8/1</t>
  </si>
  <si>
    <t>普通</t>
  </si>
  <si>
    <t>MR</t>
  </si>
  <si>
    <t>S</t>
  </si>
  <si>
    <r>
      <rPr>
        <sz val="12"/>
        <rFont val="宋体"/>
        <charset val="134"/>
      </rPr>
      <t>籼</t>
    </r>
    <r>
      <rPr>
        <sz val="12"/>
        <rFont val="Times New Roman"/>
        <charset val="134"/>
      </rPr>
      <t>3</t>
    </r>
  </si>
  <si>
    <t>10/0</t>
  </si>
  <si>
    <t>MS</t>
  </si>
  <si>
    <t>区试平均</t>
  </si>
  <si>
    <r>
      <rPr>
        <sz val="12"/>
        <rFont val="宋体"/>
        <charset val="134"/>
      </rPr>
      <t>中籼生</t>
    </r>
    <r>
      <rPr>
        <sz val="12"/>
        <rFont val="Times New Roman"/>
        <charset val="134"/>
      </rPr>
      <t>03</t>
    </r>
  </si>
  <si>
    <t>优3</t>
  </si>
  <si>
    <t>/</t>
  </si>
  <si>
    <r>
      <rPr>
        <sz val="12"/>
        <rFont val="宋体"/>
        <charset val="134"/>
      </rPr>
      <t>中籼区</t>
    </r>
    <r>
      <rPr>
        <sz val="12"/>
        <rFont val="Times New Roman"/>
        <charset val="134"/>
      </rPr>
      <t>12</t>
    </r>
  </si>
  <si>
    <t>7/2</t>
  </si>
  <si>
    <t>R</t>
  </si>
  <si>
    <r>
      <rPr>
        <sz val="12"/>
        <rFont val="宋体"/>
        <charset val="134"/>
      </rPr>
      <t>籼</t>
    </r>
    <r>
      <rPr>
        <sz val="12"/>
        <rFont val="Times New Roman"/>
        <charset val="134"/>
      </rPr>
      <t>2</t>
    </r>
  </si>
  <si>
    <r>
      <rPr>
        <sz val="12"/>
        <rFont val="宋体"/>
        <charset val="134"/>
      </rPr>
      <t>中籼生</t>
    </r>
    <r>
      <rPr>
        <sz val="12"/>
        <rFont val="Times New Roman"/>
        <charset val="134"/>
      </rPr>
      <t>04</t>
    </r>
  </si>
  <si>
    <r>
      <rPr>
        <sz val="12"/>
        <rFont val="Times New Roman"/>
        <charset val="134"/>
      </rPr>
      <t>Ⅱ</t>
    </r>
    <r>
      <rPr>
        <sz val="12"/>
        <rFont val="宋体"/>
        <charset val="134"/>
      </rPr>
      <t>优</t>
    </r>
    <r>
      <rPr>
        <sz val="12"/>
        <rFont val="Times New Roman"/>
        <charset val="134"/>
      </rPr>
      <t>084</t>
    </r>
    <r>
      <rPr>
        <sz val="12"/>
        <rFont val="宋体"/>
        <charset val="134"/>
      </rPr>
      <t>（</t>
    </r>
    <r>
      <rPr>
        <sz val="12"/>
        <rFont val="Times New Roman"/>
        <charset val="134"/>
      </rPr>
      <t>CK</t>
    </r>
    <r>
      <rPr>
        <sz val="12"/>
        <rFont val="宋体"/>
        <charset val="134"/>
      </rPr>
      <t>）</t>
    </r>
  </si>
  <si>
    <t>江苏明天种业科技有限公司</t>
  </si>
  <si>
    <r>
      <rPr>
        <sz val="12"/>
        <rFont val="宋体"/>
        <charset val="134"/>
      </rPr>
      <t>中籼区</t>
    </r>
    <r>
      <rPr>
        <sz val="12"/>
        <rFont val="Times New Roman"/>
        <charset val="134"/>
      </rPr>
      <t>15</t>
    </r>
  </si>
  <si>
    <r>
      <rPr>
        <sz val="12"/>
        <rFont val="宋体"/>
        <charset val="134"/>
      </rPr>
      <t>籼</t>
    </r>
    <r>
      <rPr>
        <sz val="12"/>
        <rFont val="Times New Roman"/>
        <charset val="134"/>
      </rPr>
      <t>15</t>
    </r>
  </si>
  <si>
    <t>丰两优四号（CK）</t>
  </si>
  <si>
    <r>
      <rPr>
        <sz val="12"/>
        <rFont val="Times New Roman"/>
        <charset val="134"/>
      </rPr>
      <t>2020</t>
    </r>
    <r>
      <rPr>
        <sz val="12"/>
        <rFont val="宋体"/>
        <charset val="134"/>
      </rPr>
      <t>区</t>
    </r>
  </si>
  <si>
    <r>
      <rPr>
        <sz val="12"/>
        <rFont val="宋体"/>
        <charset val="134"/>
      </rPr>
      <t>中籼区</t>
    </r>
    <r>
      <rPr>
        <sz val="12"/>
        <rFont val="Times New Roman"/>
        <charset val="134"/>
      </rPr>
      <t>13</t>
    </r>
  </si>
  <si>
    <r>
      <rPr>
        <sz val="12"/>
        <rFont val="Times New Roman"/>
        <charset val="134"/>
      </rPr>
      <t>2020</t>
    </r>
    <r>
      <rPr>
        <sz val="12"/>
        <rFont val="宋体"/>
        <charset val="134"/>
      </rPr>
      <t>生</t>
    </r>
  </si>
  <si>
    <r>
      <rPr>
        <sz val="12"/>
        <rFont val="宋体"/>
        <charset val="134"/>
      </rPr>
      <t>中籼生</t>
    </r>
    <r>
      <rPr>
        <sz val="12"/>
        <rFont val="Times New Roman"/>
        <charset val="134"/>
      </rPr>
      <t>05</t>
    </r>
  </si>
  <si>
    <t>徐40398</t>
  </si>
  <si>
    <r>
      <rPr>
        <sz val="12"/>
        <rFont val="宋体"/>
        <charset val="134"/>
      </rPr>
      <t>中粳区</t>
    </r>
    <r>
      <rPr>
        <sz val="12"/>
        <rFont val="Times New Roman"/>
        <charset val="134"/>
      </rPr>
      <t>09</t>
    </r>
  </si>
  <si>
    <t>10/2</t>
  </si>
  <si>
    <t>HS</t>
  </si>
  <si>
    <r>
      <rPr>
        <sz val="12"/>
        <rFont val="Times New Roman"/>
        <charset val="134"/>
      </rPr>
      <t>5</t>
    </r>
    <r>
      <rPr>
        <sz val="12"/>
        <rFont val="宋体"/>
        <charset val="134"/>
      </rPr>
      <t>级</t>
    </r>
  </si>
  <si>
    <r>
      <rPr>
        <sz val="12"/>
        <rFont val="宋体"/>
        <charset val="134"/>
      </rPr>
      <t>中粳</t>
    </r>
    <r>
      <rPr>
        <sz val="12"/>
        <rFont val="Times New Roman"/>
        <charset val="134"/>
      </rPr>
      <t>1</t>
    </r>
  </si>
  <si>
    <t>12/0</t>
  </si>
  <si>
    <t>优2</t>
  </si>
  <si>
    <r>
      <rPr>
        <sz val="12"/>
        <rFont val="Times New Roman"/>
        <charset val="134"/>
      </rPr>
      <t>3</t>
    </r>
    <r>
      <rPr>
        <sz val="12"/>
        <rFont val="宋体"/>
        <charset val="134"/>
      </rPr>
      <t>级</t>
    </r>
  </si>
  <si>
    <r>
      <rPr>
        <b/>
        <sz val="12"/>
        <rFont val="Times New Roman"/>
        <charset val="134"/>
      </rPr>
      <t>5</t>
    </r>
    <r>
      <rPr>
        <b/>
        <sz val="12"/>
        <rFont val="宋体"/>
        <charset val="134"/>
      </rPr>
      <t>级</t>
    </r>
  </si>
  <si>
    <r>
      <rPr>
        <sz val="12"/>
        <rFont val="宋体"/>
        <charset val="134"/>
      </rPr>
      <t>中粳生</t>
    </r>
    <r>
      <rPr>
        <sz val="12"/>
        <rFont val="Times New Roman"/>
        <charset val="134"/>
      </rPr>
      <t>01</t>
    </r>
  </si>
  <si>
    <t>瑞华1704</t>
  </si>
  <si>
    <t>江苏瑞华农业科技有限公司</t>
  </si>
  <si>
    <r>
      <rPr>
        <sz val="12"/>
        <rFont val="宋体"/>
        <charset val="134"/>
      </rPr>
      <t>中粳区</t>
    </r>
    <r>
      <rPr>
        <sz val="12"/>
        <rFont val="Times New Roman"/>
        <charset val="134"/>
      </rPr>
      <t>12</t>
    </r>
  </si>
  <si>
    <t>11/1</t>
  </si>
  <si>
    <t>阴糯</t>
  </si>
  <si>
    <r>
      <rPr>
        <sz val="12"/>
        <rFont val="宋体"/>
        <charset val="134"/>
      </rPr>
      <t>中粳</t>
    </r>
    <r>
      <rPr>
        <sz val="12"/>
        <rFont val="Times New Roman"/>
        <charset val="134"/>
      </rPr>
      <t>4</t>
    </r>
  </si>
  <si>
    <r>
      <rPr>
        <sz val="12"/>
        <rFont val="宋体"/>
        <charset val="134"/>
      </rPr>
      <t>中粳生</t>
    </r>
    <r>
      <rPr>
        <sz val="12"/>
        <rFont val="Times New Roman"/>
        <charset val="134"/>
      </rPr>
      <t>05</t>
    </r>
  </si>
  <si>
    <t>9/1</t>
  </si>
  <si>
    <t>半</t>
  </si>
  <si>
    <t>徐稻3号（CK)</t>
  </si>
  <si>
    <r>
      <rPr>
        <sz val="12"/>
        <rFont val="宋体"/>
        <charset val="134"/>
      </rPr>
      <t>中粳区</t>
    </r>
    <r>
      <rPr>
        <sz val="12"/>
        <rFont val="Times New Roman"/>
        <charset val="134"/>
      </rPr>
      <t>15</t>
    </r>
  </si>
  <si>
    <r>
      <rPr>
        <sz val="12"/>
        <rFont val="宋体"/>
        <charset val="134"/>
      </rPr>
      <t>中粳</t>
    </r>
    <r>
      <rPr>
        <sz val="12"/>
        <rFont val="Times New Roman"/>
        <charset val="134"/>
      </rPr>
      <t>16</t>
    </r>
  </si>
  <si>
    <r>
      <rPr>
        <sz val="12"/>
        <rFont val="宋体"/>
        <charset val="134"/>
      </rPr>
      <t>中粳生</t>
    </r>
    <r>
      <rPr>
        <sz val="12"/>
        <rFont val="Times New Roman"/>
        <charset val="134"/>
      </rPr>
      <t>07</t>
    </r>
  </si>
  <si>
    <t>金粳59</t>
  </si>
  <si>
    <t>江苏金色农业科技发展有限公司</t>
  </si>
  <si>
    <r>
      <rPr>
        <sz val="12"/>
        <rFont val="宋体"/>
        <charset val="134"/>
      </rPr>
      <t>中粳早区</t>
    </r>
    <r>
      <rPr>
        <sz val="12"/>
        <rFont val="Times New Roman"/>
        <charset val="134"/>
      </rPr>
      <t>11</t>
    </r>
  </si>
  <si>
    <t>11/0</t>
  </si>
  <si>
    <r>
      <rPr>
        <sz val="12"/>
        <rFont val="宋体"/>
        <charset val="134"/>
      </rPr>
      <t>早中粳</t>
    </r>
    <r>
      <rPr>
        <sz val="12"/>
        <rFont val="Times New Roman"/>
        <charset val="134"/>
      </rPr>
      <t>2</t>
    </r>
  </si>
  <si>
    <t>9/2</t>
  </si>
  <si>
    <t>中粳早生2</t>
  </si>
  <si>
    <t>保丰1612</t>
  </si>
  <si>
    <r>
      <rPr>
        <sz val="12"/>
        <rFont val="宋体"/>
        <charset val="134"/>
      </rPr>
      <t>中粳早区</t>
    </r>
    <r>
      <rPr>
        <sz val="12"/>
        <rFont val="Times New Roman"/>
        <charset val="134"/>
      </rPr>
      <t>10</t>
    </r>
  </si>
  <si>
    <r>
      <rPr>
        <sz val="12"/>
        <rFont val="宋体"/>
        <charset val="134"/>
      </rPr>
      <t>早中粳</t>
    </r>
    <r>
      <rPr>
        <sz val="12"/>
        <rFont val="Times New Roman"/>
        <charset val="134"/>
      </rPr>
      <t>1</t>
    </r>
  </si>
  <si>
    <r>
      <rPr>
        <sz val="12"/>
        <rFont val="宋体"/>
        <charset val="134"/>
      </rPr>
      <t>中粳早生</t>
    </r>
    <r>
      <rPr>
        <sz val="12"/>
        <rFont val="Times New Roman"/>
        <charset val="134"/>
      </rPr>
      <t>03</t>
    </r>
  </si>
  <si>
    <t>苏秀867(CK)</t>
  </si>
  <si>
    <t>江苏苏乐种业有限公司</t>
  </si>
  <si>
    <r>
      <rPr>
        <sz val="12"/>
        <rFont val="宋体"/>
        <charset val="134"/>
      </rPr>
      <t>中粳早区</t>
    </r>
    <r>
      <rPr>
        <sz val="12"/>
        <rFont val="Times New Roman"/>
        <charset val="134"/>
      </rPr>
      <t>14</t>
    </r>
  </si>
  <si>
    <r>
      <rPr>
        <sz val="12"/>
        <rFont val="宋体"/>
        <charset val="134"/>
      </rPr>
      <t>早中粳</t>
    </r>
    <r>
      <rPr>
        <sz val="12"/>
        <rFont val="Times New Roman"/>
        <charset val="134"/>
      </rPr>
      <t>15</t>
    </r>
  </si>
  <si>
    <r>
      <rPr>
        <sz val="12"/>
        <rFont val="宋体"/>
        <charset val="134"/>
      </rPr>
      <t>中粳早生</t>
    </r>
    <r>
      <rPr>
        <sz val="12"/>
        <rFont val="Times New Roman"/>
        <charset val="134"/>
      </rPr>
      <t>04</t>
    </r>
  </si>
  <si>
    <t>南京东宁农作物研究所</t>
  </si>
  <si>
    <r>
      <rPr>
        <sz val="12"/>
        <rFont val="宋体"/>
        <charset val="134"/>
      </rPr>
      <t>迟粳区</t>
    </r>
    <r>
      <rPr>
        <sz val="12"/>
        <rFont val="Times New Roman"/>
        <charset val="134"/>
      </rPr>
      <t>08</t>
    </r>
  </si>
  <si>
    <r>
      <rPr>
        <sz val="12"/>
        <rFont val="宋体"/>
        <charset val="134"/>
      </rPr>
      <t>迟粳区</t>
    </r>
    <r>
      <rPr>
        <sz val="12"/>
        <rFont val="Times New Roman"/>
        <charset val="134"/>
      </rPr>
      <t>01</t>
    </r>
  </si>
  <si>
    <r>
      <rPr>
        <sz val="12"/>
        <rFont val="宋体"/>
        <charset val="134"/>
      </rPr>
      <t>迟中生</t>
    </r>
    <r>
      <rPr>
        <sz val="12"/>
        <rFont val="Times New Roman"/>
        <charset val="134"/>
      </rPr>
      <t>01</t>
    </r>
  </si>
  <si>
    <t>淮稻5号（CK)</t>
  </si>
  <si>
    <t>徐淮地区淮阴农业科学研究所</t>
  </si>
  <si>
    <r>
      <rPr>
        <sz val="12"/>
        <rFont val="宋体"/>
        <charset val="134"/>
      </rPr>
      <t>迟粳区</t>
    </r>
    <r>
      <rPr>
        <sz val="12"/>
        <rFont val="Times New Roman"/>
        <charset val="134"/>
      </rPr>
      <t>13</t>
    </r>
  </si>
  <si>
    <r>
      <rPr>
        <sz val="12"/>
        <rFont val="宋体"/>
        <charset val="134"/>
      </rPr>
      <t>迟粳区</t>
    </r>
    <r>
      <rPr>
        <sz val="12"/>
        <rFont val="Times New Roman"/>
        <charset val="134"/>
      </rPr>
      <t>15</t>
    </r>
  </si>
  <si>
    <r>
      <rPr>
        <sz val="12"/>
        <rFont val="宋体"/>
        <charset val="134"/>
      </rPr>
      <t>迟中区</t>
    </r>
    <r>
      <rPr>
        <sz val="12"/>
        <rFont val="Times New Roman"/>
        <charset val="134"/>
      </rPr>
      <t>15</t>
    </r>
  </si>
  <si>
    <r>
      <rPr>
        <sz val="12"/>
        <rFont val="宋体"/>
        <charset val="134"/>
      </rPr>
      <t>迟中生</t>
    </r>
    <r>
      <rPr>
        <sz val="12"/>
        <rFont val="Times New Roman"/>
        <charset val="134"/>
      </rPr>
      <t>03</t>
    </r>
  </si>
  <si>
    <t>泰粳糯109</t>
  </si>
  <si>
    <r>
      <rPr>
        <sz val="12"/>
        <rFont val="宋体"/>
        <charset val="134"/>
      </rPr>
      <t>江苏红旗种业股份有限公司</t>
    </r>
    <r>
      <rPr>
        <sz val="12"/>
        <rFont val="Times New Roman"/>
        <charset val="134"/>
      </rPr>
      <t xml:space="preserve"> </t>
    </r>
  </si>
  <si>
    <r>
      <rPr>
        <sz val="12"/>
        <rFont val="宋体"/>
        <charset val="134"/>
      </rPr>
      <t>迟粳早区</t>
    </r>
    <r>
      <rPr>
        <sz val="12"/>
        <rFont val="Times New Roman"/>
        <charset val="134"/>
      </rPr>
      <t>10</t>
    </r>
  </si>
  <si>
    <t>糯米</t>
  </si>
  <si>
    <t>糯</t>
  </si>
  <si>
    <r>
      <rPr>
        <sz val="12"/>
        <rFont val="宋体"/>
        <charset val="134"/>
      </rPr>
      <t>迟粳早区</t>
    </r>
    <r>
      <rPr>
        <sz val="12"/>
        <rFont val="Times New Roman"/>
        <charset val="134"/>
      </rPr>
      <t>01</t>
    </r>
  </si>
  <si>
    <r>
      <rPr>
        <b/>
        <sz val="12"/>
        <rFont val="Times New Roman"/>
        <charset val="134"/>
      </rPr>
      <t>3</t>
    </r>
    <r>
      <rPr>
        <b/>
        <sz val="12"/>
        <rFont val="宋体"/>
        <charset val="134"/>
      </rPr>
      <t>级</t>
    </r>
  </si>
  <si>
    <r>
      <rPr>
        <sz val="12"/>
        <rFont val="宋体"/>
        <charset val="134"/>
      </rPr>
      <t>迟粳早生</t>
    </r>
    <r>
      <rPr>
        <sz val="12"/>
        <rFont val="Times New Roman"/>
        <charset val="134"/>
      </rPr>
      <t>01</t>
    </r>
  </si>
  <si>
    <t>农粳1402</t>
  </si>
  <si>
    <t>江苏农科种业研究院有限公司</t>
  </si>
  <si>
    <r>
      <rPr>
        <sz val="12"/>
        <rFont val="宋体"/>
        <charset val="134"/>
      </rPr>
      <t>迟粳早区</t>
    </r>
    <r>
      <rPr>
        <sz val="12"/>
        <rFont val="Times New Roman"/>
        <charset val="134"/>
      </rPr>
      <t>11</t>
    </r>
  </si>
  <si>
    <r>
      <rPr>
        <sz val="12"/>
        <rFont val="宋体"/>
        <charset val="134"/>
      </rPr>
      <t>迟粳早区</t>
    </r>
    <r>
      <rPr>
        <sz val="12"/>
        <rFont val="Times New Roman"/>
        <charset val="134"/>
      </rPr>
      <t>02</t>
    </r>
  </si>
  <si>
    <r>
      <rPr>
        <sz val="12"/>
        <rFont val="宋体"/>
        <charset val="134"/>
      </rPr>
      <t>迟粳早生</t>
    </r>
    <r>
      <rPr>
        <sz val="12"/>
        <rFont val="Times New Roman"/>
        <charset val="134"/>
      </rPr>
      <t>02</t>
    </r>
  </si>
  <si>
    <t>镇稻9077</t>
  </si>
  <si>
    <t>江苏丰源种业有限公司</t>
  </si>
  <si>
    <r>
      <rPr>
        <sz val="12"/>
        <rFont val="宋体"/>
        <charset val="134"/>
      </rPr>
      <t>迟粳早区</t>
    </r>
    <r>
      <rPr>
        <sz val="12"/>
        <rFont val="Times New Roman"/>
        <charset val="134"/>
      </rPr>
      <t>12</t>
    </r>
  </si>
  <si>
    <r>
      <rPr>
        <sz val="12"/>
        <rFont val="宋体"/>
        <charset val="134"/>
      </rPr>
      <t>迟粳早区</t>
    </r>
    <r>
      <rPr>
        <sz val="12"/>
        <rFont val="Times New Roman"/>
        <charset val="134"/>
      </rPr>
      <t>03</t>
    </r>
  </si>
  <si>
    <r>
      <rPr>
        <sz val="12"/>
        <rFont val="宋体"/>
        <charset val="134"/>
      </rPr>
      <t>迟粳早生</t>
    </r>
    <r>
      <rPr>
        <sz val="12"/>
        <rFont val="Times New Roman"/>
        <charset val="134"/>
      </rPr>
      <t>06</t>
    </r>
  </si>
  <si>
    <t>武运粳27号(CK)</t>
  </si>
  <si>
    <r>
      <rPr>
        <sz val="12"/>
        <rFont val="宋体"/>
        <charset val="134"/>
      </rPr>
      <t>早迟粳区</t>
    </r>
    <r>
      <rPr>
        <sz val="12"/>
        <rFont val="Times New Roman"/>
        <charset val="134"/>
      </rPr>
      <t>13</t>
    </r>
  </si>
  <si>
    <t>10/1</t>
  </si>
  <si>
    <r>
      <rPr>
        <sz val="12"/>
        <rFont val="宋体"/>
        <charset val="134"/>
      </rPr>
      <t>迟粳早区</t>
    </r>
    <r>
      <rPr>
        <sz val="12"/>
        <rFont val="Times New Roman"/>
        <charset val="134"/>
      </rPr>
      <t>14</t>
    </r>
  </si>
  <si>
    <t>江苏武进水稻研究所</t>
  </si>
  <si>
    <r>
      <rPr>
        <sz val="12"/>
        <rFont val="宋体"/>
        <charset val="134"/>
      </rPr>
      <t>迟粳早区</t>
    </r>
    <r>
      <rPr>
        <sz val="12"/>
        <rFont val="Times New Roman"/>
        <charset val="134"/>
      </rPr>
      <t>15</t>
    </r>
  </si>
  <si>
    <r>
      <rPr>
        <sz val="12"/>
        <rFont val="宋体"/>
        <charset val="134"/>
      </rPr>
      <t>迟粳早区</t>
    </r>
    <r>
      <rPr>
        <sz val="12"/>
        <rFont val="Times New Roman"/>
        <charset val="134"/>
      </rPr>
      <t>16</t>
    </r>
  </si>
  <si>
    <t>迟早生07</t>
  </si>
  <si>
    <r>
      <rPr>
        <sz val="12"/>
        <rFont val="宋体"/>
        <charset val="134"/>
      </rPr>
      <t>迟粳早生</t>
    </r>
    <r>
      <rPr>
        <sz val="12"/>
        <rFont val="Times New Roman"/>
        <charset val="134"/>
      </rPr>
      <t>07</t>
    </r>
  </si>
  <si>
    <t>甬优6718</t>
  </si>
  <si>
    <t>宁波市种子有限公司</t>
  </si>
  <si>
    <r>
      <rPr>
        <sz val="12"/>
        <rFont val="宋体"/>
        <charset val="134"/>
      </rPr>
      <t>杂中区</t>
    </r>
    <r>
      <rPr>
        <sz val="12"/>
        <rFont val="Times New Roman"/>
        <charset val="134"/>
      </rPr>
      <t>13</t>
    </r>
  </si>
  <si>
    <r>
      <rPr>
        <sz val="12"/>
        <rFont val="宋体"/>
        <charset val="134"/>
      </rPr>
      <t>杂中区</t>
    </r>
    <r>
      <rPr>
        <sz val="12"/>
        <rFont val="Times New Roman"/>
        <charset val="134"/>
      </rPr>
      <t>05</t>
    </r>
  </si>
  <si>
    <r>
      <rPr>
        <sz val="12"/>
        <rFont val="宋体"/>
        <charset val="134"/>
      </rPr>
      <t>杂中生</t>
    </r>
    <r>
      <rPr>
        <sz val="12"/>
        <rFont val="Times New Roman"/>
        <charset val="134"/>
      </rPr>
      <t>01</t>
    </r>
  </si>
  <si>
    <t>8/0</t>
  </si>
  <si>
    <t>常优17-21</t>
  </si>
  <si>
    <r>
      <rPr>
        <sz val="12"/>
        <rFont val="宋体"/>
        <charset val="134"/>
      </rPr>
      <t>杂中区</t>
    </r>
    <r>
      <rPr>
        <sz val="12"/>
        <rFont val="Times New Roman"/>
        <charset val="134"/>
      </rPr>
      <t>09</t>
    </r>
  </si>
  <si>
    <t>7/4</t>
  </si>
  <si>
    <r>
      <rPr>
        <sz val="12"/>
        <rFont val="宋体"/>
        <charset val="134"/>
      </rPr>
      <t>杂中区</t>
    </r>
    <r>
      <rPr>
        <sz val="12"/>
        <rFont val="Times New Roman"/>
        <charset val="134"/>
      </rPr>
      <t>03</t>
    </r>
  </si>
  <si>
    <r>
      <rPr>
        <sz val="12"/>
        <rFont val="宋体"/>
        <charset val="134"/>
      </rPr>
      <t>杂中生</t>
    </r>
    <r>
      <rPr>
        <sz val="12"/>
        <rFont val="Times New Roman"/>
        <charset val="134"/>
      </rPr>
      <t>03</t>
    </r>
  </si>
  <si>
    <t>中禾优7号</t>
  </si>
  <si>
    <t>浙江省嘉兴农科所</t>
  </si>
  <si>
    <t>4/7</t>
  </si>
  <si>
    <r>
      <rPr>
        <sz val="12"/>
        <rFont val="宋体"/>
        <charset val="134"/>
      </rPr>
      <t>杂中区</t>
    </r>
    <r>
      <rPr>
        <sz val="12"/>
        <rFont val="Times New Roman"/>
        <charset val="134"/>
      </rPr>
      <t>01</t>
    </r>
  </si>
  <si>
    <t>8/3</t>
  </si>
  <si>
    <r>
      <rPr>
        <sz val="12"/>
        <rFont val="宋体"/>
        <charset val="134"/>
      </rPr>
      <t>杂中生</t>
    </r>
    <r>
      <rPr>
        <sz val="12"/>
        <rFont val="Times New Roman"/>
        <charset val="134"/>
      </rPr>
      <t>04</t>
    </r>
  </si>
  <si>
    <t>7/1</t>
  </si>
  <si>
    <t>甬优2640（CK)</t>
  </si>
  <si>
    <t>宁波市农业科学研究院</t>
  </si>
  <si>
    <r>
      <rPr>
        <sz val="12"/>
        <rFont val="宋体"/>
        <charset val="134"/>
      </rPr>
      <t>杂中区</t>
    </r>
    <r>
      <rPr>
        <sz val="12"/>
        <rFont val="Times New Roman"/>
        <charset val="134"/>
      </rPr>
      <t>15</t>
    </r>
  </si>
  <si>
    <r>
      <rPr>
        <sz val="12"/>
        <rFont val="宋体"/>
        <charset val="134"/>
      </rPr>
      <t>杂中区</t>
    </r>
    <r>
      <rPr>
        <sz val="12"/>
        <rFont val="Times New Roman"/>
        <charset val="134"/>
      </rPr>
      <t>16</t>
    </r>
  </si>
  <si>
    <r>
      <rPr>
        <sz val="12"/>
        <rFont val="宋体"/>
        <charset val="134"/>
      </rPr>
      <t>杂中生</t>
    </r>
    <r>
      <rPr>
        <sz val="12"/>
        <rFont val="Times New Roman"/>
        <charset val="134"/>
      </rPr>
      <t>06</t>
    </r>
  </si>
  <si>
    <t>武671</t>
  </si>
  <si>
    <t>常州市武进运村农科良种场</t>
  </si>
  <si>
    <r>
      <rPr>
        <sz val="12"/>
        <rFont val="宋体"/>
        <charset val="134"/>
      </rPr>
      <t>早晚区</t>
    </r>
    <r>
      <rPr>
        <sz val="12"/>
        <rFont val="Times New Roman"/>
        <charset val="134"/>
      </rPr>
      <t>05</t>
    </r>
  </si>
  <si>
    <t>8/2</t>
  </si>
  <si>
    <r>
      <rPr>
        <sz val="12"/>
        <rFont val="宋体"/>
        <charset val="134"/>
      </rPr>
      <t>早晚区</t>
    </r>
    <r>
      <rPr>
        <sz val="12"/>
        <rFont val="Times New Roman"/>
        <charset val="134"/>
      </rPr>
      <t>11</t>
    </r>
  </si>
  <si>
    <r>
      <rPr>
        <sz val="12"/>
        <rFont val="宋体"/>
        <charset val="134"/>
      </rPr>
      <t>早晚生</t>
    </r>
    <r>
      <rPr>
        <sz val="12"/>
        <rFont val="Times New Roman"/>
        <charset val="134"/>
      </rPr>
      <t>02</t>
    </r>
  </si>
  <si>
    <t>7/0</t>
  </si>
  <si>
    <t>皖垦粳1514</t>
  </si>
  <si>
    <t>安徽皖垦种业股份有限公司</t>
  </si>
  <si>
    <r>
      <rPr>
        <sz val="12"/>
        <rFont val="宋体"/>
        <charset val="134"/>
      </rPr>
      <t>早晚区</t>
    </r>
    <r>
      <rPr>
        <sz val="12"/>
        <rFont val="Times New Roman"/>
        <charset val="134"/>
      </rPr>
      <t>10</t>
    </r>
  </si>
  <si>
    <r>
      <rPr>
        <sz val="12"/>
        <rFont val="宋体"/>
        <charset val="134"/>
      </rPr>
      <t>早晚区</t>
    </r>
    <r>
      <rPr>
        <sz val="12"/>
        <rFont val="Times New Roman"/>
        <charset val="134"/>
      </rPr>
      <t>03</t>
    </r>
  </si>
  <si>
    <r>
      <rPr>
        <sz val="12"/>
        <rFont val="宋体"/>
        <charset val="134"/>
      </rPr>
      <t>早晚生</t>
    </r>
    <r>
      <rPr>
        <sz val="12"/>
        <rFont val="Times New Roman"/>
        <charset val="134"/>
      </rPr>
      <t>05</t>
    </r>
  </si>
  <si>
    <t>常粳17-3（糯）</t>
  </si>
  <si>
    <t>早晚区09</t>
  </si>
  <si>
    <t>早晚区02</t>
  </si>
  <si>
    <t>优1</t>
  </si>
  <si>
    <t>早晚生05</t>
  </si>
  <si>
    <t>6/7</t>
  </si>
  <si>
    <t>武运粳23（CK)</t>
  </si>
  <si>
    <r>
      <rPr>
        <sz val="12"/>
        <rFont val="宋体"/>
        <charset val="134"/>
      </rPr>
      <t>早晚区</t>
    </r>
    <r>
      <rPr>
        <sz val="12"/>
        <rFont val="Times New Roman"/>
        <charset val="134"/>
      </rPr>
      <t>13</t>
    </r>
  </si>
  <si>
    <r>
      <rPr>
        <sz val="12"/>
        <rFont val="宋体"/>
        <charset val="134"/>
      </rPr>
      <t>早晚区</t>
    </r>
    <r>
      <rPr>
        <sz val="12"/>
        <rFont val="Times New Roman"/>
        <charset val="134"/>
      </rPr>
      <t>16</t>
    </r>
  </si>
  <si>
    <r>
      <rPr>
        <sz val="12"/>
        <rFont val="宋体"/>
        <charset val="134"/>
      </rPr>
      <t>早晚区</t>
    </r>
    <r>
      <rPr>
        <sz val="12"/>
        <rFont val="Times New Roman"/>
        <charset val="134"/>
      </rPr>
      <t>15</t>
    </r>
  </si>
  <si>
    <r>
      <rPr>
        <sz val="12"/>
        <rFont val="Times New Roman"/>
        <charset val="134"/>
      </rPr>
      <t>1</t>
    </r>
    <r>
      <rPr>
        <sz val="12"/>
        <rFont val="宋体"/>
        <charset val="134"/>
      </rPr>
      <t>级</t>
    </r>
  </si>
  <si>
    <t>早晚生06</t>
  </si>
  <si>
    <r>
      <rPr>
        <sz val="12"/>
        <rFont val="宋体"/>
        <charset val="134"/>
      </rPr>
      <t>早晚生</t>
    </r>
    <r>
      <rPr>
        <sz val="12"/>
        <rFont val="Times New Roman"/>
        <charset val="134"/>
      </rPr>
      <t>06</t>
    </r>
  </si>
  <si>
    <t>宁粳011</t>
  </si>
  <si>
    <t>南京农业大学农学院</t>
  </si>
  <si>
    <r>
      <rPr>
        <sz val="12"/>
        <rFont val="宋体"/>
        <charset val="134"/>
      </rPr>
      <t>早晚早区</t>
    </r>
    <r>
      <rPr>
        <sz val="12"/>
        <rFont val="Times New Roman"/>
        <charset val="134"/>
      </rPr>
      <t>05</t>
    </r>
  </si>
  <si>
    <r>
      <rPr>
        <sz val="12"/>
        <rFont val="宋体"/>
        <charset val="134"/>
      </rPr>
      <t>晚早区</t>
    </r>
    <r>
      <rPr>
        <sz val="12"/>
        <rFont val="Times New Roman"/>
        <charset val="134"/>
      </rPr>
      <t>11</t>
    </r>
  </si>
  <si>
    <r>
      <rPr>
        <sz val="12"/>
        <rFont val="宋体"/>
        <charset val="134"/>
      </rPr>
      <t>晚早生</t>
    </r>
    <r>
      <rPr>
        <sz val="12"/>
        <rFont val="Times New Roman"/>
        <charset val="134"/>
      </rPr>
      <t>01</t>
    </r>
  </si>
  <si>
    <t>香</t>
  </si>
  <si>
    <t>常农粳8号
（CK）</t>
  </si>
  <si>
    <r>
      <rPr>
        <sz val="12"/>
        <rFont val="宋体"/>
        <charset val="134"/>
      </rPr>
      <t>早晚早区</t>
    </r>
    <r>
      <rPr>
        <sz val="12"/>
        <rFont val="Times New Roman"/>
        <charset val="134"/>
      </rPr>
      <t>11</t>
    </r>
  </si>
  <si>
    <r>
      <rPr>
        <sz val="12"/>
        <rFont val="宋体"/>
        <charset val="134"/>
      </rPr>
      <t>晚早区</t>
    </r>
    <r>
      <rPr>
        <sz val="12"/>
        <rFont val="Times New Roman"/>
        <charset val="134"/>
      </rPr>
      <t>14</t>
    </r>
  </si>
  <si>
    <r>
      <rPr>
        <sz val="12"/>
        <rFont val="宋体"/>
        <charset val="134"/>
      </rPr>
      <t>晚早生</t>
    </r>
    <r>
      <rPr>
        <sz val="12"/>
        <rFont val="Times New Roman"/>
        <charset val="134"/>
      </rPr>
      <t>02</t>
    </r>
  </si>
  <si>
    <t>甬优1516</t>
  </si>
  <si>
    <t>宁波市种子公司</t>
  </si>
  <si>
    <r>
      <rPr>
        <sz val="12"/>
        <rFont val="宋体"/>
        <charset val="134"/>
      </rPr>
      <t>晚杂区</t>
    </r>
    <r>
      <rPr>
        <sz val="12"/>
        <rFont val="Times New Roman"/>
        <charset val="134"/>
      </rPr>
      <t>07</t>
    </r>
  </si>
  <si>
    <t>5/1</t>
  </si>
  <si>
    <r>
      <rPr>
        <sz val="12"/>
        <rFont val="宋体"/>
        <charset val="134"/>
      </rPr>
      <t>晚杂</t>
    </r>
    <r>
      <rPr>
        <sz val="12"/>
        <rFont val="Times New Roman"/>
        <charset val="134"/>
      </rPr>
      <t>3</t>
    </r>
  </si>
  <si>
    <t>4/2</t>
  </si>
  <si>
    <r>
      <rPr>
        <sz val="12"/>
        <rFont val="宋体"/>
        <charset val="134"/>
      </rPr>
      <t>杂晚生</t>
    </r>
    <r>
      <rPr>
        <sz val="12"/>
        <rFont val="Times New Roman"/>
        <charset val="134"/>
      </rPr>
      <t>02</t>
    </r>
  </si>
  <si>
    <t>3/2</t>
  </si>
  <si>
    <r>
      <rPr>
        <sz val="12"/>
        <rFont val="宋体"/>
        <charset val="134"/>
      </rPr>
      <t>甬优</t>
    </r>
    <r>
      <rPr>
        <sz val="12"/>
        <rFont val="Times New Roman"/>
        <charset val="134"/>
      </rPr>
      <t>8</t>
    </r>
    <r>
      <rPr>
        <sz val="12"/>
        <rFont val="宋体"/>
        <charset val="134"/>
      </rPr>
      <t>号（</t>
    </r>
    <r>
      <rPr>
        <sz val="12"/>
        <rFont val="Times New Roman"/>
        <charset val="134"/>
      </rPr>
      <t>CK</t>
    </r>
    <r>
      <rPr>
        <sz val="12"/>
        <rFont val="宋体"/>
        <charset val="134"/>
      </rPr>
      <t>）</t>
    </r>
  </si>
  <si>
    <r>
      <rPr>
        <sz val="12"/>
        <rFont val="宋体"/>
        <charset val="134"/>
      </rPr>
      <t>晚杂区</t>
    </r>
    <r>
      <rPr>
        <sz val="12"/>
        <rFont val="Times New Roman"/>
        <charset val="134"/>
      </rPr>
      <t>08</t>
    </r>
  </si>
  <si>
    <t>甬优1540（CK）</t>
  </si>
  <si>
    <r>
      <rPr>
        <sz val="12"/>
        <rFont val="宋体"/>
        <charset val="134"/>
      </rPr>
      <t>晚杂</t>
    </r>
    <r>
      <rPr>
        <sz val="12"/>
        <rFont val="Times New Roman"/>
        <charset val="134"/>
      </rPr>
      <t>13</t>
    </r>
  </si>
  <si>
    <r>
      <rPr>
        <sz val="12"/>
        <rFont val="宋体"/>
        <charset val="134"/>
      </rPr>
      <t>杂晚生</t>
    </r>
    <r>
      <rPr>
        <sz val="12"/>
        <rFont val="Times New Roman"/>
        <charset val="134"/>
      </rPr>
      <t>03</t>
    </r>
  </si>
  <si>
    <t>2021年水稻报审品种综合性状表（联合体品种）</t>
  </si>
  <si>
    <t>联合体名称</t>
  </si>
  <si>
    <t>年份</t>
  </si>
  <si>
    <t>耐盐性</t>
  </si>
  <si>
    <t>穗瘟损失率</t>
  </si>
  <si>
    <t>江苏省杂交中籼沿海所科企联合体</t>
  </si>
  <si>
    <r>
      <rPr>
        <sz val="12"/>
        <rFont val="宋体"/>
        <charset val="134"/>
      </rPr>
      <t>优</t>
    </r>
    <r>
      <rPr>
        <sz val="12"/>
        <rFont val="Times New Roman"/>
        <charset val="134"/>
      </rPr>
      <t>2</t>
    </r>
  </si>
  <si>
    <t>平均</t>
  </si>
  <si>
    <r>
      <rPr>
        <b/>
        <sz val="12"/>
        <rFont val="宋体"/>
        <charset val="134"/>
      </rPr>
      <t>优</t>
    </r>
    <r>
      <rPr>
        <b/>
        <sz val="12"/>
        <rFont val="Times New Roman"/>
        <charset val="134"/>
      </rPr>
      <t>2</t>
    </r>
  </si>
  <si>
    <t>6/0</t>
  </si>
  <si>
    <t>HR</t>
  </si>
  <si>
    <r>
      <rPr>
        <sz val="12"/>
        <rFont val="宋体"/>
        <charset val="134"/>
      </rPr>
      <t>优</t>
    </r>
    <r>
      <rPr>
        <sz val="12"/>
        <rFont val="Times New Roman"/>
        <charset val="134"/>
      </rPr>
      <t>3</t>
    </r>
  </si>
  <si>
    <r>
      <rPr>
        <b/>
        <sz val="12"/>
        <rFont val="宋体"/>
        <charset val="134"/>
      </rPr>
      <t>优</t>
    </r>
    <r>
      <rPr>
        <b/>
        <sz val="12"/>
        <rFont val="Times New Roman"/>
        <charset val="134"/>
      </rPr>
      <t>3</t>
    </r>
  </si>
  <si>
    <r>
      <rPr>
        <sz val="12"/>
        <rFont val="宋体"/>
        <charset val="134"/>
      </rPr>
      <t>Ⅱ优</t>
    </r>
    <r>
      <rPr>
        <sz val="12"/>
        <rFont val="Times New Roman"/>
        <charset val="134"/>
      </rPr>
      <t>084</t>
    </r>
    <r>
      <rPr>
        <sz val="12"/>
        <rFont val="宋体"/>
        <charset val="134"/>
      </rPr>
      <t>（</t>
    </r>
    <r>
      <rPr>
        <sz val="12"/>
        <rFont val="Times New Roman"/>
        <charset val="134"/>
      </rPr>
      <t>CK</t>
    </r>
    <r>
      <rPr>
        <sz val="12"/>
        <rFont val="宋体"/>
        <charset val="134"/>
      </rPr>
      <t>）</t>
    </r>
  </si>
  <si>
    <r>
      <rPr>
        <sz val="12"/>
        <rFont val="宋体"/>
        <charset val="134"/>
      </rPr>
      <t>丰两优四号（</t>
    </r>
    <r>
      <rPr>
        <sz val="12"/>
        <rFont val="Times New Roman"/>
        <charset val="134"/>
      </rPr>
      <t>CK</t>
    </r>
    <r>
      <rPr>
        <sz val="12"/>
        <rFont val="宋体"/>
        <charset val="134"/>
      </rPr>
      <t>）</t>
    </r>
  </si>
  <si>
    <t>杂交中籼明天种业企业联合体</t>
  </si>
  <si>
    <t>7/3</t>
  </si>
  <si>
    <r>
      <rPr>
        <b/>
        <sz val="12"/>
        <rFont val="Times New Roman"/>
        <charset val="134"/>
      </rPr>
      <t>1</t>
    </r>
    <r>
      <rPr>
        <b/>
        <sz val="12"/>
        <rFont val="宋体"/>
        <charset val="134"/>
      </rPr>
      <t>级</t>
    </r>
  </si>
  <si>
    <t>江苏省中熟中粳（早熟组）大华种业科企水稻联合体</t>
  </si>
  <si>
    <t>20/0</t>
  </si>
  <si>
    <t>17/3</t>
  </si>
  <si>
    <r>
      <rPr>
        <sz val="12"/>
        <rFont val="宋体"/>
        <charset val="134"/>
      </rPr>
      <t>苏秀</t>
    </r>
    <r>
      <rPr>
        <sz val="12"/>
        <rFont val="Times New Roman"/>
        <charset val="134"/>
      </rPr>
      <t>867</t>
    </r>
    <r>
      <rPr>
        <sz val="12"/>
        <rFont val="宋体"/>
        <charset val="134"/>
      </rPr>
      <t>（</t>
    </r>
    <r>
      <rPr>
        <sz val="12"/>
        <rFont val="Times New Roman"/>
        <charset val="134"/>
      </rPr>
      <t>ck</t>
    </r>
    <r>
      <rPr>
        <sz val="12"/>
        <rFont val="宋体"/>
        <charset val="134"/>
      </rPr>
      <t>）</t>
    </r>
  </si>
  <si>
    <t>江苏省中熟中粳（早熟组）连云港所科企联合体</t>
  </si>
  <si>
    <r>
      <rPr>
        <sz val="12"/>
        <rFont val="宋体"/>
        <charset val="134"/>
      </rPr>
      <t>苏秀</t>
    </r>
    <r>
      <rPr>
        <sz val="12"/>
        <rFont val="Times New Roman"/>
        <charset val="134"/>
      </rPr>
      <t>867(CK)</t>
    </r>
  </si>
  <si>
    <t>江苏省中熟中粳大华种业科企水稻联合体</t>
  </si>
  <si>
    <t>20/2</t>
  </si>
  <si>
    <t>-0.2</t>
  </si>
  <si>
    <t>18/4</t>
  </si>
  <si>
    <t>21/1</t>
  </si>
  <si>
    <t>17/5</t>
  </si>
  <si>
    <r>
      <rPr>
        <sz val="12"/>
        <rFont val="宋体"/>
        <charset val="134"/>
      </rPr>
      <t>徐稻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号（</t>
    </r>
    <r>
      <rPr>
        <sz val="12"/>
        <rFont val="Times New Roman"/>
        <charset val="134"/>
      </rPr>
      <t>ck</t>
    </r>
    <r>
      <rPr>
        <sz val="12"/>
        <rFont val="宋体"/>
        <charset val="134"/>
      </rPr>
      <t>）</t>
    </r>
  </si>
  <si>
    <t>江苏省中熟中粳淮阴所科企联合体</t>
  </si>
  <si>
    <r>
      <rPr>
        <sz val="12"/>
        <rFont val="宋体"/>
        <charset val="134"/>
      </rPr>
      <t>徐稻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号（</t>
    </r>
    <r>
      <rPr>
        <sz val="12"/>
        <rFont val="Times New Roman"/>
        <charset val="134"/>
      </rPr>
      <t>CK</t>
    </r>
    <r>
      <rPr>
        <sz val="12"/>
        <rFont val="宋体"/>
        <charset val="134"/>
      </rPr>
      <t>）</t>
    </r>
  </si>
  <si>
    <t>-</t>
  </si>
  <si>
    <t>中熟中粳江苏省农科院科企联合体</t>
  </si>
  <si>
    <t>江苏中熟中粳苏乐种业企业联合体</t>
  </si>
  <si>
    <r>
      <rPr>
        <sz val="12"/>
        <rFont val="宋体"/>
        <charset val="134"/>
      </rPr>
      <t>徐稻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 xml:space="preserve">             </t>
    </r>
    <r>
      <rPr>
        <sz val="12"/>
        <rFont val="宋体"/>
        <charset val="134"/>
      </rPr>
      <t>（</t>
    </r>
    <r>
      <rPr>
        <sz val="12"/>
        <rFont val="Times New Roman"/>
        <charset val="134"/>
      </rPr>
      <t>ck</t>
    </r>
    <r>
      <rPr>
        <sz val="12"/>
        <rFont val="宋体"/>
        <charset val="134"/>
      </rPr>
      <t>）</t>
    </r>
  </si>
  <si>
    <t>2019-2020</t>
  </si>
  <si>
    <t>江苏省耐盐中粳稻科企联合体</t>
  </si>
  <si>
    <t>2</t>
  </si>
  <si>
    <t>3</t>
  </si>
  <si>
    <t>1</t>
  </si>
  <si>
    <r>
      <rPr>
        <sz val="12"/>
        <rFont val="宋体"/>
        <charset val="134"/>
      </rPr>
      <t>盐稻</t>
    </r>
    <r>
      <rPr>
        <sz val="12"/>
        <rFont val="Times New Roman"/>
        <charset val="134"/>
      </rPr>
      <t>12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(CK)</t>
    </r>
  </si>
  <si>
    <t>5</t>
  </si>
  <si>
    <t>4</t>
  </si>
  <si>
    <t>迟熟中粳江苏省农科院科企联合体</t>
  </si>
  <si>
    <t>9/0</t>
  </si>
  <si>
    <r>
      <rPr>
        <sz val="12"/>
        <rFont val="宋体"/>
        <charset val="134"/>
      </rPr>
      <t>淮稻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号（</t>
    </r>
    <r>
      <rPr>
        <sz val="12"/>
        <rFont val="Times New Roman"/>
        <charset val="134"/>
      </rPr>
      <t>CK)</t>
    </r>
  </si>
  <si>
    <t>江苏省迟熟中粳水稻中江种业科企联合体</t>
  </si>
  <si>
    <r>
      <rPr>
        <sz val="12"/>
        <rFont val="宋体"/>
        <charset val="134"/>
      </rPr>
      <t>淮稻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号（</t>
    </r>
    <r>
      <rPr>
        <sz val="12"/>
        <rFont val="Times New Roman"/>
        <charset val="134"/>
      </rPr>
      <t>ck</t>
    </r>
    <r>
      <rPr>
        <sz val="12"/>
        <rFont val="宋体"/>
        <charset val="134"/>
      </rPr>
      <t>）</t>
    </r>
  </si>
  <si>
    <t>53.00</t>
  </si>
  <si>
    <t>江苏省迟熟中粳里下河所科企联合体</t>
  </si>
  <si>
    <t>0</t>
  </si>
  <si>
    <t xml:space="preserve">5 </t>
  </si>
  <si>
    <t xml:space="preserve">3 </t>
  </si>
  <si>
    <t xml:space="preserve">4 </t>
  </si>
  <si>
    <t>7</t>
  </si>
  <si>
    <t xml:space="preserve">6 </t>
  </si>
  <si>
    <t>8</t>
  </si>
  <si>
    <t xml:space="preserve">2 </t>
  </si>
  <si>
    <t xml:space="preserve">1 </t>
  </si>
  <si>
    <r>
      <rPr>
        <sz val="12"/>
        <rFont val="宋体"/>
        <charset val="134"/>
      </rPr>
      <t>淮稻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号（</t>
    </r>
    <r>
      <rPr>
        <sz val="12"/>
        <rFont val="Times New Roman"/>
        <charset val="134"/>
      </rPr>
      <t>CK</t>
    </r>
    <r>
      <rPr>
        <sz val="12"/>
        <rFont val="宋体"/>
        <charset val="134"/>
      </rPr>
      <t>）</t>
    </r>
  </si>
  <si>
    <t>12</t>
  </si>
  <si>
    <t>江苏省迟熟中粳南京农业大学科企联合体</t>
  </si>
  <si>
    <t>10/3</t>
  </si>
  <si>
    <t>13/0</t>
  </si>
  <si>
    <t>9/3</t>
  </si>
  <si>
    <t>12/1</t>
  </si>
  <si>
    <t>9/4</t>
  </si>
  <si>
    <t>江苏省迟熟中粳神农大丰企业联合体</t>
  </si>
  <si>
    <r>
      <rPr>
        <sz val="12"/>
        <rFont val="Times New Roman"/>
        <charset val="134"/>
      </rPr>
      <t>2019</t>
    </r>
    <r>
      <rPr>
        <sz val="12"/>
        <rFont val="宋体"/>
        <charset val="134"/>
      </rPr>
      <t>区</t>
    </r>
  </si>
  <si>
    <r>
      <rPr>
        <sz val="12"/>
        <rFont val="Times New Roman"/>
        <charset val="134"/>
      </rPr>
      <t>2018</t>
    </r>
    <r>
      <rPr>
        <sz val="12"/>
        <rFont val="宋体"/>
        <charset val="134"/>
      </rPr>
      <t>区</t>
    </r>
  </si>
  <si>
    <t>江苏省迟熟中粳（早熟组）沿海所科企联合体</t>
  </si>
  <si>
    <r>
      <rPr>
        <sz val="12"/>
        <rFont val="宋体"/>
        <charset val="134"/>
      </rPr>
      <t>优</t>
    </r>
    <r>
      <rPr>
        <sz val="12"/>
        <rFont val="Times New Roman"/>
        <charset val="134"/>
      </rPr>
      <t>1</t>
    </r>
  </si>
  <si>
    <r>
      <rPr>
        <b/>
        <sz val="12"/>
        <rFont val="宋体"/>
        <charset val="134"/>
      </rPr>
      <t>优</t>
    </r>
    <r>
      <rPr>
        <b/>
        <sz val="12"/>
        <rFont val="Times New Roman"/>
        <charset val="134"/>
      </rPr>
      <t>1</t>
    </r>
  </si>
  <si>
    <r>
      <rPr>
        <sz val="12"/>
        <rFont val="宋体"/>
        <charset val="134"/>
      </rPr>
      <t>武运粳</t>
    </r>
    <r>
      <rPr>
        <sz val="12"/>
        <rFont val="Times New Roman"/>
        <charset val="134"/>
      </rPr>
      <t>27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(CK)</t>
    </r>
  </si>
  <si>
    <t>江苏省迟熟中粳（早熟组）神农大丰企业联合体</t>
  </si>
  <si>
    <t>6/4</t>
  </si>
  <si>
    <r>
      <rPr>
        <b/>
        <sz val="12"/>
        <rFont val="Times New Roman"/>
        <charset val="134"/>
      </rPr>
      <t>2018-2019</t>
    </r>
    <r>
      <rPr>
        <b/>
        <sz val="12"/>
        <rFont val="宋体"/>
        <charset val="134"/>
      </rPr>
      <t>平均</t>
    </r>
  </si>
  <si>
    <r>
      <rPr>
        <b/>
        <sz val="12"/>
        <rFont val="Times New Roman"/>
        <charset val="134"/>
      </rPr>
      <t>2019-2020</t>
    </r>
    <r>
      <rPr>
        <b/>
        <sz val="12"/>
        <rFont val="宋体"/>
        <charset val="134"/>
      </rPr>
      <t>平均</t>
    </r>
  </si>
  <si>
    <t>江苏省农科院早熟晚粳科企联合体</t>
  </si>
  <si>
    <r>
      <rPr>
        <sz val="12"/>
        <rFont val="宋体"/>
        <charset val="134"/>
      </rPr>
      <t>武运粳</t>
    </r>
    <r>
      <rPr>
        <sz val="12"/>
        <rFont val="Times New Roman"/>
        <charset val="134"/>
      </rPr>
      <t>23(CK)</t>
    </r>
  </si>
  <si>
    <t>江苏武联早熟晚粳联合体试验</t>
  </si>
  <si>
    <t>6</t>
  </si>
  <si>
    <t>等外</t>
  </si>
  <si>
    <r>
      <rPr>
        <sz val="12"/>
        <rFont val="宋体"/>
        <charset val="134"/>
      </rPr>
      <t>武运粳</t>
    </r>
    <r>
      <rPr>
        <sz val="12"/>
        <rFont val="Times New Roman"/>
        <charset val="134"/>
      </rPr>
      <t>23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</t>
    </r>
    <r>
      <rPr>
        <sz val="12"/>
        <rFont val="Times New Roman"/>
        <charset val="134"/>
      </rPr>
      <t>CK</t>
    </r>
    <r>
      <rPr>
        <sz val="12"/>
        <rFont val="宋体"/>
        <charset val="134"/>
      </rPr>
      <t>）</t>
    </r>
  </si>
  <si>
    <t>江苏省杂交晚粳组（常熟农科所）科企联合体</t>
  </si>
  <si>
    <t>2..1</t>
  </si>
  <si>
    <r>
      <rPr>
        <sz val="12"/>
        <rFont val="宋体"/>
        <charset val="134"/>
      </rPr>
      <t>甬优</t>
    </r>
    <r>
      <rPr>
        <sz val="12"/>
        <rFont val="Times New Roman"/>
        <charset val="134"/>
      </rPr>
      <t>8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(CK)</t>
    </r>
  </si>
  <si>
    <r>
      <rPr>
        <sz val="12"/>
        <rFont val="宋体"/>
        <charset val="134"/>
      </rPr>
      <t>甬优</t>
    </r>
    <r>
      <rPr>
        <sz val="12"/>
        <rFont val="Times New Roman"/>
        <charset val="134"/>
      </rPr>
      <t>1540(CK)</t>
    </r>
  </si>
  <si>
    <t>2021年水稻报审品种综合性状表（自主试验品种）</t>
  </si>
  <si>
    <t>自主试验牵头单位</t>
  </si>
  <si>
    <t>增减点次</t>
  </si>
  <si>
    <r>
      <rPr>
        <sz val="12"/>
        <rFont val="宋体"/>
        <charset val="134"/>
      </rPr>
      <t>江苏徐淮地区淮阴农业科学研究所</t>
    </r>
  </si>
  <si>
    <r>
      <rPr>
        <sz val="12"/>
        <rFont val="宋体"/>
        <charset val="134"/>
      </rPr>
      <t>中熟中粳</t>
    </r>
  </si>
  <si>
    <r>
      <rPr>
        <sz val="12"/>
        <rFont val="宋体"/>
        <charset val="134"/>
      </rPr>
      <t>糯米</t>
    </r>
  </si>
  <si>
    <r>
      <rPr>
        <b/>
        <sz val="12"/>
        <rFont val="宋体"/>
        <charset val="134"/>
      </rPr>
      <t>平均</t>
    </r>
  </si>
  <si>
    <r>
      <rPr>
        <b/>
        <sz val="12"/>
        <rFont val="宋体"/>
        <charset val="134"/>
      </rPr>
      <t>糯米</t>
    </r>
  </si>
  <si>
    <r>
      <rPr>
        <sz val="12"/>
        <rFont val="宋体"/>
        <charset val="134"/>
      </rPr>
      <t>普通</t>
    </r>
  </si>
  <si>
    <r>
      <rPr>
        <sz val="12"/>
        <rFont val="宋体"/>
        <charset val="134"/>
      </rPr>
      <t>连云港市农业科学院</t>
    </r>
  </si>
  <si>
    <r>
      <rPr>
        <sz val="12"/>
        <rFont val="宋体"/>
        <charset val="134"/>
      </rPr>
      <t>香</t>
    </r>
  </si>
  <si>
    <r>
      <rPr>
        <sz val="12"/>
        <rFont val="宋体"/>
        <charset val="134"/>
      </rPr>
      <t>江苏省农业科学院</t>
    </r>
  </si>
  <si>
    <r>
      <rPr>
        <sz val="12"/>
        <rFont val="宋体"/>
        <charset val="134"/>
      </rPr>
      <t>迟熟中粳</t>
    </r>
  </si>
  <si>
    <r>
      <rPr>
        <sz val="12"/>
        <rFont val="宋体"/>
        <charset val="134"/>
      </rPr>
      <t>江苏省金地种业科技有限公司</t>
    </r>
  </si>
  <si>
    <r>
      <rPr>
        <sz val="12"/>
        <rFont val="宋体"/>
        <charset val="134"/>
      </rPr>
      <t>淮稻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CK</t>
    </r>
  </si>
  <si>
    <t>0/10</t>
  </si>
  <si>
    <t>0/8</t>
  </si>
  <si>
    <r>
      <rPr>
        <sz val="12"/>
        <rFont val="宋体"/>
        <charset val="134"/>
      </rPr>
      <t>江苏沿海地区农业科学研究所</t>
    </r>
  </si>
  <si>
    <r>
      <rPr>
        <sz val="12"/>
        <rFont val="Times New Roman"/>
        <charset val="134"/>
      </rPr>
      <t>2019</t>
    </r>
    <r>
      <rPr>
        <sz val="12"/>
        <rFont val="宋体"/>
        <charset val="134"/>
      </rPr>
      <t>生</t>
    </r>
  </si>
  <si>
    <r>
      <rPr>
        <sz val="12"/>
        <rFont val="宋体"/>
        <charset val="134"/>
      </rPr>
      <t>早熟晚粳</t>
    </r>
  </si>
  <si>
    <r>
      <rPr>
        <sz val="12"/>
        <rFont val="宋体"/>
        <charset val="134"/>
      </rPr>
      <t>江苏里下河地区农业科学研究所</t>
    </r>
  </si>
  <si>
    <r>
      <rPr>
        <sz val="12"/>
        <rFont val="宋体"/>
        <charset val="134"/>
      </rPr>
      <t>糯</t>
    </r>
  </si>
  <si>
    <r>
      <rPr>
        <b/>
        <sz val="12"/>
        <rFont val="宋体"/>
        <charset val="134"/>
      </rPr>
      <t>糯</t>
    </r>
  </si>
  <si>
    <t>6/1</t>
  </si>
  <si>
    <r>
      <rPr>
        <sz val="12"/>
        <rFont val="宋体"/>
        <charset val="134"/>
      </rPr>
      <t>武运粳</t>
    </r>
    <r>
      <rPr>
        <sz val="12"/>
        <rFont val="Times New Roman"/>
        <charset val="134"/>
      </rPr>
      <t>23</t>
    </r>
    <r>
      <rPr>
        <sz val="12"/>
        <rFont val="宋体"/>
        <charset val="134"/>
      </rPr>
      <t>号</t>
    </r>
    <r>
      <rPr>
        <sz val="12"/>
        <rFont val="Times New Roman"/>
        <charset val="134"/>
      </rPr>
      <t>(CK)</t>
    </r>
  </si>
  <si>
    <r>
      <rPr>
        <sz val="12"/>
        <rFont val="宋体"/>
        <charset val="134"/>
      </rPr>
      <t>武运粳</t>
    </r>
    <r>
      <rPr>
        <sz val="12"/>
        <rFont val="Times New Roman"/>
        <charset val="134"/>
      </rPr>
      <t>23</t>
    </r>
    <r>
      <rPr>
        <sz val="12"/>
        <rFont val="宋体"/>
        <charset val="134"/>
      </rPr>
      <t>号（</t>
    </r>
    <r>
      <rPr>
        <sz val="12"/>
        <rFont val="Times New Roman"/>
        <charset val="134"/>
      </rPr>
      <t>CK</t>
    </r>
    <r>
      <rPr>
        <sz val="12"/>
        <rFont val="宋体"/>
        <charset val="134"/>
      </rPr>
      <t>）</t>
    </r>
  </si>
  <si>
    <t>2021年水稻报审品种综合性状表（扩区试验品种）</t>
  </si>
  <si>
    <t>拟扩区域</t>
  </si>
  <si>
    <t>亩产量</t>
  </si>
  <si>
    <t>较对照</t>
  </si>
  <si>
    <t>增减点</t>
  </si>
  <si>
    <t>条纹叶枯病</t>
  </si>
  <si>
    <r>
      <rPr>
        <sz val="12"/>
        <color indexed="8"/>
        <rFont val="宋体"/>
        <charset val="134"/>
      </rPr>
      <t>南粳</t>
    </r>
    <r>
      <rPr>
        <sz val="12"/>
        <color indexed="8"/>
        <rFont val="Times New Roman"/>
        <charset val="134"/>
      </rPr>
      <t>46</t>
    </r>
  </si>
  <si>
    <t>沿江及苏南地区</t>
  </si>
  <si>
    <t>2020</t>
  </si>
  <si>
    <r>
      <rPr>
        <sz val="12"/>
        <color rgb="FF000000"/>
        <rFont val="宋体"/>
        <charset val="134"/>
      </rPr>
      <t>武运粳</t>
    </r>
    <r>
      <rPr>
        <sz val="12"/>
        <color rgb="FF000000"/>
        <rFont val="Times New Roman"/>
        <charset val="134"/>
      </rPr>
      <t>23</t>
    </r>
    <r>
      <rPr>
        <sz val="12"/>
        <color rgb="FF000000"/>
        <rFont val="宋体"/>
        <charset val="134"/>
      </rPr>
      <t>（</t>
    </r>
    <r>
      <rPr>
        <sz val="12"/>
        <color rgb="FF000000"/>
        <rFont val="Times New Roman"/>
        <charset val="134"/>
      </rPr>
      <t>CK</t>
    </r>
    <r>
      <rPr>
        <sz val="12"/>
        <color rgb="FF000000"/>
        <rFont val="宋体"/>
        <charset val="134"/>
      </rPr>
      <t>）</t>
    </r>
  </si>
  <si>
    <t>参试年份</t>
  </si>
  <si>
    <t>品种</t>
  </si>
  <si>
    <t>试点</t>
  </si>
  <si>
    <t>基本苗</t>
  </si>
  <si>
    <t>高峰苗</t>
  </si>
  <si>
    <t>分蘖率</t>
  </si>
  <si>
    <t>有效穗</t>
  </si>
  <si>
    <t>成穗率</t>
  </si>
  <si>
    <t>每穗</t>
  </si>
  <si>
    <t>结实率</t>
  </si>
  <si>
    <t>千粒重</t>
  </si>
  <si>
    <t>小区产量(公斤)</t>
  </si>
  <si>
    <t>亩产</t>
  </si>
  <si>
    <t>较ck</t>
  </si>
  <si>
    <t>(CM)</t>
  </si>
  <si>
    <t>(天)</t>
  </si>
  <si>
    <t>(万/亩)</t>
  </si>
  <si>
    <t>(%)</t>
  </si>
  <si>
    <t>总粒数</t>
  </si>
  <si>
    <t>实粒数</t>
  </si>
  <si>
    <t>(克)</t>
  </si>
  <si>
    <t>Ⅰ</t>
  </si>
  <si>
    <t>Ⅱ</t>
  </si>
  <si>
    <t>Ⅲ</t>
  </si>
  <si>
    <t>(kg)</t>
  </si>
  <si>
    <t>增减产%</t>
  </si>
  <si>
    <t>中籼区14</t>
  </si>
  <si>
    <t>大华</t>
  </si>
  <si>
    <t>红旗</t>
  </si>
  <si>
    <t>湖西</t>
  </si>
  <si>
    <t>润扬</t>
  </si>
  <si>
    <t>睢宁</t>
  </si>
  <si>
    <t>宿迁</t>
  </si>
  <si>
    <t>沿海</t>
  </si>
  <si>
    <t>镇江</t>
  </si>
  <si>
    <t>中江</t>
  </si>
  <si>
    <t>籼3</t>
  </si>
  <si>
    <t>白马湖</t>
  </si>
  <si>
    <t>金土地</t>
  </si>
  <si>
    <t>瑞华</t>
  </si>
  <si>
    <t>宿迁所</t>
  </si>
  <si>
    <t>中籼生03</t>
  </si>
  <si>
    <t>丰源</t>
  </si>
  <si>
    <t>金色</t>
  </si>
  <si>
    <t>连云港</t>
  </si>
  <si>
    <t>练湖</t>
  </si>
  <si>
    <t>天隆</t>
  </si>
  <si>
    <t>荃香优9220</t>
  </si>
  <si>
    <t>中籼区12</t>
  </si>
  <si>
    <t>籼2</t>
  </si>
  <si>
    <t>中籼生04</t>
  </si>
  <si>
    <t>中粳区09</t>
  </si>
  <si>
    <t>东海</t>
  </si>
  <si>
    <t>阜宁</t>
  </si>
  <si>
    <t>赣榆</t>
  </si>
  <si>
    <t>欢腾</t>
  </si>
  <si>
    <t>邳州</t>
  </si>
  <si>
    <t>徐州</t>
  </si>
  <si>
    <t>盐都</t>
  </si>
  <si>
    <t>中粳1</t>
  </si>
  <si>
    <r>
      <t>宿迁所</t>
    </r>
    <r>
      <rPr>
        <sz val="10"/>
        <color theme="1"/>
        <rFont val="Times New Roman"/>
        <charset val="134"/>
      </rPr>
      <t xml:space="preserve"> </t>
    </r>
  </si>
  <si>
    <t>宿迁中江</t>
  </si>
  <si>
    <t>中粳生01</t>
  </si>
  <si>
    <t>淮安</t>
  </si>
  <si>
    <t>明天</t>
  </si>
  <si>
    <r>
      <rPr>
        <sz val="10"/>
        <color theme="1"/>
        <rFont val="宋体"/>
        <charset val="134"/>
      </rPr>
      <t>　</t>
    </r>
  </si>
  <si>
    <t>三好</t>
  </si>
  <si>
    <t>中粳区12</t>
  </si>
  <si>
    <t>中粳4</t>
  </si>
  <si>
    <t>中粳生05</t>
  </si>
  <si>
    <t>中粳早区11</t>
  </si>
  <si>
    <t>保丰</t>
  </si>
  <si>
    <t>徐州所</t>
  </si>
  <si>
    <t>大许</t>
  </si>
  <si>
    <t>早中粳2</t>
  </si>
  <si>
    <t>沿海所</t>
  </si>
  <si>
    <t>金地</t>
  </si>
  <si>
    <t>新沂</t>
  </si>
  <si>
    <t>中粳早区10</t>
  </si>
  <si>
    <t>早中粳1</t>
  </si>
  <si>
    <t>中粳早生3</t>
  </si>
  <si>
    <t>迟粳区08</t>
  </si>
  <si>
    <t>大丰</t>
  </si>
  <si>
    <t>东台</t>
  </si>
  <si>
    <t>三河</t>
  </si>
  <si>
    <t>兴化</t>
  </si>
  <si>
    <t>高邮</t>
  </si>
  <si>
    <t>宝应</t>
  </si>
  <si>
    <t>里下河</t>
  </si>
  <si>
    <t>南京</t>
  </si>
  <si>
    <t>迟粳区01</t>
  </si>
  <si>
    <t>扬子江</t>
  </si>
  <si>
    <t>迟中生01</t>
  </si>
  <si>
    <t>华丰</t>
  </si>
  <si>
    <t>神农</t>
  </si>
  <si>
    <t>沿江</t>
  </si>
  <si>
    <t>迟粳早区10</t>
  </si>
  <si>
    <t>建湖</t>
  </si>
  <si>
    <t>洪泽</t>
  </si>
  <si>
    <t>盱眙</t>
  </si>
  <si>
    <t>仪征</t>
  </si>
  <si>
    <t>迟粳早区01</t>
  </si>
  <si>
    <t>迟粳早生01</t>
  </si>
  <si>
    <t>焦点</t>
  </si>
  <si>
    <t>省院</t>
  </si>
  <si>
    <t>宝煌</t>
  </si>
  <si>
    <t>迟粳早区11</t>
  </si>
  <si>
    <t>迟粳早区02</t>
  </si>
  <si>
    <t>迟粳早生02</t>
  </si>
  <si>
    <t>迟粳早区12</t>
  </si>
  <si>
    <t>迟粳早区03</t>
  </si>
  <si>
    <t>迟粳早生06</t>
  </si>
  <si>
    <t>杂中区13</t>
  </si>
  <si>
    <t>杂中区05</t>
  </si>
  <si>
    <t>神农大丰</t>
  </si>
  <si>
    <t>杂中生01</t>
  </si>
  <si>
    <t>扬州</t>
  </si>
  <si>
    <t>杂中区09</t>
  </si>
  <si>
    <t>杂中区03</t>
  </si>
  <si>
    <t>杂中生03</t>
  </si>
  <si>
    <t>杂中区01</t>
  </si>
  <si>
    <t>杂中生04</t>
  </si>
  <si>
    <t>早晚区05</t>
  </si>
  <si>
    <t>苏州</t>
  </si>
  <si>
    <t>武进</t>
  </si>
  <si>
    <t>常熟</t>
  </si>
  <si>
    <t>扬大</t>
  </si>
  <si>
    <t>太湖</t>
  </si>
  <si>
    <t>张家港</t>
  </si>
  <si>
    <t>2020区</t>
  </si>
  <si>
    <t>早晚区11</t>
  </si>
  <si>
    <t>2020生</t>
  </si>
  <si>
    <t>早晚生02</t>
  </si>
  <si>
    <t>靖江</t>
  </si>
  <si>
    <t>98.3</t>
  </si>
  <si>
    <t>157</t>
  </si>
  <si>
    <t>早晚区10</t>
  </si>
  <si>
    <t>沿江所</t>
  </si>
  <si>
    <t>镇江所</t>
  </si>
  <si>
    <t>太湖所</t>
  </si>
  <si>
    <t>早晚区03</t>
  </si>
  <si>
    <t>102.1</t>
  </si>
  <si>
    <t>2019生</t>
  </si>
  <si>
    <t>早晚早区05</t>
  </si>
  <si>
    <t>南农大</t>
  </si>
  <si>
    <t>200区</t>
  </si>
  <si>
    <t>晚早区11</t>
  </si>
  <si>
    <t>104.7</t>
  </si>
  <si>
    <t>8.6</t>
  </si>
  <si>
    <t>30.4</t>
  </si>
  <si>
    <t>21.9</t>
  </si>
  <si>
    <t>江都</t>
  </si>
  <si>
    <t>晚早生01</t>
  </si>
  <si>
    <t>南农</t>
  </si>
  <si>
    <t>晚杂区07</t>
  </si>
  <si>
    <t>无锡</t>
  </si>
  <si>
    <t>晚杂3</t>
  </si>
  <si>
    <t>杂晚生02</t>
  </si>
  <si>
    <t>2018年</t>
  </si>
  <si>
    <t>华荃优109</t>
  </si>
  <si>
    <t>杂籼联区2</t>
  </si>
  <si>
    <t>粮作所</t>
  </si>
  <si>
    <t>2019年</t>
  </si>
  <si>
    <t>六合</t>
  </si>
  <si>
    <t>泰州</t>
  </si>
  <si>
    <t>射阳</t>
  </si>
  <si>
    <t>盐城</t>
  </si>
  <si>
    <r>
      <rPr>
        <sz val="10"/>
        <color theme="1"/>
        <rFont val="Times New Roman"/>
        <charset val="134"/>
      </rPr>
      <t>2020</t>
    </r>
    <r>
      <rPr>
        <sz val="10"/>
        <color theme="1"/>
        <rFont val="宋体"/>
        <charset val="134"/>
      </rPr>
      <t>年</t>
    </r>
  </si>
  <si>
    <r>
      <rPr>
        <sz val="10"/>
        <color theme="1"/>
        <rFont val="宋体"/>
        <charset val="134"/>
      </rPr>
      <t>杂籼联生</t>
    </r>
    <r>
      <rPr>
        <sz val="10"/>
        <color theme="1"/>
        <rFont val="Times New Roman"/>
        <charset val="134"/>
      </rPr>
      <t>1</t>
    </r>
  </si>
  <si>
    <r>
      <rPr>
        <sz val="10"/>
        <color theme="1"/>
        <rFont val="Times New Roman"/>
        <charset val="134"/>
      </rPr>
      <t>2018</t>
    </r>
    <r>
      <rPr>
        <sz val="10"/>
        <color theme="1"/>
        <rFont val="宋体"/>
        <charset val="134"/>
      </rPr>
      <t>年</t>
    </r>
  </si>
  <si>
    <r>
      <rPr>
        <b/>
        <sz val="10"/>
        <color theme="1"/>
        <rFont val="宋体"/>
        <charset val="134"/>
      </rPr>
      <t>润两优6</t>
    </r>
    <r>
      <rPr>
        <b/>
        <sz val="10"/>
        <color theme="1"/>
        <rFont val="宋体"/>
        <charset val="134"/>
      </rPr>
      <t>12</t>
    </r>
  </si>
  <si>
    <r>
      <rPr>
        <sz val="10"/>
        <color theme="1"/>
        <rFont val="宋体"/>
        <charset val="134"/>
      </rPr>
      <t>杂籼联区</t>
    </r>
    <r>
      <rPr>
        <sz val="10"/>
        <color theme="1"/>
        <rFont val="Times New Roman"/>
        <charset val="134"/>
      </rPr>
      <t>05</t>
    </r>
  </si>
  <si>
    <r>
      <rPr>
        <sz val="10"/>
        <color theme="1"/>
        <rFont val="Times New Roman"/>
        <charset val="134"/>
      </rPr>
      <t>2019</t>
    </r>
    <r>
      <rPr>
        <sz val="10"/>
        <color theme="1"/>
        <rFont val="宋体"/>
        <charset val="134"/>
      </rPr>
      <t>年</t>
    </r>
  </si>
  <si>
    <r>
      <rPr>
        <sz val="10"/>
        <color theme="1"/>
        <rFont val="宋体"/>
        <charset val="134"/>
      </rPr>
      <t>杂籼联区</t>
    </r>
    <r>
      <rPr>
        <sz val="10"/>
        <color theme="1"/>
        <rFont val="Times New Roman"/>
        <charset val="134"/>
      </rPr>
      <t>04</t>
    </r>
  </si>
  <si>
    <t>杂籼联生3</t>
  </si>
  <si>
    <t>荃优9114</t>
  </si>
  <si>
    <r>
      <rPr>
        <sz val="10"/>
        <color theme="1"/>
        <rFont val="宋体"/>
        <charset val="134"/>
      </rPr>
      <t>杂籼联区</t>
    </r>
    <r>
      <rPr>
        <sz val="10"/>
        <color theme="1"/>
        <rFont val="Times New Roman"/>
        <charset val="134"/>
      </rPr>
      <t>3</t>
    </r>
  </si>
  <si>
    <t>杂籼联区3</t>
  </si>
  <si>
    <t>杂籼联生2</t>
  </si>
  <si>
    <t>明两优875</t>
  </si>
  <si>
    <t>淳化</t>
  </si>
  <si>
    <t>金湖</t>
  </si>
  <si>
    <t>江宁</t>
  </si>
  <si>
    <t>铜山</t>
  </si>
  <si>
    <t>33..32</t>
  </si>
  <si>
    <t>悦两优1号</t>
  </si>
  <si>
    <t>泗阳</t>
  </si>
  <si>
    <t>华粳1803</t>
  </si>
  <si>
    <t>岗埠</t>
  </si>
  <si>
    <t>佳禾睢宁</t>
  </si>
  <si>
    <t>中江228</t>
  </si>
  <si>
    <r>
      <rPr>
        <b/>
        <sz val="10"/>
        <color theme="1"/>
        <rFont val="宋体"/>
        <charset val="134"/>
      </rPr>
      <t>宁</t>
    </r>
    <r>
      <rPr>
        <b/>
        <sz val="10"/>
        <color theme="1"/>
        <rFont val="Times New Roman"/>
        <charset val="134"/>
      </rPr>
      <t>7604</t>
    </r>
  </si>
  <si>
    <r>
      <rPr>
        <sz val="10"/>
        <color theme="1"/>
        <rFont val="宋体"/>
        <charset val="134"/>
      </rPr>
      <t>连早</t>
    </r>
    <r>
      <rPr>
        <sz val="10"/>
        <color theme="1"/>
        <rFont val="Times New Roman"/>
        <charset val="134"/>
      </rPr>
      <t>3</t>
    </r>
  </si>
  <si>
    <t>灌南</t>
  </si>
  <si>
    <r>
      <rPr>
        <sz val="10"/>
        <color theme="1"/>
        <rFont val="宋体"/>
        <charset val="134"/>
      </rPr>
      <t>连早</t>
    </r>
    <r>
      <rPr>
        <sz val="10"/>
        <color theme="1"/>
        <rFont val="Times New Roman"/>
        <charset val="134"/>
      </rPr>
      <t>02</t>
    </r>
  </si>
  <si>
    <r>
      <rPr>
        <sz val="10"/>
        <color theme="1"/>
        <rFont val="宋体"/>
        <charset val="134"/>
      </rPr>
      <t>连早生</t>
    </r>
    <r>
      <rPr>
        <sz val="10"/>
        <color theme="1"/>
        <rFont val="Times New Roman"/>
        <charset val="134"/>
      </rPr>
      <t>02</t>
    </r>
  </si>
  <si>
    <r>
      <rPr>
        <b/>
        <sz val="10"/>
        <color theme="1"/>
        <rFont val="宋体"/>
        <charset val="134"/>
      </rPr>
      <t>连粳</t>
    </r>
    <r>
      <rPr>
        <b/>
        <sz val="10"/>
        <color theme="1"/>
        <rFont val="Times New Roman"/>
        <charset val="134"/>
      </rPr>
      <t>17405</t>
    </r>
  </si>
  <si>
    <r>
      <rPr>
        <sz val="10"/>
        <color theme="1"/>
        <rFont val="宋体"/>
        <charset val="134"/>
      </rPr>
      <t>连早</t>
    </r>
    <r>
      <rPr>
        <sz val="10"/>
        <color theme="1"/>
        <rFont val="Times New Roman"/>
        <charset val="134"/>
      </rPr>
      <t>1</t>
    </r>
  </si>
  <si>
    <r>
      <rPr>
        <sz val="10"/>
        <color theme="1"/>
        <rFont val="宋体"/>
        <charset val="134"/>
      </rPr>
      <t>连早</t>
    </r>
    <r>
      <rPr>
        <sz val="10"/>
        <color theme="1"/>
        <rFont val="Times New Roman"/>
        <charset val="134"/>
      </rPr>
      <t>01</t>
    </r>
  </si>
  <si>
    <r>
      <rPr>
        <sz val="10"/>
        <color theme="1"/>
        <rFont val="宋体"/>
        <charset val="134"/>
      </rPr>
      <t>连早生</t>
    </r>
    <r>
      <rPr>
        <sz val="10"/>
        <color theme="1"/>
        <rFont val="Times New Roman"/>
        <charset val="134"/>
      </rPr>
      <t>01</t>
    </r>
  </si>
  <si>
    <t>盐糯13138</t>
  </si>
  <si>
    <t>连早10</t>
  </si>
  <si>
    <t>连早02</t>
  </si>
  <si>
    <t>连早生04</t>
  </si>
  <si>
    <t>26.2</t>
  </si>
  <si>
    <r>
      <rPr>
        <b/>
        <sz val="10"/>
        <color rgb="FF000000"/>
        <rFont val="Times New Roman"/>
        <charset val="134"/>
      </rPr>
      <t>2</t>
    </r>
    <r>
      <rPr>
        <b/>
        <sz val="10"/>
        <color rgb="FF000000"/>
        <rFont val="宋体"/>
        <charset val="134"/>
      </rPr>
      <t>5</t>
    </r>
    <r>
      <rPr>
        <b/>
        <sz val="10"/>
        <color rgb="FF000000"/>
        <rFont val="Times New Roman"/>
        <charset val="134"/>
      </rPr>
      <t>.</t>
    </r>
    <r>
      <rPr>
        <b/>
        <sz val="10"/>
        <color rgb="FF000000"/>
        <rFont val="宋体"/>
        <charset val="134"/>
      </rPr>
      <t>6</t>
    </r>
    <r>
      <rPr>
        <b/>
        <sz val="10"/>
        <color rgb="FF000000"/>
        <rFont val="Times New Roman"/>
        <charset val="134"/>
      </rPr>
      <t> </t>
    </r>
  </si>
  <si>
    <t>华粳1802</t>
  </si>
  <si>
    <t>黄海</t>
  </si>
  <si>
    <r>
      <rPr>
        <sz val="10"/>
        <color theme="1"/>
        <rFont val="宋体"/>
        <charset val="134"/>
      </rPr>
      <t>华粳</t>
    </r>
    <r>
      <rPr>
        <sz val="10"/>
        <color theme="1"/>
        <rFont val="Times New Roman"/>
        <charset val="134"/>
      </rPr>
      <t>1802</t>
    </r>
  </si>
  <si>
    <t>哈勃603</t>
  </si>
  <si>
    <t>常粳18-10</t>
  </si>
  <si>
    <t>14..02</t>
  </si>
  <si>
    <t>中江粳9008</t>
  </si>
  <si>
    <r>
      <rPr>
        <sz val="10"/>
        <color theme="1"/>
        <rFont val="宋体"/>
        <charset val="134"/>
      </rPr>
      <t>中江粳</t>
    </r>
    <r>
      <rPr>
        <sz val="10"/>
        <color theme="1"/>
        <rFont val="Times New Roman"/>
        <charset val="134"/>
      </rPr>
      <t>9008</t>
    </r>
  </si>
  <si>
    <t>天丰818</t>
  </si>
  <si>
    <t>YZQ08</t>
  </si>
  <si>
    <t>沭阳</t>
  </si>
  <si>
    <t>泗洪</t>
  </si>
  <si>
    <t>沛县</t>
  </si>
  <si>
    <t>YZS05</t>
  </si>
  <si>
    <t>\</t>
  </si>
  <si>
    <t>平明</t>
  </si>
  <si>
    <t>天丰186</t>
  </si>
  <si>
    <t>YZQ07</t>
  </si>
  <si>
    <t>131.4 *</t>
  </si>
  <si>
    <t>YZS04</t>
  </si>
  <si>
    <t>淮161</t>
  </si>
  <si>
    <t>YZQ04</t>
  </si>
  <si>
    <t>YZQ05</t>
  </si>
  <si>
    <t>YZS02</t>
  </si>
  <si>
    <t>淮678</t>
  </si>
  <si>
    <t>YZQ06</t>
  </si>
  <si>
    <t>YZS03</t>
  </si>
  <si>
    <t>扬粳722</t>
  </si>
  <si>
    <t>YZQ01</t>
  </si>
  <si>
    <t>YZS01</t>
  </si>
  <si>
    <t>宁9010</t>
  </si>
  <si>
    <t>省院中区05</t>
  </si>
  <si>
    <t>湖西农场</t>
  </si>
  <si>
    <t>欢腾种业</t>
  </si>
  <si>
    <r>
      <rPr>
        <sz val="10"/>
        <color theme="1"/>
        <rFont val="宋体"/>
        <charset val="134"/>
      </rPr>
      <t>省院中区</t>
    </r>
    <r>
      <rPr>
        <sz val="10"/>
        <color theme="1"/>
        <rFont val="Times New Roman"/>
        <charset val="134"/>
      </rPr>
      <t>04</t>
    </r>
  </si>
  <si>
    <t>连云港所</t>
  </si>
  <si>
    <t>2020年</t>
  </si>
  <si>
    <r>
      <rPr>
        <sz val="10"/>
        <color theme="1"/>
        <rFont val="宋体"/>
        <charset val="134"/>
      </rPr>
      <t>省院中生</t>
    </r>
    <r>
      <rPr>
        <sz val="10"/>
        <color theme="1"/>
        <rFont val="Times New Roman"/>
        <charset val="134"/>
      </rPr>
      <t>01</t>
    </r>
  </si>
  <si>
    <t>涟水</t>
  </si>
  <si>
    <t>徐60198</t>
  </si>
  <si>
    <r>
      <rPr>
        <sz val="10"/>
        <color theme="1"/>
        <rFont val="宋体"/>
        <charset val="134"/>
      </rPr>
      <t>省院中区</t>
    </r>
    <r>
      <rPr>
        <sz val="10"/>
        <color theme="1"/>
        <rFont val="Times New Roman"/>
        <charset val="134"/>
      </rPr>
      <t>10</t>
    </r>
  </si>
  <si>
    <t>省院中区01</t>
  </si>
  <si>
    <r>
      <rPr>
        <sz val="10"/>
        <color theme="1"/>
        <rFont val="宋体"/>
        <charset val="134"/>
      </rPr>
      <t>省院中生</t>
    </r>
    <r>
      <rPr>
        <sz val="10"/>
        <color theme="1"/>
        <rFont val="Times New Roman"/>
        <charset val="134"/>
      </rPr>
      <t>02</t>
    </r>
  </si>
  <si>
    <r>
      <rPr>
        <sz val="10"/>
        <color theme="1"/>
        <rFont val="宋体"/>
        <charset val="134"/>
      </rPr>
      <t>苏秀</t>
    </r>
    <r>
      <rPr>
        <sz val="10"/>
        <color theme="1"/>
        <rFont val="Times New Roman"/>
        <charset val="134"/>
      </rPr>
      <t>839</t>
    </r>
  </si>
  <si>
    <t>19E07</t>
  </si>
  <si>
    <t>海州</t>
  </si>
  <si>
    <t>E2022</t>
  </si>
  <si>
    <t>138,6</t>
  </si>
  <si>
    <t>E2019</t>
  </si>
  <si>
    <t>连鉴9号</t>
  </si>
  <si>
    <t>顺泰农场</t>
  </si>
  <si>
    <t>东辛农场</t>
  </si>
  <si>
    <t>青口盐场</t>
  </si>
  <si>
    <t>华丰农场</t>
  </si>
  <si>
    <t>金海农场</t>
  </si>
  <si>
    <t>射阳金海岛</t>
  </si>
  <si>
    <t>新洋试验站</t>
  </si>
  <si>
    <t>通州</t>
  </si>
  <si>
    <t>云辉</t>
  </si>
  <si>
    <r>
      <rPr>
        <sz val="10"/>
        <color indexed="8"/>
        <rFont val="Times New Roman"/>
        <charset val="0"/>
      </rPr>
      <t>2020</t>
    </r>
    <r>
      <rPr>
        <sz val="10"/>
        <color indexed="8"/>
        <rFont val="宋体"/>
        <charset val="134"/>
      </rPr>
      <t>生</t>
    </r>
  </si>
  <si>
    <r>
      <rPr>
        <sz val="10"/>
        <color indexed="8"/>
        <rFont val="宋体"/>
        <charset val="134"/>
      </rPr>
      <t>连鉴</t>
    </r>
    <r>
      <rPr>
        <sz val="10"/>
        <color indexed="8"/>
        <rFont val="Times New Roman"/>
        <charset val="0"/>
      </rPr>
      <t>9</t>
    </r>
    <r>
      <rPr>
        <sz val="10"/>
        <color indexed="8"/>
        <rFont val="宋体"/>
        <charset val="134"/>
      </rPr>
      <t>号</t>
    </r>
  </si>
  <si>
    <t>连鉴7号</t>
  </si>
  <si>
    <r>
      <rPr>
        <sz val="10"/>
        <color indexed="8"/>
        <rFont val="宋体"/>
        <charset val="134"/>
      </rPr>
      <t>连鉴</t>
    </r>
    <r>
      <rPr>
        <sz val="10"/>
        <color indexed="8"/>
        <rFont val="Times New Roman"/>
        <charset val="0"/>
      </rPr>
      <t>7</t>
    </r>
    <r>
      <rPr>
        <sz val="10"/>
        <color indexed="8"/>
        <rFont val="宋体"/>
        <charset val="134"/>
      </rPr>
      <t>号</t>
    </r>
  </si>
  <si>
    <r>
      <rPr>
        <sz val="10"/>
        <color indexed="8"/>
        <rFont val="Times New Roman"/>
        <charset val="0"/>
      </rPr>
      <t>2018</t>
    </r>
    <r>
      <rPr>
        <sz val="10"/>
        <color indexed="8"/>
        <rFont val="宋体"/>
        <charset val="134"/>
      </rPr>
      <t>区</t>
    </r>
  </si>
  <si>
    <t>盐稻178</t>
  </si>
  <si>
    <r>
      <rPr>
        <sz val="10"/>
        <color indexed="8"/>
        <rFont val="Times New Roman"/>
        <charset val="0"/>
      </rPr>
      <t>2019</t>
    </r>
    <r>
      <rPr>
        <sz val="10"/>
        <color indexed="8"/>
        <rFont val="宋体"/>
        <charset val="134"/>
      </rPr>
      <t>区</t>
    </r>
  </si>
  <si>
    <t>瑞华036</t>
  </si>
  <si>
    <t>省院迟区01</t>
  </si>
  <si>
    <t>如东</t>
  </si>
  <si>
    <t>如皋</t>
  </si>
  <si>
    <r>
      <rPr>
        <sz val="10"/>
        <color theme="1"/>
        <rFont val="宋体"/>
        <charset val="134"/>
      </rPr>
      <t>省院迟生</t>
    </r>
    <r>
      <rPr>
        <sz val="10"/>
        <color theme="1"/>
        <rFont val="Calibri"/>
        <charset val="134"/>
      </rPr>
      <t>01</t>
    </r>
  </si>
  <si>
    <t>盐稻83006</t>
  </si>
  <si>
    <r>
      <rPr>
        <sz val="10"/>
        <color theme="1"/>
        <rFont val="宋体"/>
        <charset val="134"/>
      </rPr>
      <t>省院迟区</t>
    </r>
    <r>
      <rPr>
        <sz val="10"/>
        <color theme="1"/>
        <rFont val="Times New Roman"/>
        <charset val="134"/>
      </rPr>
      <t>03</t>
    </r>
  </si>
  <si>
    <r>
      <rPr>
        <sz val="10"/>
        <color theme="1"/>
        <rFont val="宋体"/>
        <charset val="134"/>
      </rPr>
      <t>省院迟区</t>
    </r>
    <r>
      <rPr>
        <sz val="10"/>
        <color theme="1"/>
        <rFont val="Times New Roman"/>
        <charset val="134"/>
      </rPr>
      <t>01</t>
    </r>
  </si>
  <si>
    <r>
      <rPr>
        <sz val="10"/>
        <color theme="1"/>
        <rFont val="宋体"/>
        <charset val="134"/>
      </rPr>
      <t>省院迟生</t>
    </r>
    <r>
      <rPr>
        <sz val="10"/>
        <color theme="1"/>
        <rFont val="Calibri"/>
        <charset val="134"/>
      </rPr>
      <t>02</t>
    </r>
  </si>
  <si>
    <t>扬农粳18-3091</t>
  </si>
  <si>
    <r>
      <rPr>
        <sz val="10"/>
        <color theme="1"/>
        <rFont val="宋体"/>
        <charset val="134"/>
      </rPr>
      <t>省院迟区</t>
    </r>
    <r>
      <rPr>
        <sz val="10"/>
        <color theme="1"/>
        <rFont val="Times New Roman"/>
        <charset val="134"/>
      </rPr>
      <t>10</t>
    </r>
  </si>
  <si>
    <r>
      <rPr>
        <sz val="10"/>
        <color theme="1"/>
        <rFont val="宋体"/>
        <charset val="134"/>
      </rPr>
      <t>省院迟区</t>
    </r>
    <r>
      <rPr>
        <sz val="10"/>
        <color theme="1"/>
        <rFont val="Times New Roman"/>
        <charset val="134"/>
      </rPr>
      <t>04</t>
    </r>
  </si>
  <si>
    <r>
      <rPr>
        <sz val="10"/>
        <color theme="1"/>
        <rFont val="宋体"/>
        <charset val="134"/>
      </rPr>
      <t>省院迟生</t>
    </r>
    <r>
      <rPr>
        <sz val="10"/>
        <color theme="1"/>
        <rFont val="Calibri"/>
        <charset val="134"/>
      </rPr>
      <t>03</t>
    </r>
  </si>
  <si>
    <t>宁5718</t>
  </si>
  <si>
    <r>
      <rPr>
        <sz val="10"/>
        <color theme="1"/>
        <rFont val="宋体"/>
        <charset val="134"/>
      </rPr>
      <t>省院迟区</t>
    </r>
    <r>
      <rPr>
        <sz val="10"/>
        <color theme="1"/>
        <rFont val="Times New Roman"/>
        <charset val="134"/>
      </rPr>
      <t>09</t>
    </r>
  </si>
  <si>
    <r>
      <rPr>
        <sz val="10"/>
        <color theme="1"/>
        <rFont val="宋体"/>
        <charset val="134"/>
      </rPr>
      <t>省院迟区</t>
    </r>
    <r>
      <rPr>
        <sz val="10"/>
        <color theme="1"/>
        <rFont val="Times New Roman"/>
        <charset val="134"/>
      </rPr>
      <t>13</t>
    </r>
  </si>
  <si>
    <r>
      <rPr>
        <sz val="10"/>
        <color theme="1"/>
        <rFont val="宋体"/>
        <charset val="134"/>
      </rPr>
      <t>省院迟生</t>
    </r>
    <r>
      <rPr>
        <sz val="10"/>
        <color theme="1"/>
        <rFont val="Times New Roman"/>
        <charset val="134"/>
      </rPr>
      <t>05</t>
    </r>
  </si>
  <si>
    <t>华粳1804</t>
  </si>
  <si>
    <t>南通</t>
  </si>
  <si>
    <t>汤山</t>
  </si>
  <si>
    <t>盐稻6018</t>
  </si>
  <si>
    <t>镇稻9542</t>
  </si>
  <si>
    <t>YCQ01</t>
  </si>
  <si>
    <t>汉留</t>
  </si>
  <si>
    <t>YCQ3</t>
  </si>
  <si>
    <t>YCS1</t>
  </si>
  <si>
    <r>
      <rPr>
        <b/>
        <sz val="10"/>
        <color theme="1"/>
        <rFont val="宋体"/>
        <charset val="134"/>
      </rPr>
      <t>淮</t>
    </r>
    <r>
      <rPr>
        <b/>
        <sz val="10"/>
        <color theme="1"/>
        <rFont val="Times New Roman"/>
        <charset val="134"/>
      </rPr>
      <t>729</t>
    </r>
  </si>
  <si>
    <t>YCQ4</t>
  </si>
  <si>
    <t>YCS2</t>
  </si>
  <si>
    <r>
      <rPr>
        <b/>
        <sz val="10"/>
        <color theme="1"/>
        <rFont val="宋体"/>
        <charset val="134"/>
      </rPr>
      <t>扬粳</t>
    </r>
    <r>
      <rPr>
        <b/>
        <sz val="10"/>
        <color theme="1"/>
        <rFont val="Times New Roman"/>
        <charset val="134"/>
      </rPr>
      <t>5118</t>
    </r>
  </si>
  <si>
    <t>YCQ12</t>
  </si>
  <si>
    <t>YCQ1</t>
  </si>
  <si>
    <t>YCS3</t>
  </si>
  <si>
    <r>
      <rPr>
        <b/>
        <sz val="10"/>
        <color theme="1"/>
        <rFont val="宋体"/>
        <charset val="134"/>
      </rPr>
      <t>淮</t>
    </r>
    <r>
      <rPr>
        <b/>
        <sz val="10"/>
        <color theme="1"/>
        <rFont val="Times New Roman"/>
        <charset val="134"/>
      </rPr>
      <t>726</t>
    </r>
  </si>
  <si>
    <t>YCQ08</t>
  </si>
  <si>
    <t>YCQ2</t>
  </si>
  <si>
    <t>YCS4</t>
  </si>
  <si>
    <r>
      <rPr>
        <b/>
        <sz val="10"/>
        <color theme="1"/>
        <rFont val="宋体"/>
        <charset val="134"/>
      </rPr>
      <t>天丰</t>
    </r>
    <r>
      <rPr>
        <b/>
        <sz val="10"/>
        <color theme="1"/>
        <rFont val="Times New Roman"/>
        <charset val="134"/>
      </rPr>
      <t>105</t>
    </r>
  </si>
  <si>
    <t>YCQ9</t>
  </si>
  <si>
    <t>YCS5</t>
  </si>
  <si>
    <r>
      <rPr>
        <b/>
        <sz val="10"/>
        <color theme="1"/>
        <rFont val="宋体"/>
        <charset val="134"/>
      </rPr>
      <t>扬粳</t>
    </r>
    <r>
      <rPr>
        <b/>
        <sz val="10"/>
        <color theme="1"/>
        <rFont val="Times New Roman"/>
        <charset val="134"/>
      </rPr>
      <t>8233</t>
    </r>
  </si>
  <si>
    <t>YCQ14</t>
  </si>
  <si>
    <t>YCQ8</t>
  </si>
  <si>
    <t>YCS6</t>
  </si>
  <si>
    <t>武育377</t>
  </si>
  <si>
    <t>NC19-06</t>
  </si>
  <si>
    <t>盐城农科院</t>
  </si>
  <si>
    <t>扬州所</t>
  </si>
  <si>
    <t>红旗种业</t>
  </si>
  <si>
    <t>金色农业</t>
  </si>
  <si>
    <t>淮阴所</t>
  </si>
  <si>
    <t>天隆种业</t>
  </si>
  <si>
    <t>中种（江苏）</t>
  </si>
  <si>
    <t>NC20-104</t>
  </si>
  <si>
    <t>NCS01</t>
  </si>
  <si>
    <t>华丰种业</t>
  </si>
  <si>
    <t>扬粳7081</t>
  </si>
  <si>
    <t>NC18-08</t>
  </si>
  <si>
    <t>13</t>
  </si>
  <si>
    <t>NC19-02</t>
  </si>
  <si>
    <t>NCS02</t>
  </si>
  <si>
    <t>宁粳3965</t>
  </si>
  <si>
    <t>NC18-13</t>
  </si>
  <si>
    <t>NC19-03</t>
  </si>
  <si>
    <t>NCS04</t>
  </si>
  <si>
    <t>盐稻83011</t>
  </si>
  <si>
    <t>NC19-10</t>
  </si>
  <si>
    <t xml:space="preserve">NC20-101 </t>
  </si>
  <si>
    <t>NCS05</t>
  </si>
  <si>
    <t>丰粳908</t>
  </si>
  <si>
    <t>SFA04</t>
  </si>
  <si>
    <t>丹阳</t>
  </si>
  <si>
    <t>海安</t>
  </si>
  <si>
    <t>SFA02</t>
  </si>
  <si>
    <t>SFC02</t>
  </si>
  <si>
    <t>扬产1010253</t>
  </si>
  <si>
    <t>SFA10</t>
  </si>
  <si>
    <t>SFA01</t>
  </si>
  <si>
    <t>SFC01</t>
  </si>
  <si>
    <t>南粳5758</t>
  </si>
  <si>
    <r>
      <rPr>
        <sz val="10"/>
        <color theme="1"/>
        <rFont val="宋体"/>
        <charset val="134"/>
      </rPr>
      <t>苏中</t>
    </r>
    <r>
      <rPr>
        <sz val="10"/>
        <color theme="1"/>
        <rFont val="Times New Roman"/>
        <charset val="134"/>
      </rPr>
      <t>03</t>
    </r>
  </si>
  <si>
    <r>
      <rPr>
        <sz val="10"/>
        <color theme="1"/>
        <rFont val="宋体"/>
        <charset val="134"/>
      </rPr>
      <t>苏中</t>
    </r>
    <r>
      <rPr>
        <sz val="10"/>
        <color theme="1"/>
        <rFont val="Times New Roman"/>
        <charset val="134"/>
      </rPr>
      <t>13</t>
    </r>
  </si>
  <si>
    <r>
      <rPr>
        <sz val="10"/>
        <color theme="1"/>
        <rFont val="宋体"/>
        <charset val="134"/>
      </rPr>
      <t>苏中生</t>
    </r>
    <r>
      <rPr>
        <sz val="10"/>
        <color theme="1"/>
        <rFont val="Times New Roman"/>
        <charset val="134"/>
      </rPr>
      <t>01</t>
    </r>
  </si>
  <si>
    <t> 349.3</t>
  </si>
  <si>
    <t>悦粳2号</t>
  </si>
  <si>
    <t>SFB12</t>
  </si>
  <si>
    <t>SFB05</t>
  </si>
  <si>
    <t>SFD04</t>
  </si>
  <si>
    <t>润扬稻1709</t>
  </si>
  <si>
    <t>SFB01</t>
  </si>
  <si>
    <t>SFD01</t>
  </si>
  <si>
    <t>扬大18-1090</t>
  </si>
  <si>
    <r>
      <rPr>
        <sz val="10"/>
        <color indexed="8"/>
        <rFont val="宋体"/>
        <charset val="134"/>
      </rPr>
      <t>省院晚区</t>
    </r>
    <r>
      <rPr>
        <sz val="10"/>
        <color indexed="8"/>
        <rFont val="Times New Roman"/>
        <charset val="134"/>
      </rPr>
      <t>10</t>
    </r>
  </si>
  <si>
    <t>金坛</t>
  </si>
  <si>
    <r>
      <rPr>
        <sz val="10"/>
        <color theme="1"/>
        <rFont val="宋体"/>
        <charset val="134"/>
      </rPr>
      <t>省院晚区</t>
    </r>
    <r>
      <rPr>
        <sz val="10"/>
        <color theme="1"/>
        <rFont val="Times New Roman"/>
        <charset val="134"/>
      </rPr>
      <t>01</t>
    </r>
  </si>
  <si>
    <t>省晚生05</t>
  </si>
  <si>
    <t>通粳18－8</t>
  </si>
  <si>
    <r>
      <rPr>
        <sz val="10"/>
        <color indexed="8"/>
        <rFont val="宋体"/>
        <charset val="134"/>
      </rPr>
      <t>省院晚区</t>
    </r>
    <r>
      <rPr>
        <sz val="10"/>
        <color indexed="8"/>
        <rFont val="Times New Roman"/>
        <charset val="134"/>
      </rPr>
      <t>11</t>
    </r>
  </si>
  <si>
    <t>省院晚区02</t>
  </si>
  <si>
    <t>省晚生06</t>
  </si>
  <si>
    <t>南粳83077</t>
  </si>
  <si>
    <r>
      <rPr>
        <sz val="10"/>
        <color indexed="8"/>
        <rFont val="宋体"/>
        <charset val="134"/>
      </rPr>
      <t>省院晚区</t>
    </r>
    <r>
      <rPr>
        <sz val="10"/>
        <color indexed="8"/>
        <rFont val="Times New Roman"/>
        <charset val="134"/>
      </rPr>
      <t>13</t>
    </r>
  </si>
  <si>
    <t>省院晚区03</t>
  </si>
  <si>
    <t>省晚生07</t>
  </si>
  <si>
    <r>
      <rPr>
        <b/>
        <sz val="10"/>
        <color theme="1"/>
        <rFont val="宋体"/>
        <charset val="134"/>
      </rPr>
      <t>镇稻</t>
    </r>
    <r>
      <rPr>
        <b/>
        <sz val="10"/>
        <color theme="1"/>
        <rFont val="Times New Roman"/>
        <charset val="134"/>
      </rPr>
      <t>6815</t>
    </r>
  </si>
  <si>
    <t>WLZW 02</t>
  </si>
  <si>
    <t>靖丰</t>
  </si>
  <si>
    <t>WLZWQ 11</t>
  </si>
  <si>
    <t>扬中</t>
  </si>
  <si>
    <t>WLZWS 01</t>
  </si>
  <si>
    <r>
      <rPr>
        <b/>
        <sz val="10"/>
        <color theme="1"/>
        <rFont val="宋体"/>
        <charset val="134"/>
      </rPr>
      <t>镇稻</t>
    </r>
    <r>
      <rPr>
        <b/>
        <sz val="10"/>
        <color theme="1"/>
        <rFont val="Times New Roman"/>
        <charset val="134"/>
      </rPr>
      <t>6709</t>
    </r>
  </si>
  <si>
    <t>WL 02</t>
  </si>
  <si>
    <t>WLZW 07</t>
  </si>
  <si>
    <t>WLZWS 02</t>
  </si>
  <si>
    <t>丰粳6296</t>
  </si>
  <si>
    <t>WL 05</t>
  </si>
  <si>
    <t>WLZW 08</t>
  </si>
  <si>
    <t>WLZWS 03</t>
  </si>
  <si>
    <t>扬粳7028</t>
  </si>
  <si>
    <t>WL 07</t>
  </si>
  <si>
    <t>WLZW 09</t>
  </si>
  <si>
    <t>WLZWS 04</t>
  </si>
  <si>
    <t>武育528</t>
  </si>
  <si>
    <t>WL 08</t>
  </si>
  <si>
    <t>WLZW 10</t>
  </si>
  <si>
    <t>WLZWS 05</t>
  </si>
  <si>
    <t>77.2 </t>
  </si>
  <si>
    <t>武科粳7375</t>
  </si>
  <si>
    <t>WL 11</t>
  </si>
  <si>
    <t>WLZW 12</t>
  </si>
  <si>
    <t>WLZWS 06</t>
  </si>
  <si>
    <t>靖丰6429</t>
  </si>
  <si>
    <t>WL 14</t>
  </si>
  <si>
    <t>WLZW 13</t>
  </si>
  <si>
    <t>WLZWS 07</t>
  </si>
  <si>
    <r>
      <rPr>
        <b/>
        <sz val="10"/>
        <color theme="1"/>
        <rFont val="宋体"/>
        <charset val="134"/>
      </rPr>
      <t>常优</t>
    </r>
    <r>
      <rPr>
        <b/>
        <sz val="10"/>
        <color theme="1"/>
        <rFont val="Times New Roman"/>
        <charset val="134"/>
      </rPr>
      <t>18-9</t>
    </r>
  </si>
  <si>
    <r>
      <rPr>
        <sz val="10"/>
        <color theme="1"/>
        <rFont val="宋体"/>
        <charset val="134"/>
      </rPr>
      <t>常优</t>
    </r>
    <r>
      <rPr>
        <sz val="10"/>
        <color theme="1"/>
        <rFont val="Times New Roman"/>
        <charset val="134"/>
      </rPr>
      <t>18-9</t>
    </r>
  </si>
  <si>
    <t>昆山</t>
  </si>
  <si>
    <t>26.0.</t>
  </si>
  <si>
    <r>
      <rPr>
        <b/>
        <sz val="10"/>
        <color theme="1"/>
        <rFont val="Times New Roman"/>
        <charset val="134"/>
      </rPr>
      <t>23</t>
    </r>
    <r>
      <rPr>
        <b/>
        <sz val="10"/>
        <color theme="1"/>
        <rFont val="宋体"/>
        <charset val="134"/>
      </rPr>
      <t>优</t>
    </r>
    <r>
      <rPr>
        <b/>
        <sz val="10"/>
        <color theme="1"/>
        <rFont val="Times New Roman"/>
        <charset val="134"/>
      </rPr>
      <t>293</t>
    </r>
  </si>
  <si>
    <r>
      <rPr>
        <sz val="10"/>
        <color theme="1"/>
        <rFont val="Times New Roman"/>
        <charset val="134"/>
      </rPr>
      <t>23</t>
    </r>
    <r>
      <rPr>
        <sz val="10"/>
        <color theme="1"/>
        <rFont val="宋体"/>
        <charset val="134"/>
      </rPr>
      <t>优</t>
    </r>
    <r>
      <rPr>
        <sz val="10"/>
        <color theme="1"/>
        <rFont val="Times New Roman"/>
        <charset val="134"/>
      </rPr>
      <t>293</t>
    </r>
  </si>
  <si>
    <t>淮糯158（淮糯152）</t>
  </si>
  <si>
    <t>淮糯152</t>
  </si>
  <si>
    <r>
      <rPr>
        <sz val="10"/>
        <color theme="1"/>
        <rFont val="宋体"/>
        <charset val="134"/>
      </rPr>
      <t>淮糯</t>
    </r>
    <r>
      <rPr>
        <sz val="10"/>
        <color theme="1"/>
        <rFont val="Times New Roman"/>
        <charset val="134"/>
      </rPr>
      <t>152</t>
    </r>
    <r>
      <rPr>
        <sz val="10"/>
        <color theme="1"/>
        <rFont val="宋体"/>
        <charset val="134"/>
      </rPr>
      <t>生</t>
    </r>
  </si>
  <si>
    <r>
      <rPr>
        <b/>
        <sz val="10"/>
        <color theme="1"/>
        <rFont val="宋体"/>
        <charset val="134"/>
      </rPr>
      <t>淮糯</t>
    </r>
    <r>
      <rPr>
        <b/>
        <sz val="10"/>
        <color theme="1"/>
        <rFont val="Times New Roman"/>
        <charset val="134"/>
      </rPr>
      <t>168</t>
    </r>
    <r>
      <rPr>
        <b/>
        <sz val="10"/>
        <color theme="1"/>
        <rFont val="宋体"/>
        <charset val="134"/>
      </rPr>
      <t>（淮糯</t>
    </r>
    <r>
      <rPr>
        <b/>
        <sz val="10"/>
        <color theme="1"/>
        <rFont val="Times New Roman"/>
        <charset val="134"/>
      </rPr>
      <t>134</t>
    </r>
    <r>
      <rPr>
        <b/>
        <sz val="10"/>
        <color theme="1"/>
        <rFont val="宋体"/>
        <charset val="134"/>
      </rPr>
      <t>）</t>
    </r>
  </si>
  <si>
    <r>
      <rPr>
        <sz val="10"/>
        <color theme="1"/>
        <rFont val="宋体"/>
        <charset val="134"/>
      </rPr>
      <t>淮糯</t>
    </r>
    <r>
      <rPr>
        <sz val="10"/>
        <color theme="1"/>
        <rFont val="Times New Roman"/>
        <charset val="134"/>
      </rPr>
      <t>134</t>
    </r>
  </si>
  <si>
    <r>
      <rPr>
        <sz val="10"/>
        <color theme="1"/>
        <rFont val="宋体"/>
        <charset val="134"/>
      </rPr>
      <t>淮糯</t>
    </r>
    <r>
      <rPr>
        <sz val="10"/>
        <color theme="1"/>
        <rFont val="Times New Roman"/>
        <charset val="134"/>
      </rPr>
      <t>134</t>
    </r>
    <r>
      <rPr>
        <sz val="10"/>
        <color theme="1"/>
        <rFont val="宋体"/>
        <charset val="134"/>
      </rPr>
      <t>生</t>
    </r>
  </si>
  <si>
    <r>
      <rPr>
        <b/>
        <sz val="10"/>
        <color theme="1"/>
        <rFont val="宋体"/>
        <charset val="134"/>
      </rPr>
      <t>连粳</t>
    </r>
    <r>
      <rPr>
        <b/>
        <sz val="10"/>
        <color theme="1"/>
        <rFont val="Times New Roman"/>
        <charset val="134"/>
      </rPr>
      <t>18516</t>
    </r>
  </si>
  <si>
    <t>连粳18516</t>
  </si>
  <si>
    <t>LT01</t>
  </si>
  <si>
    <t>LTS01</t>
  </si>
  <si>
    <r>
      <rPr>
        <sz val="10"/>
        <color theme="1"/>
        <rFont val="宋体"/>
        <charset val="134"/>
      </rPr>
      <t>宁糯</t>
    </r>
    <r>
      <rPr>
        <sz val="10"/>
        <color theme="1"/>
        <rFont val="Times New Roman"/>
        <charset val="134"/>
      </rPr>
      <t xml:space="preserve">8802  </t>
    </r>
  </si>
  <si>
    <t xml:space="preserve">宁糯8802  </t>
  </si>
  <si>
    <r>
      <rPr>
        <b/>
        <sz val="10"/>
        <color theme="1"/>
        <rFont val="宋体"/>
        <charset val="134"/>
      </rPr>
      <t>金地糯</t>
    </r>
    <r>
      <rPr>
        <b/>
        <sz val="10"/>
        <color theme="1"/>
        <rFont val="Times New Roman"/>
        <charset val="134"/>
      </rPr>
      <t>288</t>
    </r>
  </si>
  <si>
    <t>HCQ2</t>
  </si>
  <si>
    <t>海陵</t>
  </si>
  <si>
    <t>高邮（汉留）</t>
  </si>
  <si>
    <t>清江浦</t>
  </si>
  <si>
    <t>淮阴</t>
  </si>
  <si>
    <t>HCQ01</t>
  </si>
  <si>
    <t>HCS01</t>
  </si>
  <si>
    <r>
      <rPr>
        <sz val="10"/>
        <color theme="1"/>
        <rFont val="Times New Roman"/>
        <charset val="134"/>
      </rPr>
      <t>2018</t>
    </r>
    <r>
      <rPr>
        <sz val="10"/>
        <color theme="1"/>
        <rFont val="宋体"/>
        <charset val="134"/>
      </rPr>
      <t>年区</t>
    </r>
  </si>
  <si>
    <t>盐糯5152</t>
  </si>
  <si>
    <t>迟粳区09</t>
  </si>
  <si>
    <t>2019区</t>
  </si>
  <si>
    <r>
      <rPr>
        <sz val="10"/>
        <rFont val="宋体"/>
        <charset val="134"/>
      </rPr>
      <t>盐糯</t>
    </r>
    <r>
      <rPr>
        <sz val="10"/>
        <rFont val="Times New Roman"/>
        <charset val="0"/>
      </rPr>
      <t>5152</t>
    </r>
  </si>
  <si>
    <t>白马湖农场</t>
  </si>
  <si>
    <t>扬州宝应</t>
  </si>
  <si>
    <t>盐都所</t>
  </si>
  <si>
    <t>红旗农场</t>
  </si>
  <si>
    <t>焦点农业</t>
  </si>
  <si>
    <t>扬州邗江</t>
  </si>
  <si>
    <t>宁香糯1号</t>
  </si>
  <si>
    <t xml:space="preserve">宁香糯1号 </t>
  </si>
  <si>
    <t>扬粳糯5号</t>
  </si>
  <si>
    <t>YNQ06</t>
  </si>
  <si>
    <t>YNQ01</t>
  </si>
  <si>
    <t>YNS01</t>
  </si>
  <si>
    <t>武育糯364</t>
  </si>
  <si>
    <t>YNQ09</t>
  </si>
  <si>
    <t>YNQ03</t>
  </si>
  <si>
    <t>YNS03</t>
  </si>
  <si>
    <t>镇糯6778</t>
  </si>
  <si>
    <t>YNQ10</t>
  </si>
  <si>
    <t>YNQ04</t>
  </si>
  <si>
    <t>YNS04</t>
  </si>
  <si>
    <t>金香糯374</t>
  </si>
  <si>
    <t>YNQ11</t>
  </si>
  <si>
    <t>YNQ05</t>
  </si>
  <si>
    <t>YNS05</t>
  </si>
  <si>
    <r>
      <rPr>
        <sz val="11"/>
        <color theme="1"/>
        <rFont val="Times New Roman"/>
        <charset val="134"/>
      </rPr>
      <t>2019</t>
    </r>
    <r>
      <rPr>
        <sz val="11"/>
        <color theme="1"/>
        <rFont val="宋体"/>
        <charset val="134"/>
      </rPr>
      <t>年</t>
    </r>
    <r>
      <rPr>
        <sz val="11"/>
        <color theme="1"/>
        <rFont val="宋体"/>
        <charset val="134"/>
      </rPr>
      <t>区试</t>
    </r>
  </si>
  <si>
    <t>苏糯7132</t>
  </si>
  <si>
    <r>
      <rPr>
        <sz val="11"/>
        <color theme="1"/>
        <rFont val="Times New Roman"/>
        <charset val="134"/>
      </rPr>
      <t>2020</t>
    </r>
    <r>
      <rPr>
        <sz val="11"/>
        <color theme="1"/>
        <rFont val="宋体"/>
        <charset val="134"/>
      </rPr>
      <t>年</t>
    </r>
    <r>
      <rPr>
        <sz val="11"/>
        <color theme="1"/>
        <rFont val="宋体"/>
        <charset val="134"/>
      </rPr>
      <t>区试</t>
    </r>
  </si>
  <si>
    <r>
      <rPr>
        <sz val="11"/>
        <rFont val="宋体"/>
        <charset val="134"/>
      </rPr>
      <t>苏糯</t>
    </r>
    <r>
      <rPr>
        <sz val="11"/>
        <rFont val="Times New Roman"/>
        <charset val="134"/>
      </rPr>
      <t>7132</t>
    </r>
  </si>
  <si>
    <r>
      <rPr>
        <sz val="11"/>
        <color theme="1"/>
        <rFont val="Times New Roman"/>
        <charset val="134"/>
      </rPr>
      <t>2020</t>
    </r>
    <r>
      <rPr>
        <sz val="11"/>
        <color theme="1"/>
        <rFont val="宋体"/>
        <charset val="134"/>
      </rPr>
      <t>年</t>
    </r>
    <r>
      <rPr>
        <sz val="11"/>
        <color theme="1"/>
        <rFont val="宋体"/>
        <charset val="134"/>
      </rPr>
      <t>生试</t>
    </r>
  </si>
  <si>
    <t>南粳46</t>
  </si>
  <si>
    <t>溧水</t>
  </si>
  <si>
    <t>溧阳</t>
  </si>
</sst>
</file>

<file path=xl/styles.xml><?xml version="1.0" encoding="utf-8"?>
<styleSheet xmlns="http://schemas.openxmlformats.org/spreadsheetml/2006/main">
  <numFmts count="19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_);\(0.0\)"/>
    <numFmt numFmtId="177" formatCode="0.0"/>
    <numFmt numFmtId="178" formatCode="0.0_);[Red]\(0.0\)"/>
    <numFmt numFmtId="179" formatCode="0_);\(0\)"/>
    <numFmt numFmtId="180" formatCode="0.0_ "/>
    <numFmt numFmtId="181" formatCode="0_);[Red]\(0\)"/>
    <numFmt numFmtId="182" formatCode="0.00_ "/>
    <numFmt numFmtId="183" formatCode="0.00;_섅"/>
    <numFmt numFmtId="184" formatCode="0_ "/>
    <numFmt numFmtId="185" formatCode="0.00_);[Red]\(0.00\)"/>
    <numFmt numFmtId="186" formatCode="0.000_ "/>
    <numFmt numFmtId="187" formatCode="0.00_ ;[Red]\-0.00\ "/>
    <numFmt numFmtId="188" formatCode="0.00;_"/>
    <numFmt numFmtId="189" formatCode="0.0;_섅"/>
    <numFmt numFmtId="190" formatCode="0.00_);\(0.00\)"/>
  </numFmts>
  <fonts count="112">
    <font>
      <sz val="11"/>
      <color theme="1"/>
      <name val="宋体"/>
      <charset val="134"/>
      <scheme val="minor"/>
    </font>
    <font>
      <b/>
      <sz val="10"/>
      <color theme="1"/>
      <name val="Times New Roman"/>
      <charset val="134"/>
    </font>
    <font>
      <b/>
      <sz val="11"/>
      <color theme="1"/>
      <name val="宋体"/>
      <charset val="134"/>
      <scheme val="minor"/>
    </font>
    <font>
      <sz val="10"/>
      <color theme="1"/>
      <name val="Times New Roman"/>
      <charset val="134"/>
    </font>
    <font>
      <sz val="10"/>
      <color theme="1"/>
      <name val="Times New Roman"/>
      <charset val="0"/>
    </font>
    <font>
      <b/>
      <sz val="10"/>
      <color theme="1"/>
      <name val="Times New Roman"/>
      <charset val="0"/>
    </font>
    <font>
      <b/>
      <sz val="10"/>
      <name val="Times New Roman"/>
      <charset val="134"/>
    </font>
    <font>
      <b/>
      <sz val="10"/>
      <name val="宋体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9"/>
      <color theme="1"/>
      <name val="Times New Roman"/>
      <charset val="134"/>
    </font>
    <font>
      <b/>
      <sz val="9"/>
      <color theme="1"/>
      <name val="宋体"/>
      <charset val="134"/>
      <scheme val="minor"/>
    </font>
    <font>
      <sz val="10"/>
      <name val="宋体"/>
      <charset val="134"/>
    </font>
    <font>
      <sz val="10.5"/>
      <name val="Times New Roman"/>
      <charset val="134"/>
    </font>
    <font>
      <sz val="10"/>
      <name val="Times New Roman"/>
      <charset val="134"/>
    </font>
    <font>
      <b/>
      <sz val="10.5"/>
      <name val="Times New Roman"/>
      <charset val="134"/>
    </font>
    <font>
      <sz val="9"/>
      <name val="Times New Roman"/>
      <charset val="134"/>
    </font>
    <font>
      <b/>
      <sz val="9"/>
      <name val="Times New Roman"/>
      <charset val="134"/>
    </font>
    <font>
      <sz val="10"/>
      <color rgb="FF000000"/>
      <name val="宋体"/>
      <charset val="134"/>
    </font>
    <font>
      <sz val="10"/>
      <color rgb="FF000000"/>
      <name val="Times New Roman"/>
      <charset val="134"/>
    </font>
    <font>
      <b/>
      <sz val="10"/>
      <color rgb="FF000000"/>
      <name val="宋体"/>
      <charset val="134"/>
    </font>
    <font>
      <b/>
      <sz val="10"/>
      <color rgb="FF000000"/>
      <name val="Times New Roman"/>
      <charset val="134"/>
    </font>
    <font>
      <sz val="10"/>
      <color indexed="8"/>
      <name val="Times New Roman"/>
      <charset val="134"/>
    </font>
    <font>
      <sz val="9"/>
      <color theme="1"/>
      <name val="Times New Roman"/>
      <charset val="134"/>
    </font>
    <font>
      <sz val="10.5"/>
      <color indexed="8"/>
      <name val="Times New Roman"/>
      <charset val="134"/>
    </font>
    <font>
      <sz val="11"/>
      <color theme="1"/>
      <name val="Times New Roman"/>
      <charset val="134"/>
    </font>
    <font>
      <b/>
      <sz val="10.5"/>
      <color indexed="8"/>
      <name val="Times New Roman"/>
      <charset val="134"/>
    </font>
    <font>
      <sz val="9"/>
      <color rgb="FF000000"/>
      <name val="Times New Roman"/>
      <charset val="134"/>
    </font>
    <font>
      <b/>
      <sz val="9"/>
      <color rgb="FF000000"/>
      <name val="Times New Roman"/>
      <charset val="134"/>
    </font>
    <font>
      <sz val="11"/>
      <name val="宋体"/>
      <charset val="134"/>
      <scheme val="minor"/>
    </font>
    <font>
      <sz val="11"/>
      <color rgb="FF000000"/>
      <name val="Times New Roman"/>
      <charset val="134"/>
    </font>
    <font>
      <sz val="11"/>
      <name val="Times New Roman"/>
      <charset val="134"/>
    </font>
    <font>
      <b/>
      <sz val="11"/>
      <color theme="1"/>
      <name val="Times New Roman"/>
      <charset val="134"/>
    </font>
    <font>
      <b/>
      <sz val="11"/>
      <color rgb="FF000000"/>
      <name val="Times New Roman"/>
      <charset val="134"/>
    </font>
    <font>
      <sz val="10"/>
      <color theme="1"/>
      <name val="等线"/>
      <charset val="134"/>
    </font>
    <font>
      <sz val="10"/>
      <color indexed="8"/>
      <name val="宋体"/>
      <charset val="134"/>
    </font>
    <font>
      <b/>
      <sz val="10"/>
      <color indexed="8"/>
      <name val="宋体"/>
      <charset val="134"/>
    </font>
    <font>
      <b/>
      <sz val="10"/>
      <color indexed="8"/>
      <name val="Times New Roman"/>
      <charset val="134"/>
    </font>
    <font>
      <b/>
      <sz val="10"/>
      <color theme="1"/>
      <name val="Times New Roman Bold"/>
      <charset val="134"/>
    </font>
    <font>
      <sz val="9"/>
      <name val="Times New Roman"/>
      <charset val="0"/>
    </font>
    <font>
      <sz val="9"/>
      <color rgb="FF000000"/>
      <name val="Times New Roman"/>
      <charset val="0"/>
    </font>
    <font>
      <b/>
      <sz val="9"/>
      <name val="Times New Roman"/>
      <charset val="0"/>
    </font>
    <font>
      <sz val="9"/>
      <color theme="1"/>
      <name val="Times New Roman"/>
      <charset val="0"/>
    </font>
    <font>
      <sz val="10"/>
      <name val="Times New Roman"/>
      <charset val="0"/>
    </font>
    <font>
      <sz val="10"/>
      <color rgb="FF000000"/>
      <name val="Times New Roman"/>
      <charset val="0"/>
    </font>
    <font>
      <b/>
      <sz val="10"/>
      <name val="仿宋"/>
      <charset val="0"/>
    </font>
    <font>
      <b/>
      <sz val="10"/>
      <color theme="1"/>
      <name val="仿宋"/>
      <charset val="134"/>
    </font>
    <font>
      <b/>
      <sz val="10"/>
      <color theme="1"/>
      <name val="宋体"/>
      <charset val="134"/>
      <scheme val="minor"/>
    </font>
    <font>
      <b/>
      <sz val="10"/>
      <name val="Times New Roman"/>
      <charset val="0"/>
    </font>
    <font>
      <b/>
      <sz val="10"/>
      <name val="等线"/>
      <charset val="134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0.5"/>
      <color rgb="FF000000"/>
      <name val="Times New Roman"/>
      <charset val="134"/>
    </font>
    <font>
      <b/>
      <sz val="10.5"/>
      <color rgb="FF000000"/>
      <name val="Times New Roman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9"/>
      <color rgb="FF000000"/>
      <name val="宋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Times New Roman"/>
      <charset val="134"/>
    </font>
    <font>
      <sz val="12"/>
      <color theme="1"/>
      <name val="Times New Roman"/>
      <charset val="134"/>
    </font>
    <font>
      <sz val="11"/>
      <color theme="8" tint="0.399853511154515"/>
      <name val="宋体"/>
      <charset val="134"/>
      <scheme val="minor"/>
    </font>
    <font>
      <sz val="20"/>
      <name val="黑体"/>
      <charset val="134"/>
    </font>
    <font>
      <sz val="12"/>
      <color theme="1"/>
      <name val="黑体"/>
      <charset val="134"/>
    </font>
    <font>
      <sz val="12"/>
      <color indexed="8"/>
      <name val="黑体"/>
      <charset val="134"/>
    </font>
    <font>
      <sz val="12"/>
      <name val="黑体"/>
      <charset val="134"/>
    </font>
    <font>
      <sz val="12"/>
      <color indexed="8"/>
      <name val="宋体"/>
      <charset val="134"/>
    </font>
    <font>
      <b/>
      <sz val="12"/>
      <name val="Times New Roman"/>
      <charset val="134"/>
    </font>
    <font>
      <sz val="12"/>
      <color rgb="FF000000"/>
      <name val="宋体"/>
      <charset val="134"/>
    </font>
    <font>
      <sz val="12"/>
      <name val="Times New Roman"/>
      <charset val="134"/>
    </font>
    <font>
      <b/>
      <sz val="12"/>
      <name val="黑体"/>
      <charset val="134"/>
    </font>
    <font>
      <sz val="12"/>
      <color rgb="FF000000"/>
      <name val="Times New Roman"/>
      <charset val="134"/>
    </font>
    <font>
      <sz val="12"/>
      <color theme="8" tint="0.399853511154515"/>
      <name val="Times New Roman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b/>
      <sz val="12"/>
      <color rgb="FF000000"/>
      <name val="Times New Roman"/>
      <charset val="134"/>
    </font>
    <font>
      <sz val="12"/>
      <color indexed="8"/>
      <name val="Times New Roman"/>
      <charset val="134"/>
    </font>
    <font>
      <b/>
      <sz val="12"/>
      <color indexed="8"/>
      <name val="Times New Roman"/>
      <charset val="134"/>
    </font>
    <font>
      <b/>
      <sz val="12"/>
      <name val="宋体"/>
      <charset val="134"/>
    </font>
    <font>
      <b/>
      <sz val="11"/>
      <name val="Times New Roman"/>
      <charset val="134"/>
    </font>
    <font>
      <sz val="18"/>
      <name val="宋体"/>
      <charset val="134"/>
      <scheme val="minor"/>
    </font>
    <font>
      <sz val="18"/>
      <name val="黑体"/>
      <charset val="134"/>
    </font>
    <font>
      <b/>
      <sz val="12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  <scheme val="major"/>
    </font>
    <font>
      <sz val="11"/>
      <name val="宋体"/>
      <charset val="134"/>
      <scheme val="major"/>
    </font>
    <font>
      <b/>
      <sz val="18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9"/>
      <name val="宋体"/>
      <charset val="134"/>
    </font>
    <font>
      <sz val="10"/>
      <color indexed="8"/>
      <name val="Times New Roman"/>
      <charset val="0"/>
    </font>
    <font>
      <sz val="10"/>
      <color theme="1"/>
      <name val="Calibri"/>
      <charset val="134"/>
    </font>
    <font>
      <b/>
      <sz val="18"/>
      <name val="宋体"/>
      <charset val="134"/>
    </font>
    <font>
      <i/>
      <sz val="12"/>
      <name val="Times New Roman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76">
    <xf numFmtId="0" fontId="0" fillId="0" borderId="0"/>
    <xf numFmtId="42" fontId="0" fillId="0" borderId="0" applyFont="0" applyFill="0" applyBorder="0" applyAlignment="0" applyProtection="0">
      <alignment vertical="center"/>
    </xf>
    <xf numFmtId="0" fontId="89" fillId="7" borderId="0" applyNumberFormat="0" applyBorder="0" applyAlignment="0" applyProtection="0">
      <alignment vertical="center"/>
    </xf>
    <xf numFmtId="0" fontId="91" fillId="9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9" fillId="8" borderId="0" applyNumberFormat="0" applyBorder="0" applyAlignment="0" applyProtection="0">
      <alignment vertical="center"/>
    </xf>
    <xf numFmtId="0" fontId="9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8" fillId="12" borderId="0" applyNumberFormat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0" fillId="13" borderId="20" applyNumberFormat="0" applyFont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9" fillId="0" borderId="22" applyNumberFormat="0" applyFill="0" applyAlignment="0" applyProtection="0">
      <alignment vertical="center"/>
    </xf>
    <xf numFmtId="0" fontId="102" fillId="0" borderId="22" applyNumberFormat="0" applyFill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95" fillId="0" borderId="19" applyNumberFormat="0" applyFill="0" applyAlignment="0" applyProtection="0">
      <alignment vertical="center"/>
    </xf>
    <xf numFmtId="0" fontId="88" fillId="21" borderId="0" applyNumberFormat="0" applyBorder="0" applyAlignment="0" applyProtection="0">
      <alignment vertical="center"/>
    </xf>
    <xf numFmtId="0" fontId="101" fillId="15" borderId="23" applyNumberFormat="0" applyAlignment="0" applyProtection="0">
      <alignment vertical="center"/>
    </xf>
    <xf numFmtId="0" fontId="97" fillId="15" borderId="18" applyNumberFormat="0" applyAlignment="0" applyProtection="0">
      <alignment vertical="center"/>
    </xf>
    <xf numFmtId="0" fontId="75" fillId="0" borderId="0"/>
    <xf numFmtId="0" fontId="106" fillId="25" borderId="25" applyNumberFormat="0" applyAlignment="0" applyProtection="0">
      <alignment vertical="center"/>
    </xf>
    <xf numFmtId="0" fontId="89" fillId="27" borderId="0" applyNumberFormat="0" applyBorder="0" applyAlignment="0" applyProtection="0">
      <alignment vertical="center"/>
    </xf>
    <xf numFmtId="0" fontId="88" fillId="30" borderId="0" applyNumberFormat="0" applyBorder="0" applyAlignment="0" applyProtection="0">
      <alignment vertical="center"/>
    </xf>
    <xf numFmtId="0" fontId="103" fillId="0" borderId="24" applyNumberFormat="0" applyFill="0" applyAlignment="0" applyProtection="0">
      <alignment vertical="center"/>
    </xf>
    <xf numFmtId="0" fontId="98" fillId="0" borderId="21" applyNumberFormat="0" applyFill="0" applyAlignment="0" applyProtection="0">
      <alignment vertical="center"/>
    </xf>
    <xf numFmtId="0" fontId="105" fillId="24" borderId="0" applyNumberFormat="0" applyBorder="0" applyAlignment="0" applyProtection="0">
      <alignment vertical="center"/>
    </xf>
    <xf numFmtId="0" fontId="0" fillId="0" borderId="0"/>
    <xf numFmtId="0" fontId="104" fillId="23" borderId="0" applyNumberFormat="0" applyBorder="0" applyAlignment="0" applyProtection="0">
      <alignment vertical="center"/>
    </xf>
    <xf numFmtId="0" fontId="89" fillId="26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9" fillId="17" borderId="0" applyNumberFormat="0" applyBorder="0" applyAlignment="0" applyProtection="0">
      <alignment vertical="center"/>
    </xf>
    <xf numFmtId="0" fontId="107" fillId="0" borderId="0">
      <alignment vertical="center"/>
    </xf>
    <xf numFmtId="0" fontId="89" fillId="29" borderId="0" applyNumberFormat="0" applyBorder="0" applyAlignment="0" applyProtection="0">
      <alignment vertical="center"/>
    </xf>
    <xf numFmtId="0" fontId="89" fillId="16" borderId="0" applyNumberFormat="0" applyBorder="0" applyAlignment="0" applyProtection="0">
      <alignment vertical="center"/>
    </xf>
    <xf numFmtId="0" fontId="75" fillId="0" borderId="0"/>
    <xf numFmtId="0" fontId="89" fillId="28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88" fillId="33" borderId="0" applyNumberFormat="0" applyBorder="0" applyAlignment="0" applyProtection="0">
      <alignment vertical="center"/>
    </xf>
    <xf numFmtId="0" fontId="107" fillId="0" borderId="0">
      <alignment vertical="center"/>
    </xf>
    <xf numFmtId="0" fontId="89" fillId="32" borderId="0" applyNumberFormat="0" applyBorder="0" applyAlignment="0" applyProtection="0">
      <alignment vertical="center"/>
    </xf>
    <xf numFmtId="0" fontId="89" fillId="20" borderId="0" applyNumberFormat="0" applyBorder="0" applyAlignment="0" applyProtection="0">
      <alignment vertical="center"/>
    </xf>
    <xf numFmtId="0" fontId="88" fillId="19" borderId="0" applyNumberFormat="0" applyBorder="0" applyAlignment="0" applyProtection="0">
      <alignment vertical="center"/>
    </xf>
    <xf numFmtId="0" fontId="75" fillId="0" borderId="0">
      <alignment vertical="center"/>
    </xf>
    <xf numFmtId="0" fontId="89" fillId="22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88" fillId="35" borderId="0" applyNumberFormat="0" applyBorder="0" applyAlignment="0" applyProtection="0">
      <alignment vertical="center"/>
    </xf>
    <xf numFmtId="0" fontId="89" fillId="34" borderId="0" applyNumberFormat="0" applyBorder="0" applyAlignment="0" applyProtection="0">
      <alignment vertical="center"/>
    </xf>
    <xf numFmtId="0" fontId="88" fillId="31" borderId="0" applyNumberFormat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0" fillId="0" borderId="0">
      <alignment vertical="center"/>
    </xf>
    <xf numFmtId="0" fontId="0" fillId="0" borderId="0"/>
    <xf numFmtId="0" fontId="107" fillId="0" borderId="0">
      <alignment vertical="center"/>
    </xf>
    <xf numFmtId="0" fontId="75" fillId="0" borderId="0"/>
    <xf numFmtId="0" fontId="75" fillId="0" borderId="0"/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75" fillId="0" borderId="0"/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0" fillId="0" borderId="0">
      <alignment vertical="center"/>
    </xf>
    <xf numFmtId="0" fontId="75" fillId="0" borderId="0"/>
  </cellStyleXfs>
  <cellXfs count="1460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2" fillId="0" borderId="0" xfId="0" applyFont="1"/>
    <xf numFmtId="0" fontId="3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60" applyFont="1" applyAlignment="1">
      <alignment horizontal="center" vertical="center" wrapText="1"/>
    </xf>
    <xf numFmtId="0" fontId="1" fillId="0" borderId="0" xfId="60" applyFont="1" applyAlignment="1">
      <alignment horizontal="center" vertical="center" wrapText="1"/>
    </xf>
    <xf numFmtId="0" fontId="3" fillId="2" borderId="0" xfId="60" applyFont="1" applyFill="1" applyAlignment="1">
      <alignment horizontal="center" vertical="center" wrapText="1"/>
    </xf>
    <xf numFmtId="0" fontId="1" fillId="2" borderId="0" xfId="6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182" fontId="3" fillId="0" borderId="0" xfId="0" applyNumberFormat="1" applyFont="1" applyFill="1" applyAlignment="1">
      <alignment horizontal="center" vertical="center" wrapText="1"/>
    </xf>
    <xf numFmtId="182" fontId="1" fillId="0" borderId="0" xfId="0" applyNumberFormat="1" applyFont="1" applyFill="1" applyAlignment="1">
      <alignment horizontal="center" vertical="center" wrapText="1"/>
    </xf>
    <xf numFmtId="182" fontId="0" fillId="0" borderId="0" xfId="0" applyNumberFormat="1"/>
    <xf numFmtId="0" fontId="0" fillId="0" borderId="0" xfId="0" applyAlignment="1">
      <alignment wrapText="1"/>
    </xf>
    <xf numFmtId="0" fontId="3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80" fontId="3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80" fontId="1" fillId="0" borderId="1" xfId="0" applyNumberFormat="1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185" fontId="6" fillId="0" borderId="1" xfId="0" applyNumberFormat="1" applyFont="1" applyFill="1" applyBorder="1" applyAlignment="1">
      <alignment horizontal="center" vertical="center"/>
    </xf>
    <xf numFmtId="182" fontId="3" fillId="0" borderId="1" xfId="0" applyNumberFormat="1" applyFont="1" applyFill="1" applyBorder="1" applyAlignment="1">
      <alignment horizontal="center" vertical="center" wrapText="1"/>
    </xf>
    <xf numFmtId="181" fontId="3" fillId="0" borderId="1" xfId="0" applyNumberFormat="1" applyFont="1" applyBorder="1" applyAlignment="1">
      <alignment horizontal="center" vertical="center"/>
    </xf>
    <xf numFmtId="182" fontId="6" fillId="0" borderId="1" xfId="0" applyNumberFormat="1" applyFont="1" applyFill="1" applyBorder="1" applyAlignment="1">
      <alignment horizontal="center" vertical="center"/>
    </xf>
    <xf numFmtId="181" fontId="3" fillId="0" borderId="1" xfId="0" applyNumberFormat="1" applyFont="1" applyFill="1" applyBorder="1" applyAlignment="1">
      <alignment horizontal="center" vertical="center" wrapText="1"/>
    </xf>
    <xf numFmtId="182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82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82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8" fontId="11" fillId="0" borderId="1" xfId="0" applyNumberFormat="1" applyFont="1" applyFill="1" applyBorder="1" applyAlignment="1">
      <alignment horizontal="center" vertical="center" wrapText="1"/>
    </xf>
    <xf numFmtId="178" fontId="12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178" fontId="3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178" fontId="1" fillId="0" borderId="1" xfId="0" applyNumberFormat="1" applyFont="1" applyBorder="1" applyAlignment="1">
      <alignment horizontal="center"/>
    </xf>
    <xf numFmtId="185" fontId="11" fillId="0" borderId="1" xfId="0" applyNumberFormat="1" applyFont="1" applyFill="1" applyBorder="1" applyAlignment="1">
      <alignment horizontal="center" vertical="center" wrapText="1"/>
    </xf>
    <xf numFmtId="185" fontId="12" fillId="0" borderId="1" xfId="0" applyNumberFormat="1" applyFont="1" applyFill="1" applyBorder="1" applyAlignment="1">
      <alignment horizontal="center" vertical="center" wrapText="1"/>
    </xf>
    <xf numFmtId="182" fontId="3" fillId="0" borderId="1" xfId="0" applyNumberFormat="1" applyFont="1" applyFill="1" applyBorder="1" applyAlignment="1">
      <alignment horizontal="center" vertical="center"/>
    </xf>
    <xf numFmtId="182" fontId="1" fillId="0" borderId="1" xfId="0" applyNumberFormat="1" applyFont="1" applyFill="1" applyBorder="1" applyAlignment="1">
      <alignment horizontal="center" vertical="center"/>
    </xf>
    <xf numFmtId="182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182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181" fontId="3" fillId="0" borderId="1" xfId="0" applyNumberFormat="1" applyFont="1" applyFill="1" applyBorder="1" applyAlignment="1">
      <alignment horizontal="center" vertical="center"/>
    </xf>
    <xf numFmtId="182" fontId="3" fillId="0" borderId="1" xfId="0" applyNumberFormat="1" applyFont="1" applyBorder="1" applyAlignment="1">
      <alignment horizontal="center"/>
    </xf>
    <xf numFmtId="181" fontId="3" fillId="0" borderId="1" xfId="0" applyNumberFormat="1" applyFont="1" applyBorder="1" applyAlignment="1">
      <alignment horizontal="center"/>
    </xf>
    <xf numFmtId="182" fontId="1" fillId="0" borderId="1" xfId="0" applyNumberFormat="1" applyFont="1" applyBorder="1" applyAlignment="1">
      <alignment horizontal="center"/>
    </xf>
    <xf numFmtId="181" fontId="1" fillId="0" borderId="1" xfId="0" applyNumberFormat="1" applyFont="1" applyBorder="1" applyAlignment="1">
      <alignment horizontal="center"/>
    </xf>
    <xf numFmtId="0" fontId="14" fillId="0" borderId="1" xfId="0" applyFont="1" applyFill="1" applyBorder="1" applyAlignment="1">
      <alignment horizontal="center" vertical="center" wrapText="1"/>
    </xf>
    <xf numFmtId="178" fontId="12" fillId="0" borderId="1" xfId="0" applyNumberFormat="1" applyFont="1" applyBorder="1" applyAlignment="1">
      <alignment horizontal="center" vertical="center"/>
    </xf>
    <xf numFmtId="185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82" fontId="12" fillId="0" borderId="1" xfId="0" applyNumberFormat="1" applyFont="1" applyBorder="1" applyAlignment="1">
      <alignment horizontal="center" vertical="center"/>
    </xf>
    <xf numFmtId="178" fontId="8" fillId="0" borderId="1" xfId="0" applyNumberFormat="1" applyFont="1" applyFill="1" applyBorder="1" applyAlignment="1">
      <alignment horizontal="center" vertical="center"/>
    </xf>
    <xf numFmtId="178" fontId="9" fillId="0" borderId="1" xfId="0" applyNumberFormat="1" applyFont="1" applyFill="1" applyBorder="1" applyAlignment="1">
      <alignment horizontal="center" vertical="center"/>
    </xf>
    <xf numFmtId="178" fontId="14" fillId="0" borderId="1" xfId="0" applyNumberFormat="1" applyFont="1" applyFill="1" applyBorder="1" applyAlignment="1">
      <alignment horizontal="center" vertical="center"/>
    </xf>
    <xf numFmtId="177" fontId="15" fillId="0" borderId="1" xfId="0" applyNumberFormat="1" applyFont="1" applyFill="1" applyBorder="1" applyAlignment="1">
      <alignment horizontal="center" vertical="center" wrapText="1"/>
    </xf>
    <xf numFmtId="177" fontId="16" fillId="0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/>
    </xf>
    <xf numFmtId="177" fontId="17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182" fontId="14" fillId="0" borderId="1" xfId="0" applyNumberFormat="1" applyFont="1" applyBorder="1" applyAlignment="1">
      <alignment horizontal="center" vertical="center"/>
    </xf>
    <xf numFmtId="178" fontId="18" fillId="0" borderId="1" xfId="0" applyNumberFormat="1" applyFont="1" applyBorder="1" applyAlignment="1">
      <alignment horizontal="center" vertical="center" wrapText="1"/>
    </xf>
    <xf numFmtId="182" fontId="14" fillId="0" borderId="1" xfId="0" applyNumberFormat="1" applyFont="1" applyFill="1" applyBorder="1" applyAlignment="1">
      <alignment horizontal="center" vertical="center"/>
    </xf>
    <xf numFmtId="182" fontId="7" fillId="0" borderId="1" xfId="0" applyNumberFormat="1" applyFont="1" applyFill="1" applyBorder="1" applyAlignment="1">
      <alignment horizontal="center" vertical="center"/>
    </xf>
    <xf numFmtId="178" fontId="19" fillId="0" borderId="1" xfId="0" applyNumberFormat="1" applyFont="1" applyBorder="1" applyAlignment="1">
      <alignment horizontal="center" vertical="center" wrapText="1"/>
    </xf>
    <xf numFmtId="178" fontId="20" fillId="0" borderId="1" xfId="0" applyNumberFormat="1" applyFont="1" applyFill="1" applyBorder="1" applyAlignment="1">
      <alignment horizontal="center" vertical="center" wrapText="1"/>
    </xf>
    <xf numFmtId="178" fontId="21" fillId="0" borderId="1" xfId="0" applyNumberFormat="1" applyFont="1" applyFill="1" applyBorder="1" applyAlignment="1">
      <alignment horizontal="center" vertical="center" wrapText="1"/>
    </xf>
    <xf numFmtId="180" fontId="3" fillId="0" borderId="1" xfId="0" applyNumberFormat="1" applyFont="1" applyFill="1" applyBorder="1" applyAlignment="1">
      <alignment horizontal="center" vertical="center"/>
    </xf>
    <xf numFmtId="180" fontId="1" fillId="0" borderId="1" xfId="0" applyNumberFormat="1" applyFont="1" applyFill="1" applyBorder="1" applyAlignment="1">
      <alignment horizontal="center" vertical="center"/>
    </xf>
    <xf numFmtId="177" fontId="16" fillId="0" borderId="1" xfId="0" applyNumberFormat="1" applyFont="1" applyFill="1" applyBorder="1" applyAlignment="1">
      <alignment horizontal="center" vertical="center"/>
    </xf>
    <xf numFmtId="186" fontId="16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186" fontId="6" fillId="0" borderId="1" xfId="0" applyNumberFormat="1" applyFont="1" applyFill="1" applyBorder="1" applyAlignment="1">
      <alignment horizontal="center" vertical="center"/>
    </xf>
    <xf numFmtId="182" fontId="18" fillId="0" borderId="1" xfId="0" applyNumberFormat="1" applyFont="1" applyBorder="1" applyAlignment="1">
      <alignment horizontal="center" vertical="center" wrapText="1"/>
    </xf>
    <xf numFmtId="185" fontId="18" fillId="0" borderId="1" xfId="0" applyNumberFormat="1" applyFont="1" applyBorder="1" applyAlignment="1">
      <alignment horizontal="center" vertical="center" wrapText="1"/>
    </xf>
    <xf numFmtId="182" fontId="19" fillId="0" borderId="1" xfId="0" applyNumberFormat="1" applyFont="1" applyBorder="1" applyAlignment="1">
      <alignment horizontal="center" vertical="center" wrapText="1"/>
    </xf>
    <xf numFmtId="185" fontId="19" fillId="0" borderId="1" xfId="0" applyNumberFormat="1" applyFont="1" applyBorder="1" applyAlignment="1">
      <alignment horizontal="center" vertical="center" wrapText="1"/>
    </xf>
    <xf numFmtId="180" fontId="21" fillId="0" borderId="1" xfId="0" applyNumberFormat="1" applyFont="1" applyFill="1" applyBorder="1" applyAlignment="1">
      <alignment horizontal="center" vertical="center" wrapText="1"/>
    </xf>
    <xf numFmtId="182" fontId="21" fillId="0" borderId="1" xfId="0" applyNumberFormat="1" applyFont="1" applyFill="1" applyBorder="1" applyAlignment="1">
      <alignment horizontal="center" vertical="center" wrapText="1"/>
    </xf>
    <xf numFmtId="182" fontId="3" fillId="2" borderId="1" xfId="0" applyNumberFormat="1" applyFont="1" applyFill="1" applyBorder="1" applyAlignment="1">
      <alignment horizontal="center" vertical="center"/>
    </xf>
    <xf numFmtId="182" fontId="1" fillId="2" borderId="1" xfId="0" applyNumberFormat="1" applyFont="1" applyFill="1" applyBorder="1" applyAlignment="1">
      <alignment horizontal="center" vertical="center"/>
    </xf>
    <xf numFmtId="185" fontId="16" fillId="0" borderId="1" xfId="0" applyNumberFormat="1" applyFont="1" applyFill="1" applyBorder="1" applyAlignment="1">
      <alignment horizontal="center" vertical="center"/>
    </xf>
    <xf numFmtId="182" fontId="16" fillId="0" borderId="1" xfId="0" applyNumberFormat="1" applyFont="1" applyFill="1" applyBorder="1" applyAlignment="1">
      <alignment horizontal="center" vertical="center"/>
    </xf>
    <xf numFmtId="184" fontId="16" fillId="0" borderId="1" xfId="0" applyNumberFormat="1" applyFont="1" applyFill="1" applyBorder="1" applyAlignment="1">
      <alignment horizontal="center" vertical="center"/>
    </xf>
    <xf numFmtId="184" fontId="1" fillId="0" borderId="1" xfId="0" applyNumberFormat="1" applyFont="1" applyFill="1" applyBorder="1" applyAlignment="1">
      <alignment horizontal="center" vertical="center"/>
    </xf>
    <xf numFmtId="0" fontId="0" fillId="0" borderId="1" xfId="0" applyBorder="1"/>
    <xf numFmtId="184" fontId="18" fillId="0" borderId="1" xfId="0" applyNumberFormat="1" applyFont="1" applyFill="1" applyBorder="1" applyAlignment="1">
      <alignment horizontal="center" vertical="center"/>
    </xf>
    <xf numFmtId="184" fontId="19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78" fontId="22" fillId="0" borderId="1" xfId="0" applyNumberFormat="1" applyFont="1" applyFill="1" applyBorder="1" applyAlignment="1">
      <alignment horizontal="center" vertical="center" wrapText="1"/>
    </xf>
    <xf numFmtId="178" fontId="23" fillId="0" borderId="1" xfId="0" applyNumberFormat="1" applyFont="1" applyFill="1" applyBorder="1" applyAlignment="1">
      <alignment horizontal="center" vertical="center" wrapText="1"/>
    </xf>
    <xf numFmtId="180" fontId="14" fillId="0" borderId="1" xfId="0" applyNumberFormat="1" applyFont="1" applyFill="1" applyBorder="1" applyAlignment="1">
      <alignment horizontal="center" vertical="center"/>
    </xf>
    <xf numFmtId="180" fontId="16" fillId="0" borderId="1" xfId="0" applyNumberFormat="1" applyFont="1" applyFill="1" applyBorder="1" applyAlignment="1">
      <alignment horizontal="center" vertical="center"/>
    </xf>
    <xf numFmtId="180" fontId="24" fillId="0" borderId="1" xfId="0" applyNumberFormat="1" applyFont="1" applyFill="1" applyBorder="1" applyAlignment="1">
      <alignment horizontal="center" vertical="center" wrapText="1"/>
    </xf>
    <xf numFmtId="178" fontId="25" fillId="0" borderId="1" xfId="0" applyNumberFormat="1" applyFont="1" applyBorder="1" applyAlignment="1">
      <alignment horizontal="center" vertical="center" wrapText="1"/>
    </xf>
    <xf numFmtId="178" fontId="12" fillId="0" borderId="1" xfId="0" applyNumberFormat="1" applyFont="1" applyBorder="1" applyAlignment="1">
      <alignment horizontal="center" vertical="center" wrapText="1"/>
    </xf>
    <xf numFmtId="180" fontId="23" fillId="0" borderId="1" xfId="0" applyNumberFormat="1" applyFont="1" applyFill="1" applyBorder="1" applyAlignment="1">
      <alignment horizontal="center" vertical="center" wrapText="1"/>
    </xf>
    <xf numFmtId="182" fontId="23" fillId="0" borderId="1" xfId="0" applyNumberFormat="1" applyFont="1" applyFill="1" applyBorder="1" applyAlignment="1">
      <alignment horizontal="center" vertical="center" wrapText="1"/>
    </xf>
    <xf numFmtId="186" fontId="24" fillId="0" borderId="1" xfId="0" applyNumberFormat="1" applyFont="1" applyFill="1" applyBorder="1" applyAlignment="1">
      <alignment horizontal="center" vertical="center" wrapText="1"/>
    </xf>
    <xf numFmtId="182" fontId="25" fillId="0" borderId="1" xfId="0" applyNumberFormat="1" applyFont="1" applyBorder="1" applyAlignment="1">
      <alignment horizontal="center" vertical="center" wrapText="1"/>
    </xf>
    <xf numFmtId="185" fontId="12" fillId="0" borderId="1" xfId="0" applyNumberFormat="1" applyFont="1" applyBorder="1" applyAlignment="1">
      <alignment horizontal="center" vertical="center" wrapText="1"/>
    </xf>
    <xf numFmtId="182" fontId="24" fillId="0" borderId="1" xfId="0" applyNumberFormat="1" applyFont="1" applyFill="1" applyBorder="1" applyAlignment="1">
      <alignment horizontal="center" vertical="center" wrapText="1"/>
    </xf>
    <xf numFmtId="184" fontId="26" fillId="0" borderId="1" xfId="0" applyNumberFormat="1" applyFont="1" applyFill="1" applyBorder="1" applyAlignment="1">
      <alignment horizontal="center" vertical="center" wrapText="1"/>
    </xf>
    <xf numFmtId="184" fontId="27" fillId="0" borderId="1" xfId="0" applyNumberFormat="1" applyFont="1" applyFill="1" applyBorder="1" applyAlignment="1">
      <alignment horizontal="center" vertical="center"/>
    </xf>
    <xf numFmtId="184" fontId="28" fillId="0" borderId="1" xfId="0" applyNumberFormat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182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49" fontId="27" fillId="0" borderId="1" xfId="0" applyNumberFormat="1" applyFont="1" applyFill="1" applyBorder="1" applyAlignment="1">
      <alignment horizontal="center" vertical="center"/>
    </xf>
    <xf numFmtId="181" fontId="1" fillId="0" borderId="1" xfId="0" applyNumberFormat="1" applyFont="1" applyFill="1" applyBorder="1" applyAlignment="1">
      <alignment horizontal="center" vertical="center"/>
    </xf>
    <xf numFmtId="178" fontId="25" fillId="0" borderId="1" xfId="0" applyNumberFormat="1" applyFont="1" applyFill="1" applyBorder="1" applyAlignment="1">
      <alignment horizontal="center" vertical="center"/>
    </xf>
    <xf numFmtId="180" fontId="16" fillId="0" borderId="1" xfId="68" applyNumberFormat="1" applyFont="1" applyFill="1" applyBorder="1" applyAlignment="1">
      <alignment horizontal="center" vertical="center"/>
    </xf>
    <xf numFmtId="180" fontId="3" fillId="0" borderId="1" xfId="0" applyNumberFormat="1" applyFont="1" applyFill="1" applyBorder="1" applyAlignment="1">
      <alignment horizontal="center"/>
    </xf>
    <xf numFmtId="180" fontId="25" fillId="0" borderId="1" xfId="0" applyNumberFormat="1" applyFont="1" applyFill="1" applyBorder="1" applyAlignment="1">
      <alignment horizontal="center" vertical="center" wrapText="1"/>
    </xf>
    <xf numFmtId="180" fontId="12" fillId="0" borderId="1" xfId="0" applyNumberFormat="1" applyFont="1" applyFill="1" applyBorder="1" applyAlignment="1">
      <alignment horizontal="center" vertical="center"/>
    </xf>
    <xf numFmtId="180" fontId="29" fillId="0" borderId="1" xfId="0" applyNumberFormat="1" applyFont="1" applyFill="1" applyBorder="1" applyAlignment="1">
      <alignment horizontal="center" vertical="center" wrapText="1"/>
    </xf>
    <xf numFmtId="180" fontId="18" fillId="0" borderId="1" xfId="0" applyNumberFormat="1" applyFont="1" applyFill="1" applyBorder="1" applyAlignment="1">
      <alignment horizontal="center" vertical="center" wrapText="1"/>
    </xf>
    <xf numFmtId="180" fontId="18" fillId="0" borderId="1" xfId="0" applyNumberFormat="1" applyFont="1" applyFill="1" applyBorder="1" applyAlignment="1">
      <alignment horizontal="center" vertical="center"/>
    </xf>
    <xf numFmtId="180" fontId="25" fillId="0" borderId="1" xfId="0" applyNumberFormat="1" applyFont="1" applyFill="1" applyBorder="1" applyAlignment="1">
      <alignment horizontal="center"/>
    </xf>
    <xf numFmtId="180" fontId="30" fillId="0" borderId="1" xfId="0" applyNumberFormat="1" applyFont="1" applyFill="1" applyBorder="1" applyAlignment="1">
      <alignment horizontal="center" vertical="center" wrapText="1"/>
    </xf>
    <xf numFmtId="182" fontId="16" fillId="0" borderId="1" xfId="69" applyNumberFormat="1" applyFont="1" applyFill="1" applyBorder="1" applyAlignment="1">
      <alignment horizontal="center" vertical="center"/>
    </xf>
    <xf numFmtId="180" fontId="21" fillId="0" borderId="1" xfId="0" applyNumberFormat="1" applyFont="1" applyFill="1" applyBorder="1" applyAlignment="1">
      <alignment horizontal="center" vertical="center"/>
    </xf>
    <xf numFmtId="182" fontId="21" fillId="0" borderId="1" xfId="0" applyNumberFormat="1" applyFont="1" applyFill="1" applyBorder="1" applyAlignment="1">
      <alignment horizontal="center" vertical="center"/>
    </xf>
    <xf numFmtId="182" fontId="3" fillId="0" borderId="1" xfId="0" applyNumberFormat="1" applyFont="1" applyFill="1" applyBorder="1" applyAlignment="1">
      <alignment horizontal="center"/>
    </xf>
    <xf numFmtId="182" fontId="25" fillId="0" borderId="1" xfId="0" applyNumberFormat="1" applyFont="1" applyFill="1" applyBorder="1" applyAlignment="1">
      <alignment horizontal="center" vertical="center" wrapText="1"/>
    </xf>
    <xf numFmtId="182" fontId="12" fillId="0" borderId="1" xfId="0" applyNumberFormat="1" applyFont="1" applyFill="1" applyBorder="1" applyAlignment="1">
      <alignment horizontal="center" vertical="center"/>
    </xf>
    <xf numFmtId="182" fontId="29" fillId="0" borderId="1" xfId="0" applyNumberFormat="1" applyFont="1" applyFill="1" applyBorder="1" applyAlignment="1">
      <alignment horizontal="center" vertical="center" wrapText="1"/>
    </xf>
    <xf numFmtId="180" fontId="18" fillId="0" borderId="1" xfId="75" applyNumberFormat="1" applyFont="1" applyBorder="1" applyAlignment="1">
      <alignment horizontal="center" vertical="center"/>
    </xf>
    <xf numFmtId="182" fontId="18" fillId="0" borderId="1" xfId="71" applyNumberFormat="1" applyFont="1" applyBorder="1" applyAlignment="1">
      <alignment horizontal="center" vertical="center"/>
    </xf>
    <xf numFmtId="182" fontId="18" fillId="0" borderId="1" xfId="69" applyNumberFormat="1" applyFont="1" applyBorder="1" applyAlignment="1">
      <alignment horizontal="center" vertical="center"/>
    </xf>
    <xf numFmtId="180" fontId="25" fillId="0" borderId="1" xfId="0" applyNumberFormat="1" applyFont="1" applyFill="1" applyBorder="1" applyAlignment="1">
      <alignment horizontal="center" vertical="center"/>
    </xf>
    <xf numFmtId="182" fontId="25" fillId="0" borderId="1" xfId="0" applyNumberFormat="1" applyFont="1" applyFill="1" applyBorder="1" applyAlignment="1">
      <alignment horizontal="center" vertical="center"/>
    </xf>
    <xf numFmtId="182" fontId="30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25" fillId="0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/>
    </xf>
    <xf numFmtId="181" fontId="12" fillId="0" borderId="1" xfId="0" applyNumberFormat="1" applyFont="1" applyFill="1" applyBorder="1" applyAlignment="1">
      <alignment horizontal="center" vertical="center"/>
    </xf>
    <xf numFmtId="182" fontId="18" fillId="0" borderId="1" xfId="70" applyNumberFormat="1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/>
    </xf>
    <xf numFmtId="178" fontId="27" fillId="0" borderId="1" xfId="0" applyNumberFormat="1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 wrapText="1"/>
    </xf>
    <xf numFmtId="178" fontId="33" fillId="0" borderId="1" xfId="0" applyNumberFormat="1" applyFont="1" applyFill="1" applyBorder="1" applyAlignment="1">
      <alignment horizontal="center" vertical="center"/>
    </xf>
    <xf numFmtId="178" fontId="27" fillId="0" borderId="1" xfId="0" applyNumberFormat="1" applyFont="1" applyFill="1" applyBorder="1" applyAlignment="1">
      <alignment horizontal="center"/>
    </xf>
    <xf numFmtId="178" fontId="34" fillId="0" borderId="1" xfId="0" applyNumberFormat="1" applyFont="1" applyFill="1" applyBorder="1" applyAlignment="1">
      <alignment horizontal="center" vertical="center" wrapText="1"/>
    </xf>
    <xf numFmtId="180" fontId="2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180" fontId="22" fillId="0" borderId="1" xfId="0" applyNumberFormat="1" applyFont="1" applyFill="1" applyBorder="1" applyAlignment="1">
      <alignment horizontal="center" vertical="center" wrapText="1"/>
    </xf>
    <xf numFmtId="180" fontId="25" fillId="2" borderId="1" xfId="0" applyNumberFormat="1" applyFont="1" applyFill="1" applyBorder="1" applyAlignment="1">
      <alignment horizontal="center" vertical="center" wrapText="1"/>
    </xf>
    <xf numFmtId="180" fontId="12" fillId="2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182" fontId="27" fillId="0" borderId="1" xfId="0" applyNumberFormat="1" applyFont="1" applyFill="1" applyBorder="1" applyAlignment="1">
      <alignment horizontal="center" vertical="center" wrapText="1"/>
    </xf>
    <xf numFmtId="185" fontId="34" fillId="0" borderId="1" xfId="0" applyNumberFormat="1" applyFont="1" applyFill="1" applyBorder="1" applyAlignment="1">
      <alignment horizontal="center" vertical="center" wrapText="1"/>
    </xf>
    <xf numFmtId="186" fontId="21" fillId="0" borderId="1" xfId="0" applyNumberFormat="1" applyFont="1" applyFill="1" applyBorder="1" applyAlignment="1">
      <alignment horizontal="center" vertical="center" wrapText="1"/>
    </xf>
    <xf numFmtId="186" fontId="23" fillId="0" borderId="1" xfId="0" applyNumberFormat="1" applyFont="1" applyFill="1" applyBorder="1" applyAlignment="1">
      <alignment horizontal="center" vertical="center" wrapText="1"/>
    </xf>
    <xf numFmtId="182" fontId="25" fillId="2" borderId="1" xfId="0" applyNumberFormat="1" applyFont="1" applyFill="1" applyBorder="1" applyAlignment="1">
      <alignment horizontal="center" vertical="center" wrapText="1"/>
    </xf>
    <xf numFmtId="182" fontId="12" fillId="2" borderId="1" xfId="0" applyNumberFormat="1" applyFont="1" applyFill="1" applyBorder="1" applyAlignment="1">
      <alignment horizontal="center" vertical="center" wrapText="1"/>
    </xf>
    <xf numFmtId="182" fontId="16" fillId="0" borderId="1" xfId="0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/>
    </xf>
    <xf numFmtId="182" fontId="34" fillId="0" borderId="1" xfId="0" applyNumberFormat="1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184" fontId="21" fillId="0" borderId="1" xfId="0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/>
    </xf>
    <xf numFmtId="0" fontId="29" fillId="2" borderId="1" xfId="0" applyFont="1" applyFill="1" applyBorder="1" applyAlignment="1">
      <alignment horizontal="center" vertical="center" wrapText="1"/>
    </xf>
    <xf numFmtId="0" fontId="29" fillId="2" borderId="1" xfId="0" applyFont="1" applyFill="1" applyBorder="1" applyAlignment="1">
      <alignment horizontal="center" vertical="center"/>
    </xf>
    <xf numFmtId="0" fontId="25" fillId="2" borderId="1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vertical="center" wrapText="1"/>
    </xf>
    <xf numFmtId="181" fontId="25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184" fontId="16" fillId="0" borderId="1" xfId="0" applyNumberFormat="1" applyFont="1" applyFill="1" applyBorder="1" applyAlignment="1">
      <alignment horizontal="center"/>
    </xf>
    <xf numFmtId="0" fontId="16" fillId="0" borderId="1" xfId="0" applyNumberFormat="1" applyFont="1" applyFill="1" applyBorder="1" applyAlignment="1">
      <alignment horizontal="center"/>
    </xf>
    <xf numFmtId="180" fontId="16" fillId="0" borderId="1" xfId="0" applyNumberFormat="1" applyFont="1" applyFill="1" applyBorder="1" applyAlignment="1">
      <alignment horizontal="center"/>
    </xf>
    <xf numFmtId="0" fontId="16" fillId="0" borderId="1" xfId="0" applyFont="1" applyFill="1" applyBorder="1" applyAlignment="1">
      <alignment horizontal="center" vertical="top" wrapText="1"/>
    </xf>
    <xf numFmtId="0" fontId="14" fillId="0" borderId="1" xfId="0" applyFont="1" applyFill="1" applyBorder="1" applyAlignment="1">
      <alignment horizontal="center"/>
    </xf>
    <xf numFmtId="184" fontId="16" fillId="0" borderId="1" xfId="68" applyNumberFormat="1" applyFont="1" applyFill="1" applyBorder="1" applyAlignment="1">
      <alignment horizontal="center" vertical="center"/>
    </xf>
    <xf numFmtId="178" fontId="1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/>
    </xf>
    <xf numFmtId="180" fontId="6" fillId="0" borderId="1" xfId="0" applyNumberFormat="1" applyFont="1" applyFill="1" applyBorder="1" applyAlignment="1">
      <alignment horizontal="center" vertical="center" wrapText="1"/>
    </xf>
    <xf numFmtId="178" fontId="36" fillId="0" borderId="1" xfId="0" applyNumberFormat="1" applyFont="1" applyFill="1" applyBorder="1" applyAlignment="1">
      <alignment horizontal="center" vertical="center"/>
    </xf>
    <xf numFmtId="189" fontId="16" fillId="0" borderId="1" xfId="0" applyNumberFormat="1" applyFont="1" applyFill="1" applyBorder="1" applyAlignment="1">
      <alignment horizontal="center" vertical="center" wrapText="1"/>
    </xf>
    <xf numFmtId="189" fontId="16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180" fontId="8" fillId="0" borderId="2" xfId="0" applyNumberFormat="1" applyFont="1" applyFill="1" applyBorder="1" applyAlignment="1">
      <alignment horizontal="center" vertical="center" wrapText="1"/>
    </xf>
    <xf numFmtId="180" fontId="9" fillId="0" borderId="2" xfId="0" applyNumberFormat="1" applyFont="1" applyFill="1" applyBorder="1" applyAlignment="1">
      <alignment horizontal="center" vertical="center" wrapText="1"/>
    </xf>
    <xf numFmtId="182" fontId="8" fillId="0" borderId="1" xfId="0" applyNumberFormat="1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0" fontId="38" fillId="0" borderId="1" xfId="0" applyFont="1" applyFill="1" applyBorder="1" applyAlignment="1">
      <alignment horizontal="center" vertical="center"/>
    </xf>
    <xf numFmtId="178" fontId="16" fillId="0" borderId="1" xfId="0" applyNumberFormat="1" applyFont="1" applyFill="1" applyBorder="1" applyAlignment="1">
      <alignment horizontal="center"/>
    </xf>
    <xf numFmtId="182" fontId="16" fillId="0" borderId="1" xfId="0" applyNumberFormat="1" applyFont="1" applyFill="1" applyBorder="1" applyAlignment="1">
      <alignment horizontal="center"/>
    </xf>
    <xf numFmtId="178" fontId="16" fillId="0" borderId="1" xfId="0" applyNumberFormat="1" applyFont="1" applyFill="1" applyBorder="1" applyAlignment="1">
      <alignment horizontal="center" vertical="center"/>
    </xf>
    <xf numFmtId="182" fontId="6" fillId="0" borderId="1" xfId="0" applyNumberFormat="1" applyFont="1" applyFill="1" applyBorder="1" applyAlignment="1">
      <alignment horizontal="center" vertical="center" wrapText="1"/>
    </xf>
    <xf numFmtId="189" fontId="16" fillId="0" borderId="1" xfId="68" applyNumberFormat="1" applyFont="1" applyFill="1" applyBorder="1" applyAlignment="1">
      <alignment horizontal="center" vertical="center"/>
    </xf>
    <xf numFmtId="182" fontId="16" fillId="0" borderId="1" xfId="73" applyNumberFormat="1" applyFont="1" applyBorder="1" applyAlignment="1">
      <alignment horizontal="center" vertical="center"/>
    </xf>
    <xf numFmtId="182" fontId="16" fillId="0" borderId="1" xfId="69" applyNumberFormat="1" applyFont="1" applyBorder="1" applyAlignment="1">
      <alignment horizontal="center" vertical="center"/>
    </xf>
    <xf numFmtId="181" fontId="16" fillId="0" borderId="1" xfId="0" applyNumberFormat="1" applyFont="1" applyFill="1" applyBorder="1" applyAlignment="1">
      <alignment horizontal="center"/>
    </xf>
    <xf numFmtId="181" fontId="16" fillId="0" borderId="1" xfId="0" applyNumberFormat="1" applyFont="1" applyFill="1" applyBorder="1" applyAlignment="1">
      <alignment horizontal="center" vertical="center" wrapText="1"/>
    </xf>
    <xf numFmtId="181" fontId="6" fillId="0" borderId="1" xfId="0" applyNumberFormat="1" applyFont="1" applyFill="1" applyBorder="1" applyAlignment="1">
      <alignment horizontal="center" vertical="center" wrapText="1"/>
    </xf>
    <xf numFmtId="184" fontId="3" fillId="0" borderId="1" xfId="0" applyNumberFormat="1" applyFont="1" applyFill="1" applyBorder="1" applyAlignment="1">
      <alignment horizontal="center" vertical="center"/>
    </xf>
    <xf numFmtId="0" fontId="10" fillId="0" borderId="1" xfId="0" applyFont="1" applyBorder="1"/>
    <xf numFmtId="183" fontId="16" fillId="0" borderId="1" xfId="0" applyNumberFormat="1" applyFont="1" applyFill="1" applyBorder="1" applyAlignment="1">
      <alignment horizontal="center" vertical="center" wrapText="1"/>
    </xf>
    <xf numFmtId="182" fontId="16" fillId="0" borderId="1" xfId="8" applyNumberFormat="1" applyFont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183" fontId="16" fillId="0" borderId="1" xfId="0" applyNumberFormat="1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183" fontId="16" fillId="0" borderId="1" xfId="70" applyNumberFormat="1" applyFont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183" fontId="1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184" fontId="3" fillId="0" borderId="1" xfId="0" applyNumberFormat="1" applyFont="1" applyFill="1" applyBorder="1" applyAlignment="1">
      <alignment horizontal="center" vertical="center" wrapText="1"/>
    </xf>
    <xf numFmtId="184" fontId="1" fillId="0" borderId="1" xfId="0" applyNumberFormat="1" applyFont="1" applyFill="1" applyBorder="1" applyAlignment="1">
      <alignment horizontal="center" vertical="center" wrapText="1"/>
    </xf>
    <xf numFmtId="180" fontId="8" fillId="0" borderId="1" xfId="0" applyNumberFormat="1" applyFont="1" applyFill="1" applyBorder="1" applyAlignment="1">
      <alignment horizontal="center" vertical="center" wrapText="1"/>
    </xf>
    <xf numFmtId="0" fontId="37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/>
    </xf>
    <xf numFmtId="180" fontId="39" fillId="0" borderId="1" xfId="0" applyNumberFormat="1" applyFont="1" applyBorder="1" applyAlignment="1">
      <alignment horizontal="center" vertical="center"/>
    </xf>
    <xf numFmtId="182" fontId="39" fillId="0" borderId="1" xfId="0" applyNumberFormat="1" applyFont="1" applyBorder="1" applyAlignment="1">
      <alignment horizontal="center" vertical="center"/>
    </xf>
    <xf numFmtId="182" fontId="24" fillId="0" borderId="1" xfId="0" applyNumberFormat="1" applyFont="1" applyBorder="1" applyAlignment="1">
      <alignment horizontal="center" vertical="center" wrapText="1"/>
    </xf>
    <xf numFmtId="182" fontId="24" fillId="3" borderId="1" xfId="0" applyNumberFormat="1" applyFont="1" applyFill="1" applyBorder="1" applyAlignment="1">
      <alignment horizontal="center" vertical="center" wrapText="1"/>
    </xf>
    <xf numFmtId="0" fontId="39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wrapText="1"/>
    </xf>
    <xf numFmtId="0" fontId="24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center" wrapText="1"/>
    </xf>
    <xf numFmtId="180" fontId="24" fillId="0" borderId="1" xfId="0" applyNumberFormat="1" applyFont="1" applyFill="1" applyBorder="1" applyAlignment="1">
      <alignment horizontal="center" wrapText="1"/>
    </xf>
    <xf numFmtId="184" fontId="24" fillId="0" borderId="1" xfId="0" applyNumberFormat="1" applyFont="1" applyFill="1" applyBorder="1" applyAlignment="1">
      <alignment horizontal="center" wrapText="1"/>
    </xf>
    <xf numFmtId="182" fontId="24" fillId="0" borderId="1" xfId="0" applyNumberFormat="1" applyFont="1" applyFill="1" applyBorder="1" applyAlignment="1">
      <alignment horizontal="center" wrapText="1"/>
    </xf>
    <xf numFmtId="0" fontId="40" fillId="0" borderId="1" xfId="0" applyFont="1" applyFill="1" applyBorder="1" applyAlignment="1">
      <alignment horizontal="center" vertical="center" wrapText="1"/>
    </xf>
    <xf numFmtId="182" fontId="16" fillId="0" borderId="1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80" fontId="6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wrapText="1"/>
    </xf>
    <xf numFmtId="0" fontId="20" fillId="0" borderId="6" xfId="0" applyFont="1" applyBorder="1" applyAlignment="1">
      <alignment horizontal="center" vertical="center"/>
    </xf>
    <xf numFmtId="180" fontId="21" fillId="0" borderId="4" xfId="0" applyNumberFormat="1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180" fontId="21" fillId="0" borderId="1" xfId="0" applyNumberFormat="1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182" fontId="6" fillId="0" borderId="1" xfId="0" applyNumberFormat="1" applyFont="1" applyFill="1" applyBorder="1" applyAlignment="1">
      <alignment horizontal="center"/>
    </xf>
    <xf numFmtId="180" fontId="16" fillId="0" borderId="1" xfId="0" applyNumberFormat="1" applyFont="1" applyFill="1" applyBorder="1" applyAlignment="1">
      <alignment horizontal="center" vertical="center" wrapText="1"/>
    </xf>
    <xf numFmtId="2" fontId="3" fillId="0" borderId="1" xfId="0" applyNumberFormat="1" applyFont="1" applyFill="1" applyBorder="1" applyAlignment="1">
      <alignment horizontal="center" vertical="center" wrapText="1"/>
    </xf>
    <xf numFmtId="184" fontId="24" fillId="0" borderId="1" xfId="0" applyNumberFormat="1" applyFont="1" applyFill="1" applyBorder="1" applyAlignment="1">
      <alignment horizontal="center"/>
    </xf>
    <xf numFmtId="180" fontId="24" fillId="0" borderId="1" xfId="0" applyNumberFormat="1" applyFont="1" applyFill="1" applyBorder="1" applyAlignment="1">
      <alignment horizontal="center"/>
    </xf>
    <xf numFmtId="185" fontId="21" fillId="0" borderId="4" xfId="0" applyNumberFormat="1" applyFont="1" applyBorder="1" applyAlignment="1">
      <alignment horizontal="center" vertical="center"/>
    </xf>
    <xf numFmtId="185" fontId="21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wrapText="1"/>
    </xf>
    <xf numFmtId="185" fontId="1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82" fontId="21" fillId="0" borderId="4" xfId="0" applyNumberFormat="1" applyFont="1" applyBorder="1" applyAlignment="1">
      <alignment horizontal="center" vertical="center"/>
    </xf>
    <xf numFmtId="182" fontId="21" fillId="0" borderId="1" xfId="0" applyNumberFormat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180" fontId="23" fillId="0" borderId="1" xfId="0" applyNumberFormat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180" fontId="3" fillId="0" borderId="1" xfId="0" applyNumberFormat="1" applyFont="1" applyBorder="1" applyAlignment="1">
      <alignment horizontal="center" vertical="center"/>
    </xf>
    <xf numFmtId="0" fontId="8" fillId="0" borderId="5" xfId="0" applyFont="1" applyBorder="1" applyAlignment="1">
      <alignment horizontal="center"/>
    </xf>
    <xf numFmtId="0" fontId="21" fillId="0" borderId="5" xfId="0" applyFont="1" applyBorder="1" applyAlignment="1">
      <alignment horizontal="center" vertical="center"/>
    </xf>
    <xf numFmtId="185" fontId="23" fillId="0" borderId="1" xfId="0" applyNumberFormat="1" applyFont="1" applyBorder="1" applyAlignment="1">
      <alignment horizontal="center" vertical="center"/>
    </xf>
    <xf numFmtId="185" fontId="3" fillId="0" borderId="1" xfId="0" applyNumberFormat="1" applyFont="1" applyBorder="1" applyAlignment="1">
      <alignment horizontal="center" vertical="center"/>
    </xf>
    <xf numFmtId="182" fontId="23" fillId="0" borderId="1" xfId="0" applyNumberFormat="1" applyFont="1" applyBorder="1" applyAlignment="1">
      <alignment horizontal="center" vertical="center"/>
    </xf>
    <xf numFmtId="185" fontId="1" fillId="0" borderId="1" xfId="0" applyNumberFormat="1" applyFont="1" applyBorder="1" applyAlignment="1">
      <alignment horizontal="center" vertical="center"/>
    </xf>
    <xf numFmtId="182" fontId="21" fillId="0" borderId="5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2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8" fillId="0" borderId="1" xfId="0" applyFont="1" applyFill="1" applyBorder="1" applyAlignment="1">
      <alignment horizontal="center" wrapText="1"/>
    </xf>
    <xf numFmtId="180" fontId="19" fillId="0" borderId="1" xfId="0" applyNumberFormat="1" applyFont="1" applyFill="1" applyBorder="1" applyAlignment="1"/>
    <xf numFmtId="0" fontId="41" fillId="0" borderId="1" xfId="0" applyFont="1" applyFill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center" vertical="center" wrapText="1"/>
    </xf>
    <xf numFmtId="178" fontId="41" fillId="0" borderId="1" xfId="0" applyNumberFormat="1" applyFont="1" applyFill="1" applyBorder="1" applyAlignment="1">
      <alignment horizontal="center" vertical="center" wrapText="1"/>
    </xf>
    <xf numFmtId="180" fontId="43" fillId="0" borderId="1" xfId="0" applyNumberFormat="1" applyFont="1" applyFill="1" applyBorder="1" applyAlignment="1">
      <alignment horizontal="center" vertical="center" wrapText="1"/>
    </xf>
    <xf numFmtId="182" fontId="18" fillId="0" borderId="1" xfId="0" applyNumberFormat="1" applyFont="1" applyFill="1" applyBorder="1" applyAlignment="1">
      <alignment horizontal="center" wrapText="1"/>
    </xf>
    <xf numFmtId="182" fontId="19" fillId="0" borderId="1" xfId="0" applyNumberFormat="1" applyFont="1" applyFill="1" applyBorder="1" applyAlignment="1">
      <alignment horizontal="center" wrapText="1"/>
    </xf>
    <xf numFmtId="182" fontId="19" fillId="0" borderId="1" xfId="0" applyNumberFormat="1" applyFont="1" applyFill="1" applyBorder="1" applyAlignment="1"/>
    <xf numFmtId="182" fontId="3" fillId="4" borderId="1" xfId="0" applyNumberFormat="1" applyFont="1" applyFill="1" applyBorder="1" applyAlignment="1">
      <alignment horizontal="center"/>
    </xf>
    <xf numFmtId="182" fontId="21" fillId="0" borderId="1" xfId="0" applyNumberFormat="1" applyFont="1" applyBorder="1" applyAlignment="1">
      <alignment horizontal="center"/>
    </xf>
    <xf numFmtId="182" fontId="21" fillId="4" borderId="1" xfId="0" applyNumberFormat="1" applyFont="1" applyFill="1" applyBorder="1" applyAlignment="1">
      <alignment horizontal="center" vertical="center"/>
    </xf>
    <xf numFmtId="180" fontId="18" fillId="0" borderId="1" xfId="0" applyNumberFormat="1" applyFont="1" applyFill="1" applyBorder="1" applyAlignment="1">
      <alignment horizontal="center" wrapText="1"/>
    </xf>
    <xf numFmtId="0" fontId="19" fillId="0" borderId="1" xfId="0" applyFont="1" applyFill="1" applyBorder="1" applyAlignment="1">
      <alignment horizontal="center" wrapText="1"/>
    </xf>
    <xf numFmtId="182" fontId="42" fillId="0" borderId="1" xfId="0" applyNumberFormat="1" applyFont="1" applyFill="1" applyBorder="1" applyAlignment="1">
      <alignment horizontal="center" vertical="center" wrapText="1"/>
    </xf>
    <xf numFmtId="182" fontId="41" fillId="0" borderId="1" xfId="0" applyNumberFormat="1" applyFont="1" applyFill="1" applyBorder="1" applyAlignment="1">
      <alignment horizontal="center" vertical="center" wrapText="1"/>
    </xf>
    <xf numFmtId="182" fontId="43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180" fontId="19" fillId="0" borderId="1" xfId="0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0" fontId="25" fillId="0" borderId="1" xfId="0" applyFont="1" applyFill="1" applyBorder="1" applyAlignment="1">
      <alignment horizontal="center" wrapText="1"/>
    </xf>
    <xf numFmtId="0" fontId="37" fillId="0" borderId="1" xfId="0" applyFont="1" applyFill="1" applyBorder="1" applyAlignment="1">
      <alignment horizontal="center" vertical="center" wrapText="1"/>
    </xf>
    <xf numFmtId="180" fontId="41" fillId="0" borderId="1" xfId="0" applyNumberFormat="1" applyFont="1" applyFill="1" applyBorder="1" applyAlignment="1">
      <alignment horizontal="center" vertical="center" wrapText="1"/>
    </xf>
    <xf numFmtId="182" fontId="25" fillId="0" borderId="1" xfId="0" applyNumberFormat="1" applyFont="1" applyFill="1" applyBorder="1" applyAlignment="1">
      <alignment horizontal="center" wrapText="1"/>
    </xf>
    <xf numFmtId="0" fontId="44" fillId="0" borderId="1" xfId="0" applyFont="1" applyFill="1" applyBorder="1" applyAlignment="1">
      <alignment horizontal="center" vertical="center" wrapText="1"/>
    </xf>
    <xf numFmtId="180" fontId="19" fillId="0" borderId="1" xfId="0" applyNumberFormat="1" applyFont="1" applyFill="1" applyBorder="1" applyAlignment="1">
      <alignment horizontal="center" vertical="center"/>
    </xf>
    <xf numFmtId="180" fontId="6" fillId="0" borderId="1" xfId="0" applyNumberFormat="1" applyFont="1" applyFill="1" applyBorder="1" applyAlignment="1">
      <alignment horizontal="center" wrapText="1"/>
    </xf>
    <xf numFmtId="0" fontId="45" fillId="0" borderId="1" xfId="0" applyFont="1" applyFill="1" applyBorder="1" applyAlignment="1">
      <alignment horizontal="center" vertical="center" wrapText="1"/>
    </xf>
    <xf numFmtId="0" fontId="46" fillId="0" borderId="1" xfId="0" applyFont="1" applyFill="1" applyBorder="1" applyAlignment="1">
      <alignment horizontal="center" vertical="center" wrapText="1"/>
    </xf>
    <xf numFmtId="178" fontId="45" fillId="0" borderId="1" xfId="0" applyNumberFormat="1" applyFont="1" applyFill="1" applyBorder="1" applyAlignment="1">
      <alignment horizontal="center" vertical="center" wrapText="1"/>
    </xf>
    <xf numFmtId="180" fontId="47" fillId="0" borderId="1" xfId="0" applyNumberFormat="1" applyFont="1" applyFill="1" applyBorder="1" applyAlignment="1">
      <alignment horizontal="center" vertical="center" wrapText="1"/>
    </xf>
    <xf numFmtId="182" fontId="19" fillId="0" borderId="1" xfId="0" applyNumberFormat="1" applyFont="1" applyFill="1" applyBorder="1" applyAlignment="1">
      <alignment horizontal="center" vertical="center" wrapText="1"/>
    </xf>
    <xf numFmtId="180" fontId="16" fillId="0" borderId="1" xfId="0" applyNumberFormat="1" applyFont="1" applyFill="1" applyBorder="1" applyAlignment="1">
      <alignment horizontal="center" wrapText="1"/>
    </xf>
    <xf numFmtId="182" fontId="6" fillId="0" borderId="1" xfId="0" applyNumberFormat="1" applyFont="1" applyFill="1" applyBorder="1" applyAlignment="1">
      <alignment horizontal="center" wrapText="1"/>
    </xf>
    <xf numFmtId="0" fontId="19" fillId="0" borderId="1" xfId="0" applyFont="1" applyFill="1" applyBorder="1" applyAlignment="1">
      <alignment horizontal="center" vertical="center" wrapText="1"/>
    </xf>
    <xf numFmtId="182" fontId="3" fillId="0" borderId="1" xfId="0" applyNumberFormat="1" applyFont="1" applyFill="1" applyBorder="1" applyAlignment="1">
      <alignment horizontal="center" wrapText="1"/>
    </xf>
    <xf numFmtId="182" fontId="46" fillId="0" borderId="1" xfId="0" applyNumberFormat="1" applyFont="1" applyFill="1" applyBorder="1" applyAlignment="1">
      <alignment horizontal="center" vertical="center" wrapText="1"/>
    </xf>
    <xf numFmtId="182" fontId="4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82" fontId="47" fillId="0" borderId="1" xfId="0" applyNumberFormat="1" applyFont="1" applyFill="1" applyBorder="1" applyAlignment="1">
      <alignment horizontal="center" vertical="center" wrapText="1"/>
    </xf>
    <xf numFmtId="0" fontId="48" fillId="0" borderId="1" xfId="0" applyFont="1" applyFill="1" applyBorder="1" applyAlignment="1">
      <alignment horizontal="center" vertical="center"/>
    </xf>
    <xf numFmtId="0" fontId="10" fillId="0" borderId="3" xfId="60" applyFont="1" applyBorder="1" applyAlignment="1">
      <alignment horizontal="center" vertical="center"/>
    </xf>
    <xf numFmtId="0" fontId="14" fillId="0" borderId="3" xfId="60" applyFont="1" applyBorder="1" applyAlignment="1">
      <alignment horizontal="center" vertical="center"/>
    </xf>
    <xf numFmtId="0" fontId="14" fillId="0" borderId="1" xfId="60" applyFont="1" applyBorder="1" applyAlignment="1">
      <alignment horizontal="center" vertical="center"/>
    </xf>
    <xf numFmtId="180" fontId="3" fillId="2" borderId="5" xfId="60" applyNumberFormat="1" applyFont="1" applyFill="1" applyBorder="1" applyAlignment="1">
      <alignment horizontal="center" vertical="center" wrapText="1"/>
    </xf>
    <xf numFmtId="0" fontId="10" fillId="0" borderId="4" xfId="60" applyFont="1" applyBorder="1" applyAlignment="1">
      <alignment horizontal="center" vertical="center"/>
    </xf>
    <xf numFmtId="0" fontId="14" fillId="0" borderId="4" xfId="60" applyFont="1" applyBorder="1" applyAlignment="1">
      <alignment horizontal="center" vertical="center"/>
    </xf>
    <xf numFmtId="0" fontId="10" fillId="0" borderId="5" xfId="60" applyFont="1" applyBorder="1" applyAlignment="1">
      <alignment horizontal="center" vertical="center"/>
    </xf>
    <xf numFmtId="0" fontId="14" fillId="0" borderId="5" xfId="60" applyFont="1" applyBorder="1" applyAlignment="1">
      <alignment horizontal="center" vertical="center"/>
    </xf>
    <xf numFmtId="0" fontId="7" fillId="0" borderId="1" xfId="60" applyFont="1" applyBorder="1" applyAlignment="1">
      <alignment horizontal="center" vertical="center"/>
    </xf>
    <xf numFmtId="180" fontId="1" fillId="2" borderId="5" xfId="60" applyNumberFormat="1" applyFont="1" applyFill="1" applyBorder="1" applyAlignment="1">
      <alignment horizontal="center" vertical="center" wrapText="1"/>
    </xf>
    <xf numFmtId="180" fontId="8" fillId="0" borderId="3" xfId="60" applyNumberFormat="1" applyFont="1" applyBorder="1" applyAlignment="1">
      <alignment horizontal="center" vertical="center"/>
    </xf>
    <xf numFmtId="180" fontId="8" fillId="0" borderId="4" xfId="60" applyNumberFormat="1" applyFont="1" applyBorder="1" applyAlignment="1">
      <alignment horizontal="center" vertical="center"/>
    </xf>
    <xf numFmtId="180" fontId="8" fillId="0" borderId="5" xfId="60" applyNumberFormat="1" applyFont="1" applyBorder="1" applyAlignment="1">
      <alignment horizontal="center" vertical="center"/>
    </xf>
    <xf numFmtId="180" fontId="16" fillId="2" borderId="1" xfId="60" applyNumberFormat="1" applyFont="1" applyFill="1" applyBorder="1" applyAlignment="1">
      <alignment horizontal="center" wrapText="1"/>
    </xf>
    <xf numFmtId="180" fontId="6" fillId="2" borderId="1" xfId="60" applyNumberFormat="1" applyFont="1" applyFill="1" applyBorder="1" applyAlignment="1">
      <alignment horizontal="center" wrapText="1"/>
    </xf>
    <xf numFmtId="0" fontId="10" fillId="2" borderId="3" xfId="60" applyFont="1" applyFill="1" applyBorder="1" applyAlignment="1">
      <alignment horizontal="center" vertical="center"/>
    </xf>
    <xf numFmtId="0" fontId="10" fillId="2" borderId="1" xfId="60" applyFont="1" applyFill="1" applyBorder="1" applyAlignment="1">
      <alignment horizontal="center" vertical="center"/>
    </xf>
    <xf numFmtId="0" fontId="10" fillId="2" borderId="4" xfId="60" applyFont="1" applyFill="1" applyBorder="1" applyAlignment="1">
      <alignment horizontal="center" vertical="center"/>
    </xf>
    <xf numFmtId="0" fontId="49" fillId="2" borderId="1" xfId="60" applyFont="1" applyFill="1" applyBorder="1" applyAlignment="1">
      <alignment horizontal="center" vertical="center"/>
    </xf>
    <xf numFmtId="0" fontId="14" fillId="2" borderId="3" xfId="60" applyFont="1" applyFill="1" applyBorder="1" applyAlignment="1">
      <alignment horizontal="center" vertical="center"/>
    </xf>
    <xf numFmtId="0" fontId="14" fillId="2" borderId="1" xfId="60" applyFont="1" applyFill="1" applyBorder="1" applyAlignment="1">
      <alignment horizontal="center" vertical="center"/>
    </xf>
    <xf numFmtId="0" fontId="14" fillId="2" borderId="4" xfId="60" applyFont="1" applyFill="1" applyBorder="1" applyAlignment="1">
      <alignment horizontal="center" vertical="center"/>
    </xf>
    <xf numFmtId="180" fontId="16" fillId="2" borderId="1" xfId="60" applyNumberFormat="1" applyFont="1" applyFill="1" applyBorder="1" applyAlignment="1">
      <alignment horizontal="center" vertical="center" wrapText="1"/>
    </xf>
    <xf numFmtId="180" fontId="6" fillId="2" borderId="1" xfId="60" applyNumberFormat="1" applyFont="1" applyFill="1" applyBorder="1" applyAlignment="1">
      <alignment horizontal="center" vertical="center" wrapText="1"/>
    </xf>
    <xf numFmtId="182" fontId="16" fillId="2" borderId="1" xfId="60" applyNumberFormat="1" applyFont="1" applyFill="1" applyBorder="1" applyAlignment="1">
      <alignment horizontal="center" vertical="center" wrapText="1"/>
    </xf>
    <xf numFmtId="184" fontId="16" fillId="2" borderId="1" xfId="60" applyNumberFormat="1" applyFont="1" applyFill="1" applyBorder="1" applyAlignment="1">
      <alignment horizontal="center" vertical="center" wrapText="1"/>
    </xf>
    <xf numFmtId="182" fontId="6" fillId="2" borderId="1" xfId="60" applyNumberFormat="1" applyFont="1" applyFill="1" applyBorder="1" applyAlignment="1">
      <alignment horizontal="center" vertical="center" wrapText="1"/>
    </xf>
    <xf numFmtId="184" fontId="6" fillId="2" borderId="1" xfId="60" applyNumberFormat="1" applyFont="1" applyFill="1" applyBorder="1" applyAlignment="1">
      <alignment horizontal="center" vertical="center" wrapText="1"/>
    </xf>
    <xf numFmtId="0" fontId="14" fillId="2" borderId="5" xfId="60" applyFont="1" applyFill="1" applyBorder="1" applyAlignment="1">
      <alignment horizontal="center" vertical="center"/>
    </xf>
    <xf numFmtId="0" fontId="7" fillId="2" borderId="1" xfId="60" applyFont="1" applyFill="1" applyBorder="1" applyAlignment="1">
      <alignment horizontal="center" vertical="center"/>
    </xf>
    <xf numFmtId="0" fontId="14" fillId="2" borderId="7" xfId="60" applyFont="1" applyFill="1" applyBorder="1" applyAlignment="1">
      <alignment horizontal="center" vertical="center"/>
    </xf>
    <xf numFmtId="0" fontId="14" fillId="0" borderId="7" xfId="60" applyFont="1" applyBorder="1" applyAlignment="1">
      <alignment horizontal="center" vertical="center"/>
    </xf>
    <xf numFmtId="0" fontId="10" fillId="2" borderId="5" xfId="60" applyFont="1" applyFill="1" applyBorder="1" applyAlignment="1">
      <alignment horizontal="center" vertical="center"/>
    </xf>
    <xf numFmtId="0" fontId="7" fillId="0" borderId="7" xfId="6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top"/>
    </xf>
    <xf numFmtId="0" fontId="4" fillId="0" borderId="8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50" fillId="0" borderId="1" xfId="0" applyFont="1" applyFill="1" applyBorder="1" applyAlignment="1">
      <alignment horizontal="center" vertical="center" wrapText="1"/>
    </xf>
    <xf numFmtId="0" fontId="51" fillId="0" borderId="1" xfId="0" applyFont="1" applyFill="1" applyBorder="1" applyAlignment="1">
      <alignment horizontal="center" vertical="center"/>
    </xf>
    <xf numFmtId="2" fontId="16" fillId="0" borderId="1" xfId="0" applyNumberFormat="1" applyFont="1" applyFill="1" applyBorder="1" applyAlignment="1">
      <alignment horizontal="center" vertical="center"/>
    </xf>
    <xf numFmtId="180" fontId="6" fillId="0" borderId="1" xfId="0" applyNumberFormat="1" applyFont="1" applyFill="1" applyBorder="1" applyAlignment="1">
      <alignment horizontal="center" vertical="center"/>
    </xf>
    <xf numFmtId="1" fontId="16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82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21" fillId="0" borderId="1" xfId="0" applyFont="1" applyBorder="1" applyAlignment="1">
      <alignment horizontal="center" vertical="top" wrapText="1"/>
    </xf>
    <xf numFmtId="0" fontId="21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184" fontId="50" fillId="0" borderId="1" xfId="0" applyNumberFormat="1" applyFont="1" applyFill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177" fontId="14" fillId="0" borderId="1" xfId="0" applyNumberFormat="1" applyFont="1" applyFill="1" applyBorder="1" applyAlignment="1">
      <alignment horizontal="center" vertical="center"/>
    </xf>
    <xf numFmtId="2" fontId="14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2" fontId="7" fillId="0" borderId="1" xfId="0" applyNumberFormat="1" applyFont="1" applyFill="1" applyBorder="1" applyAlignment="1">
      <alignment horizontal="center" vertical="center"/>
    </xf>
    <xf numFmtId="180" fontId="7" fillId="0" borderId="1" xfId="0" applyNumberFormat="1" applyFont="1" applyFill="1" applyBorder="1" applyAlignment="1">
      <alignment horizontal="center" vertical="center"/>
    </xf>
    <xf numFmtId="178" fontId="50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81" fontId="45" fillId="0" borderId="1" xfId="0" applyNumberFormat="1" applyFont="1" applyFill="1" applyBorder="1" applyAlignment="1">
      <alignment horizontal="center" vertical="center" wrapText="1"/>
    </xf>
    <xf numFmtId="182" fontId="50" fillId="0" borderId="1" xfId="0" applyNumberFormat="1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0" fontId="3" fillId="0" borderId="3" xfId="60" applyFont="1" applyBorder="1" applyAlignment="1">
      <alignment horizontal="center" vertical="center"/>
    </xf>
    <xf numFmtId="0" fontId="3" fillId="0" borderId="4" xfId="60" applyFont="1" applyBorder="1" applyAlignment="1">
      <alignment horizontal="center" vertical="center"/>
    </xf>
    <xf numFmtId="0" fontId="3" fillId="0" borderId="5" xfId="60" applyFont="1" applyBorder="1" applyAlignment="1">
      <alignment horizontal="center" vertical="center"/>
    </xf>
    <xf numFmtId="180" fontId="3" fillId="0" borderId="3" xfId="60" applyNumberFormat="1" applyFont="1" applyBorder="1" applyAlignment="1">
      <alignment horizontal="center" vertical="center"/>
    </xf>
    <xf numFmtId="180" fontId="3" fillId="0" borderId="4" xfId="60" applyNumberFormat="1" applyFont="1" applyBorder="1" applyAlignment="1">
      <alignment horizontal="center" vertical="center"/>
    </xf>
    <xf numFmtId="180" fontId="3" fillId="0" borderId="5" xfId="60" applyNumberFormat="1" applyFont="1" applyBorder="1" applyAlignment="1">
      <alignment horizontal="center" vertical="center"/>
    </xf>
    <xf numFmtId="180" fontId="8" fillId="0" borderId="10" xfId="60" applyNumberFormat="1" applyFont="1" applyBorder="1" applyAlignment="1">
      <alignment horizontal="center" vertical="center"/>
    </xf>
    <xf numFmtId="180" fontId="9" fillId="0" borderId="10" xfId="60" applyNumberFormat="1" applyFont="1" applyBorder="1" applyAlignment="1">
      <alignment horizontal="center" vertical="center"/>
    </xf>
    <xf numFmtId="0" fontId="3" fillId="0" borderId="1" xfId="6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178" fontId="3" fillId="2" borderId="3" xfId="0" applyNumberFormat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180" fontId="20" fillId="0" borderId="1" xfId="0" applyNumberFormat="1" applyFont="1" applyBorder="1" applyAlignment="1">
      <alignment horizontal="center" vertical="center" wrapText="1"/>
    </xf>
    <xf numFmtId="178" fontId="3" fillId="2" borderId="1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78" fontId="3" fillId="2" borderId="4" xfId="0" applyNumberFormat="1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/>
    </xf>
    <xf numFmtId="180" fontId="3" fillId="2" borderId="1" xfId="60" applyNumberFormat="1" applyFont="1" applyFill="1" applyBorder="1" applyAlignment="1">
      <alignment horizontal="center" vertical="center" wrapText="1"/>
    </xf>
    <xf numFmtId="0" fontId="1" fillId="0" borderId="1" xfId="60" applyFont="1" applyBorder="1" applyAlignment="1">
      <alignment horizontal="center" vertical="center" wrapText="1"/>
    </xf>
    <xf numFmtId="180" fontId="1" fillId="0" borderId="0" xfId="60" applyNumberFormat="1" applyFont="1" applyAlignment="1">
      <alignment horizontal="center" vertical="center" wrapText="1"/>
    </xf>
    <xf numFmtId="184" fontId="3" fillId="2" borderId="1" xfId="0" applyNumberFormat="1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/>
    </xf>
    <xf numFmtId="178" fontId="9" fillId="2" borderId="1" xfId="0" applyNumberFormat="1" applyFont="1" applyFill="1" applyBorder="1" applyAlignment="1">
      <alignment horizontal="center" vertical="center"/>
    </xf>
    <xf numFmtId="178" fontId="1" fillId="2" borderId="1" xfId="0" applyNumberFormat="1" applyFont="1" applyFill="1" applyBorder="1" applyAlignment="1">
      <alignment horizontal="center" vertical="center"/>
    </xf>
    <xf numFmtId="0" fontId="3" fillId="0" borderId="1" xfId="60" applyFont="1" applyBorder="1" applyAlignment="1">
      <alignment horizontal="center" vertical="center" wrapText="1"/>
    </xf>
    <xf numFmtId="0" fontId="8" fillId="0" borderId="1" xfId="60" applyFont="1" applyBorder="1" applyAlignment="1">
      <alignment horizontal="center" vertical="center" wrapText="1"/>
    </xf>
    <xf numFmtId="0" fontId="3" fillId="0" borderId="3" xfId="60" applyFont="1" applyBorder="1" applyAlignment="1">
      <alignment horizontal="center" vertical="center" wrapText="1"/>
    </xf>
    <xf numFmtId="0" fontId="9" fillId="0" borderId="3" xfId="60" applyFont="1" applyBorder="1" applyAlignment="1">
      <alignment horizontal="center" vertical="center" wrapText="1"/>
    </xf>
    <xf numFmtId="178" fontId="1" fillId="2" borderId="3" xfId="0" applyNumberFormat="1" applyFont="1" applyFill="1" applyBorder="1" applyAlignment="1">
      <alignment horizontal="center" vertical="center"/>
    </xf>
    <xf numFmtId="178" fontId="3" fillId="2" borderId="5" xfId="0" applyNumberFormat="1" applyFont="1" applyFill="1" applyBorder="1" applyAlignment="1">
      <alignment horizontal="center" vertical="center" wrapText="1"/>
    </xf>
    <xf numFmtId="0" fontId="9" fillId="0" borderId="1" xfId="60" applyFont="1" applyBorder="1" applyAlignment="1">
      <alignment horizontal="center" vertical="center" wrapText="1"/>
    </xf>
    <xf numFmtId="182" fontId="9" fillId="0" borderId="1" xfId="0" applyNumberFormat="1" applyFont="1" applyFill="1" applyBorder="1" applyAlignment="1">
      <alignment horizontal="center" vertical="center" wrapText="1"/>
    </xf>
    <xf numFmtId="182" fontId="8" fillId="0" borderId="1" xfId="0" applyNumberFormat="1" applyFont="1" applyFill="1" applyBorder="1" applyAlignment="1">
      <alignment horizontal="center" vertical="center" wrapText="1"/>
    </xf>
    <xf numFmtId="182" fontId="14" fillId="0" borderId="1" xfId="0" applyNumberFormat="1" applyFont="1" applyFill="1" applyBorder="1" applyAlignment="1">
      <alignment horizontal="center" wrapText="1"/>
    </xf>
    <xf numFmtId="182" fontId="7" fillId="0" borderId="1" xfId="0" applyNumberFormat="1" applyFont="1" applyFill="1" applyBorder="1" applyAlignment="1">
      <alignment horizontal="center" wrapText="1"/>
    </xf>
    <xf numFmtId="182" fontId="39" fillId="0" borderId="1" xfId="0" applyNumberFormat="1" applyFont="1" applyFill="1" applyBorder="1" applyAlignment="1">
      <alignment horizontal="center" wrapText="1"/>
    </xf>
    <xf numFmtId="182" fontId="3" fillId="0" borderId="3" xfId="0" applyNumberFormat="1" applyFont="1" applyFill="1" applyBorder="1" applyAlignment="1">
      <alignment horizontal="center" vertical="center" wrapText="1"/>
    </xf>
    <xf numFmtId="182" fontId="8" fillId="0" borderId="3" xfId="0" applyNumberFormat="1" applyFont="1" applyFill="1" applyBorder="1" applyAlignment="1">
      <alignment horizontal="center" vertical="center" wrapText="1"/>
    </xf>
    <xf numFmtId="182" fontId="3" fillId="0" borderId="4" xfId="0" applyNumberFormat="1" applyFont="1" applyFill="1" applyBorder="1" applyAlignment="1">
      <alignment horizontal="center" vertical="center" wrapText="1"/>
    </xf>
    <xf numFmtId="182" fontId="8" fillId="0" borderId="4" xfId="0" applyNumberFormat="1" applyFont="1" applyFill="1" applyBorder="1" applyAlignment="1">
      <alignment horizontal="center" vertical="center" wrapText="1"/>
    </xf>
    <xf numFmtId="182" fontId="1" fillId="0" borderId="5" xfId="0" applyNumberFormat="1" applyFont="1" applyFill="1" applyBorder="1" applyAlignment="1">
      <alignment horizontal="center" vertical="center" wrapText="1"/>
    </xf>
    <xf numFmtId="182" fontId="9" fillId="0" borderId="5" xfId="0" applyNumberFormat="1" applyFont="1" applyFill="1" applyBorder="1" applyAlignment="1">
      <alignment horizontal="center" vertical="center" wrapText="1"/>
    </xf>
    <xf numFmtId="182" fontId="14" fillId="0" borderId="1" xfId="0" applyNumberFormat="1" applyFont="1" applyFill="1" applyBorder="1" applyAlignment="1">
      <alignment horizontal="center" vertical="center" wrapText="1"/>
    </xf>
    <xf numFmtId="184" fontId="1" fillId="2" borderId="1" xfId="0" applyNumberFormat="1" applyFont="1" applyFill="1" applyBorder="1" applyAlignment="1">
      <alignment horizontal="center" vertical="center"/>
    </xf>
    <xf numFmtId="182" fontId="1" fillId="2" borderId="3" xfId="0" applyNumberFormat="1" applyFont="1" applyFill="1" applyBorder="1" applyAlignment="1">
      <alignment horizontal="center" vertical="center"/>
    </xf>
    <xf numFmtId="184" fontId="1" fillId="2" borderId="3" xfId="0" applyNumberFormat="1" applyFont="1" applyFill="1" applyBorder="1" applyAlignment="1">
      <alignment horizontal="center" vertical="center"/>
    </xf>
    <xf numFmtId="184" fontId="1" fillId="2" borderId="1" xfId="0" applyNumberFormat="1" applyFont="1" applyFill="1" applyBorder="1" applyAlignment="1">
      <alignment horizontal="center" vertical="center" wrapText="1"/>
    </xf>
    <xf numFmtId="184" fontId="39" fillId="0" borderId="1" xfId="0" applyNumberFormat="1" applyFont="1" applyFill="1" applyBorder="1" applyAlignment="1">
      <alignment horizontal="center" wrapText="1"/>
    </xf>
    <xf numFmtId="184" fontId="16" fillId="0" borderId="1" xfId="0" applyNumberFormat="1" applyFont="1" applyFill="1" applyBorder="1" applyAlignment="1">
      <alignment horizontal="center" vertical="center" wrapText="1"/>
    </xf>
    <xf numFmtId="182" fontId="7" fillId="0" borderId="1" xfId="0" applyNumberFormat="1" applyFont="1" applyFill="1" applyBorder="1" applyAlignment="1">
      <alignment horizontal="center" vertical="center" wrapText="1"/>
    </xf>
    <xf numFmtId="184" fontId="2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 wrapText="1"/>
    </xf>
    <xf numFmtId="178" fontId="1" fillId="0" borderId="1" xfId="0" applyNumberFormat="1" applyFont="1" applyBorder="1" applyAlignment="1">
      <alignment horizontal="center" vertical="center" wrapText="1"/>
    </xf>
    <xf numFmtId="182" fontId="1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85" fontId="3" fillId="0" borderId="1" xfId="0" applyNumberFormat="1" applyFont="1" applyBorder="1" applyAlignment="1">
      <alignment horizontal="center" vertical="center" wrapText="1"/>
    </xf>
    <xf numFmtId="185" fontId="1" fillId="0" borderId="1" xfId="0" applyNumberFormat="1" applyFont="1" applyBorder="1" applyAlignment="1">
      <alignment horizontal="center" vertical="center" wrapText="1"/>
    </xf>
    <xf numFmtId="180" fontId="3" fillId="0" borderId="1" xfId="0" applyNumberFormat="1" applyFont="1" applyBorder="1" applyAlignment="1">
      <alignment horizontal="center" vertical="center" wrapText="1"/>
    </xf>
    <xf numFmtId="182" fontId="3" fillId="0" borderId="1" xfId="0" applyNumberFormat="1" applyFont="1" applyBorder="1" applyAlignment="1">
      <alignment horizontal="center" vertical="center" wrapText="1"/>
    </xf>
    <xf numFmtId="180" fontId="1" fillId="0" borderId="1" xfId="0" applyNumberFormat="1" applyFont="1" applyBorder="1" applyAlignment="1">
      <alignment horizontal="center" vertical="center" wrapText="1"/>
    </xf>
    <xf numFmtId="185" fontId="21" fillId="0" borderId="1" xfId="0" applyNumberFormat="1" applyFont="1" applyBorder="1" applyAlignment="1">
      <alignment horizontal="center" vertical="center" wrapText="1"/>
    </xf>
    <xf numFmtId="185" fontId="23" fillId="0" borderId="1" xfId="0" applyNumberFormat="1" applyFont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180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177" fontId="16" fillId="0" borderId="1" xfId="0" applyNumberFormat="1" applyFont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77" fontId="6" fillId="2" borderId="1" xfId="0" applyNumberFormat="1" applyFont="1" applyFill="1" applyBorder="1" applyAlignment="1">
      <alignment horizontal="center" vertical="center" wrapText="1"/>
    </xf>
    <xf numFmtId="180" fontId="6" fillId="2" borderId="1" xfId="0" applyNumberFormat="1" applyFont="1" applyFill="1" applyBorder="1" applyAlignment="1">
      <alignment horizontal="center" vertical="center" wrapText="1"/>
    </xf>
    <xf numFmtId="177" fontId="16" fillId="0" borderId="1" xfId="0" applyNumberFormat="1" applyFont="1" applyBorder="1" applyAlignment="1">
      <alignment horizontal="center" vertical="center"/>
    </xf>
    <xf numFmtId="178" fontId="16" fillId="0" borderId="1" xfId="0" applyNumberFormat="1" applyFont="1" applyBorder="1" applyAlignment="1">
      <alignment horizontal="center" vertical="center"/>
    </xf>
    <xf numFmtId="181" fontId="16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0" fontId="9" fillId="2" borderId="3" xfId="0" applyFont="1" applyFill="1" applyBorder="1" applyAlignment="1">
      <alignment horizontal="center" vertical="center" wrapText="1"/>
    </xf>
    <xf numFmtId="2" fontId="1" fillId="2" borderId="3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177" fontId="3" fillId="2" borderId="1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177" fontId="16" fillId="2" borderId="1" xfId="0" applyNumberFormat="1" applyFont="1" applyFill="1" applyBorder="1" applyAlignment="1">
      <alignment horizontal="center" vertical="center" wrapText="1"/>
    </xf>
    <xf numFmtId="177" fontId="16" fillId="2" borderId="1" xfId="0" applyNumberFormat="1" applyFont="1" applyFill="1" applyBorder="1" applyAlignment="1">
      <alignment horizontal="center" vertical="center"/>
    </xf>
    <xf numFmtId="177" fontId="21" fillId="2" borderId="1" xfId="0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181" fontId="16" fillId="2" borderId="1" xfId="0" applyNumberFormat="1" applyFont="1" applyFill="1" applyBorder="1" applyAlignment="1">
      <alignment horizontal="center" vertical="center"/>
    </xf>
    <xf numFmtId="180" fontId="3" fillId="2" borderId="1" xfId="0" applyNumberFormat="1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177" fontId="1" fillId="2" borderId="1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180" fontId="16" fillId="2" borderId="1" xfId="0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2" fontId="16" fillId="0" borderId="1" xfId="0" applyNumberFormat="1" applyFont="1" applyBorder="1" applyAlignment="1">
      <alignment horizontal="center" vertical="center" wrapText="1"/>
    </xf>
    <xf numFmtId="180" fontId="16" fillId="0" borderId="1" xfId="0" applyNumberFormat="1" applyFont="1" applyBorder="1" applyAlignment="1">
      <alignment horizontal="center" vertical="center"/>
    </xf>
    <xf numFmtId="2" fontId="16" fillId="0" borderId="1" xfId="0" applyNumberFormat="1" applyFont="1" applyBorder="1" applyAlignment="1">
      <alignment horizontal="center" vertical="center"/>
    </xf>
    <xf numFmtId="2" fontId="16" fillId="4" borderId="1" xfId="0" applyNumberFormat="1" applyFont="1" applyFill="1" applyBorder="1" applyAlignment="1">
      <alignment horizontal="center" vertical="center" wrapText="1"/>
    </xf>
    <xf numFmtId="182" fontId="16" fillId="0" borderId="1" xfId="0" applyNumberFormat="1" applyFont="1" applyBorder="1" applyAlignment="1">
      <alignment horizontal="center" vertical="center" wrapText="1"/>
    </xf>
    <xf numFmtId="177" fontId="21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/>
    </xf>
    <xf numFmtId="182" fontId="16" fillId="0" borderId="1" xfId="0" applyNumberFormat="1" applyFont="1" applyBorder="1" applyAlignment="1">
      <alignment horizontal="center" vertical="center"/>
    </xf>
    <xf numFmtId="185" fontId="16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 wrapText="1"/>
    </xf>
    <xf numFmtId="177" fontId="3" fillId="2" borderId="1" xfId="0" applyNumberFormat="1" applyFont="1" applyFill="1" applyBorder="1" applyAlignment="1">
      <alignment horizontal="center"/>
    </xf>
    <xf numFmtId="2" fontId="16" fillId="2" borderId="1" xfId="0" applyNumberFormat="1" applyFont="1" applyFill="1" applyBorder="1" applyAlignment="1">
      <alignment horizontal="center" vertical="center" wrapText="1"/>
    </xf>
    <xf numFmtId="180" fontId="16" fillId="2" borderId="1" xfId="0" applyNumberFormat="1" applyFont="1" applyFill="1" applyBorder="1" applyAlignment="1">
      <alignment horizontal="center" vertical="center"/>
    </xf>
    <xf numFmtId="2" fontId="16" fillId="2" borderId="1" xfId="0" applyNumberFormat="1" applyFont="1" applyFill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/>
    </xf>
    <xf numFmtId="1" fontId="16" fillId="0" borderId="1" xfId="0" applyNumberFormat="1" applyFont="1" applyBorder="1" applyAlignment="1">
      <alignment horizontal="center" vertical="center" wrapText="1"/>
    </xf>
    <xf numFmtId="1" fontId="16" fillId="0" borderId="1" xfId="0" applyNumberFormat="1" applyFont="1" applyBorder="1" applyAlignment="1">
      <alignment horizontal="center" vertical="center"/>
    </xf>
    <xf numFmtId="182" fontId="16" fillId="4" borderId="1" xfId="0" applyNumberFormat="1" applyFont="1" applyFill="1" applyBorder="1" applyAlignment="1">
      <alignment horizontal="center" vertical="center" wrapText="1"/>
    </xf>
    <xf numFmtId="182" fontId="6" fillId="2" borderId="1" xfId="0" applyNumberFormat="1" applyFont="1" applyFill="1" applyBorder="1" applyAlignment="1">
      <alignment horizontal="center" vertical="center" wrapText="1"/>
    </xf>
    <xf numFmtId="184" fontId="6" fillId="2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182" fontId="1" fillId="2" borderId="3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82" fontId="3" fillId="2" borderId="1" xfId="0" applyNumberFormat="1" applyFont="1" applyFill="1" applyBorder="1" applyAlignment="1">
      <alignment horizontal="center" vertical="center" wrapText="1"/>
    </xf>
    <xf numFmtId="1" fontId="3" fillId="2" borderId="1" xfId="0" applyNumberFormat="1" applyFont="1" applyFill="1" applyBorder="1" applyAlignment="1">
      <alignment horizontal="center" vertical="center" wrapText="1"/>
    </xf>
    <xf numFmtId="182" fontId="3" fillId="2" borderId="1" xfId="0" applyNumberFormat="1" applyFont="1" applyFill="1" applyBorder="1" applyAlignment="1">
      <alignment horizontal="center"/>
    </xf>
    <xf numFmtId="1" fontId="3" fillId="2" borderId="1" xfId="0" applyNumberFormat="1" applyFont="1" applyFill="1" applyBorder="1" applyAlignment="1">
      <alignment horizontal="center"/>
    </xf>
    <xf numFmtId="182" fontId="1" fillId="2" borderId="1" xfId="0" applyNumberFormat="1" applyFont="1" applyFill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 wrapText="1"/>
    </xf>
    <xf numFmtId="182" fontId="16" fillId="2" borderId="1" xfId="0" applyNumberFormat="1" applyFont="1" applyFill="1" applyBorder="1" applyAlignment="1">
      <alignment horizontal="center" vertical="center" wrapText="1"/>
    </xf>
    <xf numFmtId="49" fontId="16" fillId="2" borderId="1" xfId="0" applyNumberFormat="1" applyFont="1" applyFill="1" applyBorder="1" applyAlignment="1">
      <alignment horizontal="center" vertical="center"/>
    </xf>
    <xf numFmtId="1" fontId="16" fillId="2" borderId="1" xfId="0" applyNumberFormat="1" applyFont="1" applyFill="1" applyBorder="1" applyAlignment="1">
      <alignment horizontal="center" vertical="center" wrapText="1"/>
    </xf>
    <xf numFmtId="182" fontId="16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wrapText="1"/>
    </xf>
    <xf numFmtId="181" fontId="3" fillId="2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 wrapText="1"/>
    </xf>
    <xf numFmtId="177" fontId="3" fillId="4" borderId="1" xfId="0" applyNumberFormat="1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/>
    </xf>
    <xf numFmtId="180" fontId="3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185" fontId="3" fillId="2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/>
    </xf>
    <xf numFmtId="182" fontId="3" fillId="0" borderId="3" xfId="0" applyNumberFormat="1" applyFont="1" applyFill="1" applyBorder="1" applyAlignment="1">
      <alignment horizontal="center" vertical="center"/>
    </xf>
    <xf numFmtId="180" fontId="14" fillId="0" borderId="7" xfId="0" applyNumberFormat="1" applyFont="1" applyFill="1" applyBorder="1" applyAlignment="1">
      <alignment horizontal="center" vertical="center" wrapText="1"/>
    </xf>
    <xf numFmtId="182" fontId="3" fillId="0" borderId="4" xfId="0" applyNumberFormat="1" applyFont="1" applyFill="1" applyBorder="1" applyAlignment="1">
      <alignment horizontal="center" vertical="center"/>
    </xf>
    <xf numFmtId="182" fontId="3" fillId="0" borderId="5" xfId="0" applyNumberFormat="1" applyFont="1" applyFill="1" applyBorder="1" applyAlignment="1">
      <alignment horizontal="center" vertical="center"/>
    </xf>
    <xf numFmtId="180" fontId="7" fillId="0" borderId="7" xfId="0" applyNumberFormat="1" applyFont="1" applyFill="1" applyBorder="1" applyAlignment="1">
      <alignment horizontal="center" vertical="center" wrapText="1"/>
    </xf>
    <xf numFmtId="180" fontId="8" fillId="0" borderId="1" xfId="0" applyNumberFormat="1" applyFont="1" applyFill="1" applyBorder="1" applyAlignment="1">
      <alignment horizontal="center" vertical="center"/>
    </xf>
    <xf numFmtId="180" fontId="9" fillId="0" borderId="1" xfId="0" applyNumberFormat="1" applyFont="1" applyFill="1" applyBorder="1" applyAlignment="1">
      <alignment horizontal="center" vertical="center"/>
    </xf>
    <xf numFmtId="0" fontId="14" fillId="0" borderId="7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7" fillId="0" borderId="7" xfId="0" applyNumberFormat="1" applyFont="1" applyFill="1" applyBorder="1" applyAlignment="1">
      <alignment horizontal="center" vertical="center" wrapText="1"/>
    </xf>
    <xf numFmtId="180" fontId="1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7" fillId="0" borderId="7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79" fontId="16" fillId="0" borderId="1" xfId="0" applyNumberFormat="1" applyFont="1" applyFill="1" applyBorder="1" applyAlignment="1">
      <alignment horizontal="center" vertical="center"/>
    </xf>
    <xf numFmtId="179" fontId="16" fillId="0" borderId="1" xfId="0" applyNumberFormat="1" applyFont="1" applyFill="1" applyBorder="1" applyAlignment="1">
      <alignment horizontal="center" vertical="center" wrapText="1"/>
    </xf>
    <xf numFmtId="179" fontId="6" fillId="0" borderId="1" xfId="0" applyNumberFormat="1" applyFont="1" applyFill="1" applyBorder="1" applyAlignment="1">
      <alignment horizontal="center" vertical="center"/>
    </xf>
    <xf numFmtId="0" fontId="38" fillId="0" borderId="7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180" fontId="3" fillId="0" borderId="1" xfId="60" applyNumberFormat="1" applyFont="1" applyBorder="1" applyAlignment="1">
      <alignment horizontal="center" vertical="center"/>
    </xf>
    <xf numFmtId="0" fontId="24" fillId="0" borderId="1" xfId="60" applyFont="1" applyBorder="1" applyAlignment="1">
      <alignment horizontal="center" vertical="center" wrapText="1"/>
    </xf>
    <xf numFmtId="0" fontId="10" fillId="0" borderId="1" xfId="60" applyFont="1" applyFill="1" applyBorder="1" applyAlignment="1">
      <alignment horizontal="center" vertical="center"/>
    </xf>
    <xf numFmtId="0" fontId="37" fillId="0" borderId="1" xfId="60" applyFont="1" applyFill="1" applyBorder="1" applyAlignment="1">
      <alignment horizontal="center" vertical="center"/>
    </xf>
    <xf numFmtId="182" fontId="8" fillId="0" borderId="1" xfId="0" applyNumberFormat="1" applyFont="1" applyBorder="1" applyAlignment="1">
      <alignment horizontal="center" vertical="center" wrapText="1"/>
    </xf>
    <xf numFmtId="180" fontId="25" fillId="0" borderId="1" xfId="0" applyNumberFormat="1" applyFont="1" applyBorder="1" applyAlignment="1">
      <alignment horizontal="center" vertical="center" wrapText="1"/>
    </xf>
    <xf numFmtId="182" fontId="25" fillId="0" borderId="1" xfId="0" applyNumberFormat="1" applyFont="1" applyBorder="1" applyAlignment="1">
      <alignment horizontal="center" wrapText="1"/>
    </xf>
    <xf numFmtId="180" fontId="25" fillId="0" borderId="1" xfId="0" applyNumberFormat="1" applyFont="1" applyBorder="1" applyAlignment="1">
      <alignment horizontal="center" wrapText="1"/>
    </xf>
    <xf numFmtId="182" fontId="9" fillId="0" borderId="1" xfId="0" applyNumberFormat="1" applyFont="1" applyBorder="1" applyAlignment="1">
      <alignment horizontal="center" vertical="center" wrapText="1"/>
    </xf>
    <xf numFmtId="182" fontId="12" fillId="0" borderId="1" xfId="0" applyNumberFormat="1" applyFont="1" applyBorder="1" applyAlignment="1">
      <alignment horizontal="center" vertical="top" wrapText="1"/>
    </xf>
    <xf numFmtId="180" fontId="12" fillId="0" borderId="1" xfId="0" applyNumberFormat="1" applyFont="1" applyBorder="1" applyAlignment="1">
      <alignment horizontal="center" vertical="top" wrapText="1"/>
    </xf>
    <xf numFmtId="182" fontId="8" fillId="0" borderId="1" xfId="0" applyNumberFormat="1" applyFont="1" applyBorder="1" applyAlignment="1">
      <alignment horizontal="center" wrapText="1"/>
    </xf>
    <xf numFmtId="182" fontId="9" fillId="0" borderId="1" xfId="0" applyNumberFormat="1" applyFont="1" applyBorder="1" applyAlignment="1">
      <alignment horizontal="center" wrapText="1"/>
    </xf>
    <xf numFmtId="182" fontId="12" fillId="0" borderId="1" xfId="0" applyNumberFormat="1" applyFont="1" applyBorder="1" applyAlignment="1">
      <alignment horizontal="center" wrapText="1"/>
    </xf>
    <xf numFmtId="180" fontId="12" fillId="0" borderId="1" xfId="0" applyNumberFormat="1" applyFont="1" applyBorder="1" applyAlignment="1">
      <alignment horizontal="center" wrapText="1"/>
    </xf>
    <xf numFmtId="184" fontId="25" fillId="0" borderId="1" xfId="0" applyNumberFormat="1" applyFont="1" applyBorder="1" applyAlignment="1">
      <alignment horizontal="center" vertical="center" wrapText="1"/>
    </xf>
    <xf numFmtId="184" fontId="12" fillId="0" borderId="1" xfId="0" applyNumberFormat="1" applyFont="1" applyBorder="1" applyAlignment="1">
      <alignment horizontal="center" vertical="center" wrapText="1"/>
    </xf>
    <xf numFmtId="184" fontId="29" fillId="0" borderId="1" xfId="0" applyNumberFormat="1" applyFont="1" applyBorder="1" applyAlignment="1">
      <alignment horizontal="center" vertical="center" wrapText="1"/>
    </xf>
    <xf numFmtId="180" fontId="12" fillId="0" borderId="1" xfId="0" applyNumberFormat="1" applyFont="1" applyBorder="1" applyAlignment="1">
      <alignment horizontal="center" vertical="center" wrapText="1"/>
    </xf>
    <xf numFmtId="182" fontId="20" fillId="0" borderId="1" xfId="0" applyNumberFormat="1" applyFont="1" applyBorder="1" applyAlignment="1">
      <alignment horizontal="center" vertical="center" wrapText="1"/>
    </xf>
    <xf numFmtId="182" fontId="29" fillId="0" borderId="1" xfId="0" applyNumberFormat="1" applyFont="1" applyBorder="1" applyAlignment="1">
      <alignment horizontal="center" vertical="center" wrapText="1"/>
    </xf>
    <xf numFmtId="180" fontId="29" fillId="0" borderId="1" xfId="0" applyNumberFormat="1" applyFont="1" applyBorder="1" applyAlignment="1">
      <alignment horizontal="center" vertical="center" wrapText="1"/>
    </xf>
    <xf numFmtId="182" fontId="29" fillId="0" borderId="1" xfId="0" applyNumberFormat="1" applyFont="1" applyBorder="1" applyAlignment="1">
      <alignment horizontal="center" vertical="top" wrapText="1"/>
    </xf>
    <xf numFmtId="180" fontId="29" fillId="0" borderId="1" xfId="0" applyNumberFormat="1" applyFont="1" applyBorder="1" applyAlignment="1">
      <alignment horizontal="center" vertical="top" wrapText="1"/>
    </xf>
    <xf numFmtId="182" fontId="22" fillId="0" borderId="1" xfId="0" applyNumberFormat="1" applyFont="1" applyBorder="1" applyAlignment="1">
      <alignment horizontal="center" vertical="center" wrapText="1"/>
    </xf>
    <xf numFmtId="182" fontId="30" fillId="0" borderId="1" xfId="0" applyNumberFormat="1" applyFont="1" applyBorder="1" applyAlignment="1">
      <alignment horizontal="center" vertical="top" wrapText="1"/>
    </xf>
    <xf numFmtId="180" fontId="30" fillId="0" borderId="1" xfId="0" applyNumberFormat="1" applyFont="1" applyBorder="1" applyAlignment="1">
      <alignment horizontal="center" vertical="top" wrapText="1"/>
    </xf>
    <xf numFmtId="182" fontId="30" fillId="0" borderId="1" xfId="0" applyNumberFormat="1" applyFont="1" applyBorder="1" applyAlignment="1">
      <alignment horizontal="center" vertical="center" wrapText="1"/>
    </xf>
    <xf numFmtId="180" fontId="30" fillId="0" borderId="1" xfId="0" applyNumberFormat="1" applyFont="1" applyBorder="1" applyAlignment="1">
      <alignment horizontal="center" vertical="center" wrapText="1"/>
    </xf>
    <xf numFmtId="182" fontId="12" fillId="0" borderId="1" xfId="0" applyNumberFormat="1" applyFont="1" applyFill="1" applyBorder="1" applyAlignment="1">
      <alignment horizontal="center" vertical="center" wrapText="1"/>
    </xf>
    <xf numFmtId="180" fontId="12" fillId="0" borderId="1" xfId="0" applyNumberFormat="1" applyFont="1" applyFill="1" applyBorder="1" applyAlignment="1">
      <alignment horizontal="center" vertical="center" wrapText="1"/>
    </xf>
    <xf numFmtId="182" fontId="25" fillId="0" borderId="1" xfId="0" applyNumberFormat="1" applyFont="1" applyBorder="1" applyAlignment="1">
      <alignment horizontal="right" vertical="center" wrapText="1"/>
    </xf>
    <xf numFmtId="184" fontId="30" fillId="0" borderId="1" xfId="0" applyNumberFormat="1" applyFont="1" applyBorder="1" applyAlignment="1">
      <alignment horizontal="center" vertical="center" wrapText="1"/>
    </xf>
    <xf numFmtId="184" fontId="29" fillId="0" borderId="1" xfId="0" applyNumberFormat="1" applyFont="1" applyFill="1" applyBorder="1" applyAlignment="1">
      <alignment horizontal="center" vertical="center" wrapText="1"/>
    </xf>
    <xf numFmtId="184" fontId="12" fillId="0" borderId="1" xfId="0" applyNumberFormat="1" applyFont="1" applyFill="1" applyBorder="1" applyAlignment="1">
      <alignment horizontal="center" vertical="center" wrapText="1"/>
    </xf>
    <xf numFmtId="184" fontId="25" fillId="0" borderId="1" xfId="0" applyNumberFormat="1" applyFont="1" applyFill="1" applyBorder="1" applyAlignment="1">
      <alignment horizontal="center" vertical="center" wrapText="1"/>
    </xf>
    <xf numFmtId="0" fontId="52" fillId="0" borderId="7" xfId="0" applyFont="1" applyFill="1" applyBorder="1" applyAlignment="1">
      <alignment horizontal="center" vertical="center"/>
    </xf>
    <xf numFmtId="0" fontId="53" fillId="0" borderId="7" xfId="0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0" fontId="52" fillId="0" borderId="1" xfId="0" applyNumberFormat="1" applyFont="1" applyFill="1" applyBorder="1" applyAlignment="1">
      <alignment horizontal="center" wrapText="1"/>
    </xf>
    <xf numFmtId="178" fontId="24" fillId="0" borderId="1" xfId="0" applyNumberFormat="1" applyFont="1" applyFill="1" applyBorder="1" applyAlignment="1">
      <alignment horizontal="center" wrapText="1"/>
    </xf>
    <xf numFmtId="181" fontId="24" fillId="0" borderId="1" xfId="0" applyNumberFormat="1" applyFont="1" applyFill="1" applyBorder="1" applyAlignment="1">
      <alignment horizontal="center" wrapText="1"/>
    </xf>
    <xf numFmtId="181" fontId="16" fillId="0" borderId="1" xfId="0" applyNumberFormat="1" applyFont="1" applyFill="1" applyBorder="1" applyAlignment="1">
      <alignment horizontal="center" wrapText="1"/>
    </xf>
    <xf numFmtId="178" fontId="16" fillId="0" borderId="1" xfId="0" applyNumberFormat="1" applyFont="1" applyFill="1" applyBorder="1" applyAlignment="1">
      <alignment horizontal="center" wrapText="1"/>
    </xf>
    <xf numFmtId="0" fontId="53" fillId="0" borderId="1" xfId="0" applyNumberFormat="1" applyFont="1" applyFill="1" applyBorder="1" applyAlignment="1">
      <alignment horizontal="center" wrapText="1"/>
    </xf>
    <xf numFmtId="178" fontId="39" fillId="0" borderId="1" xfId="0" applyNumberFormat="1" applyFont="1" applyFill="1" applyBorder="1" applyAlignment="1">
      <alignment horizontal="center" wrapText="1"/>
    </xf>
    <xf numFmtId="180" fontId="39" fillId="0" borderId="1" xfId="0" applyNumberFormat="1" applyFont="1" applyFill="1" applyBorder="1" applyAlignment="1">
      <alignment horizontal="center" wrapText="1"/>
    </xf>
    <xf numFmtId="185" fontId="16" fillId="0" borderId="3" xfId="0" applyNumberFormat="1" applyFont="1" applyFill="1" applyBorder="1" applyAlignment="1">
      <alignment horizontal="center" vertical="center"/>
    </xf>
    <xf numFmtId="178" fontId="16" fillId="0" borderId="7" xfId="0" applyNumberFormat="1" applyFont="1" applyFill="1" applyBorder="1" applyAlignment="1">
      <alignment horizontal="center" vertical="center" wrapText="1"/>
    </xf>
    <xf numFmtId="178" fontId="16" fillId="0" borderId="1" xfId="68" applyNumberFormat="1" applyFont="1" applyFill="1" applyBorder="1" applyAlignment="1">
      <alignment horizontal="center" vertical="center"/>
    </xf>
    <xf numFmtId="185" fontId="16" fillId="0" borderId="5" xfId="0" applyNumberFormat="1" applyFont="1" applyFill="1" applyBorder="1" applyAlignment="1">
      <alignment horizontal="center" vertical="center"/>
    </xf>
    <xf numFmtId="185" fontId="6" fillId="0" borderId="1" xfId="0" applyNumberFormat="1" applyFont="1" applyFill="1" applyBorder="1" applyAlignment="1">
      <alignment horizontal="center" vertical="center" wrapText="1"/>
    </xf>
    <xf numFmtId="185" fontId="16" fillId="0" borderId="1" xfId="0" applyNumberFormat="1" applyFont="1" applyFill="1" applyBorder="1" applyAlignment="1">
      <alignment horizontal="center" wrapText="1"/>
    </xf>
    <xf numFmtId="185" fontId="6" fillId="0" borderId="1" xfId="0" applyNumberFormat="1" applyFont="1" applyFill="1" applyBorder="1" applyAlignment="1">
      <alignment horizontal="center" wrapText="1"/>
    </xf>
    <xf numFmtId="178" fontId="16" fillId="0" borderId="3" xfId="0" applyNumberFormat="1" applyFont="1" applyFill="1" applyBorder="1" applyAlignment="1">
      <alignment horizontal="center" vertical="center"/>
    </xf>
    <xf numFmtId="182" fontId="16" fillId="0" borderId="3" xfId="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 wrapText="1"/>
    </xf>
    <xf numFmtId="185" fontId="16" fillId="0" borderId="5" xfId="69" applyNumberFormat="1" applyFont="1" applyFill="1" applyBorder="1" applyAlignment="1">
      <alignment horizontal="center" vertical="center"/>
    </xf>
    <xf numFmtId="178" fontId="16" fillId="0" borderId="5" xfId="69" applyNumberFormat="1" applyFont="1" applyFill="1" applyBorder="1" applyAlignment="1">
      <alignment horizontal="center" vertical="center"/>
    </xf>
    <xf numFmtId="182" fontId="16" fillId="0" borderId="5" xfId="0" applyNumberFormat="1" applyFont="1" applyFill="1" applyBorder="1" applyAlignment="1">
      <alignment horizontal="center" vertical="center" wrapText="1"/>
    </xf>
    <xf numFmtId="185" fontId="24" fillId="0" borderId="1" xfId="0" applyNumberFormat="1" applyFont="1" applyFill="1" applyBorder="1" applyAlignment="1">
      <alignment horizontal="center" wrapText="1"/>
    </xf>
    <xf numFmtId="188" fontId="24" fillId="0" borderId="1" xfId="0" applyNumberFormat="1" applyFont="1" applyFill="1" applyBorder="1" applyAlignment="1">
      <alignment horizontal="center" wrapText="1"/>
    </xf>
    <xf numFmtId="0" fontId="24" fillId="0" borderId="1" xfId="0" applyNumberFormat="1" applyFont="1" applyFill="1" applyBorder="1" applyAlignment="1">
      <alignment horizontal="center" wrapText="1"/>
    </xf>
    <xf numFmtId="188" fontId="16" fillId="0" borderId="1" xfId="0" applyNumberFormat="1" applyFont="1" applyFill="1" applyBorder="1" applyAlignment="1">
      <alignment horizontal="center"/>
    </xf>
    <xf numFmtId="185" fontId="16" fillId="0" borderId="1" xfId="0" applyNumberFormat="1" applyFont="1" applyFill="1" applyBorder="1" applyAlignment="1">
      <alignment horizontal="center"/>
    </xf>
    <xf numFmtId="185" fontId="39" fillId="0" borderId="1" xfId="0" applyNumberFormat="1" applyFont="1" applyFill="1" applyBorder="1" applyAlignment="1">
      <alignment horizontal="center" wrapText="1"/>
    </xf>
    <xf numFmtId="188" fontId="39" fillId="0" borderId="1" xfId="0" applyNumberFormat="1" applyFont="1" applyFill="1" applyBorder="1" applyAlignment="1">
      <alignment horizontal="center" wrapText="1"/>
    </xf>
    <xf numFmtId="0" fontId="39" fillId="0" borderId="1" xfId="0" applyNumberFormat="1" applyFont="1" applyFill="1" applyBorder="1" applyAlignment="1">
      <alignment horizontal="center" wrapText="1"/>
    </xf>
    <xf numFmtId="182" fontId="52" fillId="0" borderId="1" xfId="0" applyNumberFormat="1" applyFont="1" applyFill="1" applyBorder="1" applyAlignment="1">
      <alignment horizontal="center" wrapText="1"/>
    </xf>
    <xf numFmtId="182" fontId="53" fillId="0" borderId="1" xfId="0" applyNumberFormat="1" applyFont="1" applyFill="1" applyBorder="1" applyAlignment="1">
      <alignment horizontal="center" wrapText="1"/>
    </xf>
    <xf numFmtId="182" fontId="1" fillId="0" borderId="4" xfId="0" applyNumberFormat="1" applyFont="1" applyFill="1" applyBorder="1" applyAlignment="1">
      <alignment horizontal="center" vertical="center" wrapText="1"/>
    </xf>
    <xf numFmtId="180" fontId="21" fillId="0" borderId="1" xfId="0" applyNumberFormat="1" applyFont="1" applyBorder="1" applyAlignment="1">
      <alignment horizontal="center" vertical="top" wrapText="1"/>
    </xf>
    <xf numFmtId="180" fontId="23" fillId="0" borderId="1" xfId="0" applyNumberFormat="1" applyFont="1" applyBorder="1" applyAlignment="1">
      <alignment horizontal="center" vertical="top" wrapText="1"/>
    </xf>
    <xf numFmtId="0" fontId="23" fillId="0" borderId="1" xfId="0" applyFont="1" applyBorder="1" applyAlignment="1">
      <alignment horizontal="center" vertical="top" wrapText="1"/>
    </xf>
    <xf numFmtId="0" fontId="20" fillId="0" borderId="1" xfId="0" applyFont="1" applyBorder="1" applyAlignment="1">
      <alignment horizontal="center" vertical="top" wrapText="1"/>
    </xf>
    <xf numFmtId="180" fontId="21" fillId="0" borderId="1" xfId="0" applyNumberFormat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180" fontId="23" fillId="0" borderId="1" xfId="0" applyNumberFormat="1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wrapText="1"/>
    </xf>
    <xf numFmtId="182" fontId="21" fillId="0" borderId="1" xfId="0" applyNumberFormat="1" applyFont="1" applyBorder="1" applyAlignment="1">
      <alignment horizontal="center" vertical="top" wrapText="1"/>
    </xf>
    <xf numFmtId="182" fontId="23" fillId="0" borderId="1" xfId="0" applyNumberFormat="1" applyFont="1" applyBorder="1" applyAlignment="1">
      <alignment horizontal="center" vertical="top" wrapText="1"/>
    </xf>
    <xf numFmtId="182" fontId="21" fillId="0" borderId="1" xfId="0" applyNumberFormat="1" applyFont="1" applyBorder="1" applyAlignment="1">
      <alignment horizontal="center" vertical="center" wrapText="1"/>
    </xf>
    <xf numFmtId="182" fontId="23" fillId="0" borderId="1" xfId="0" applyNumberFormat="1" applyFont="1" applyBorder="1" applyAlignment="1">
      <alignment horizontal="center" vertical="center" wrapText="1"/>
    </xf>
    <xf numFmtId="185" fontId="16" fillId="0" borderId="1" xfId="69" applyNumberFormat="1" applyFont="1" applyFill="1" applyBorder="1" applyAlignment="1">
      <alignment horizontal="center" vertical="center"/>
    </xf>
    <xf numFmtId="178" fontId="16" fillId="0" borderId="1" xfId="69" applyNumberFormat="1" applyFont="1" applyFill="1" applyBorder="1" applyAlignment="1">
      <alignment horizontal="center" vertical="center"/>
    </xf>
    <xf numFmtId="180" fontId="21" fillId="0" borderId="1" xfId="0" applyNumberFormat="1" applyFont="1" applyBorder="1" applyAlignment="1">
      <alignment horizontal="center" wrapText="1"/>
    </xf>
    <xf numFmtId="0" fontId="22" fillId="0" borderId="1" xfId="0" applyFont="1" applyBorder="1" applyAlignment="1">
      <alignment horizontal="center" vertical="center" wrapText="1"/>
    </xf>
    <xf numFmtId="180" fontId="23" fillId="0" borderId="1" xfId="0" applyNumberFormat="1" applyFont="1" applyBorder="1" applyAlignment="1">
      <alignment horizontal="center" wrapText="1"/>
    </xf>
    <xf numFmtId="0" fontId="23" fillId="0" borderId="1" xfId="0" applyFont="1" applyBorder="1" applyAlignment="1">
      <alignment horizontal="center" wrapText="1"/>
    </xf>
    <xf numFmtId="180" fontId="54" fillId="0" borderId="1" xfId="0" applyNumberFormat="1" applyFont="1" applyBorder="1" applyAlignment="1">
      <alignment horizontal="center" vertical="top" wrapText="1"/>
    </xf>
    <xf numFmtId="0" fontId="54" fillId="0" borderId="1" xfId="0" applyFont="1" applyBorder="1" applyAlignment="1">
      <alignment horizontal="center" vertical="top" wrapText="1"/>
    </xf>
    <xf numFmtId="180" fontId="54" fillId="0" borderId="1" xfId="0" applyNumberFormat="1" applyFont="1" applyBorder="1" applyAlignment="1">
      <alignment horizontal="center" vertical="center" wrapText="1"/>
    </xf>
    <xf numFmtId="0" fontId="54" fillId="0" borderId="1" xfId="0" applyFont="1" applyBorder="1" applyAlignment="1">
      <alignment horizontal="center" vertical="center" wrapText="1"/>
    </xf>
    <xf numFmtId="180" fontId="55" fillId="0" borderId="1" xfId="0" applyNumberFormat="1" applyFont="1" applyBorder="1" applyAlignment="1">
      <alignment horizontal="center" vertical="top" wrapText="1"/>
    </xf>
    <xf numFmtId="0" fontId="55" fillId="0" borderId="1" xfId="0" applyFont="1" applyBorder="1" applyAlignment="1">
      <alignment horizontal="center" vertical="top" wrapText="1"/>
    </xf>
    <xf numFmtId="180" fontId="55" fillId="0" borderId="1" xfId="0" applyNumberFormat="1" applyFont="1" applyBorder="1" applyAlignment="1">
      <alignment horizontal="center" vertical="center" wrapText="1"/>
    </xf>
    <xf numFmtId="182" fontId="23" fillId="0" borderId="1" xfId="0" applyNumberFormat="1" applyFont="1" applyBorder="1" applyAlignment="1">
      <alignment horizontal="center" wrapText="1"/>
    </xf>
    <xf numFmtId="182" fontId="54" fillId="0" borderId="1" xfId="0" applyNumberFormat="1" applyFont="1" applyBorder="1" applyAlignment="1">
      <alignment horizontal="center" vertical="top" wrapText="1"/>
    </xf>
    <xf numFmtId="182" fontId="54" fillId="0" borderId="1" xfId="0" applyNumberFormat="1" applyFont="1" applyBorder="1" applyAlignment="1">
      <alignment horizontal="center" vertical="center" wrapText="1"/>
    </xf>
    <xf numFmtId="182" fontId="55" fillId="0" borderId="1" xfId="0" applyNumberFormat="1" applyFont="1" applyBorder="1" applyAlignment="1">
      <alignment horizontal="center" vertical="top" wrapText="1"/>
    </xf>
    <xf numFmtId="182" fontId="21" fillId="0" borderId="1" xfId="0" applyNumberFormat="1" applyFont="1" applyBorder="1" applyAlignment="1">
      <alignment horizontal="center" wrapText="1"/>
    </xf>
    <xf numFmtId="0" fontId="55" fillId="0" borderId="1" xfId="0" applyFont="1" applyBorder="1" applyAlignment="1">
      <alignment horizontal="center" vertical="center" wrapText="1"/>
    </xf>
    <xf numFmtId="0" fontId="7" fillId="0" borderId="3" xfId="60" applyFont="1" applyBorder="1" applyAlignment="1">
      <alignment horizontal="center" vertical="center"/>
    </xf>
    <xf numFmtId="180" fontId="6" fillId="2" borderId="3" xfId="60" applyNumberFormat="1" applyFont="1" applyFill="1" applyBorder="1" applyAlignment="1">
      <alignment horizontal="center" wrapText="1"/>
    </xf>
    <xf numFmtId="0" fontId="3" fillId="0" borderId="7" xfId="0" applyFont="1" applyFill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180" fontId="21" fillId="0" borderId="12" xfId="0" applyNumberFormat="1" applyFont="1" applyBorder="1" applyAlignment="1">
      <alignment horizont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wrapText="1"/>
    </xf>
    <xf numFmtId="180" fontId="55" fillId="0" borderId="12" xfId="0" applyNumberFormat="1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/>
    </xf>
    <xf numFmtId="182" fontId="3" fillId="0" borderId="7" xfId="0" applyNumberFormat="1" applyFont="1" applyFill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55" fillId="0" borderId="12" xfId="0" applyFont="1" applyBorder="1" applyAlignment="1">
      <alignment horizontal="center" vertical="center"/>
    </xf>
    <xf numFmtId="180" fontId="6" fillId="2" borderId="3" xfId="60" applyNumberFormat="1" applyFont="1" applyFill="1" applyBorder="1" applyAlignment="1">
      <alignment horizontal="center" vertical="center" wrapText="1"/>
    </xf>
    <xf numFmtId="182" fontId="21" fillId="0" borderId="12" xfId="0" applyNumberFormat="1" applyFont="1" applyBorder="1" applyAlignment="1">
      <alignment horizontal="center" wrapText="1"/>
    </xf>
    <xf numFmtId="182" fontId="21" fillId="0" borderId="12" xfId="0" applyNumberFormat="1" applyFont="1" applyBorder="1" applyAlignment="1">
      <alignment horizontal="center" vertical="top" wrapText="1"/>
    </xf>
    <xf numFmtId="180" fontId="23" fillId="0" borderId="12" xfId="0" applyNumberFormat="1" applyFont="1" applyBorder="1" applyAlignment="1">
      <alignment horizontal="center" wrapText="1"/>
    </xf>
    <xf numFmtId="182" fontId="23" fillId="0" borderId="12" xfId="0" applyNumberFormat="1" applyFont="1" applyBorder="1" applyAlignment="1">
      <alignment horizontal="right" vertical="center" wrapText="1"/>
    </xf>
    <xf numFmtId="0" fontId="55" fillId="0" borderId="12" xfId="0" applyFont="1" applyBorder="1" applyAlignment="1">
      <alignment horizontal="center" vertical="center" wrapText="1"/>
    </xf>
    <xf numFmtId="180" fontId="55" fillId="0" borderId="12" xfId="0" applyNumberFormat="1" applyFont="1" applyBorder="1" applyAlignment="1">
      <alignment horizontal="center" vertical="center"/>
    </xf>
    <xf numFmtId="182" fontId="6" fillId="2" borderId="3" xfId="60" applyNumberFormat="1" applyFont="1" applyFill="1" applyBorder="1" applyAlignment="1">
      <alignment horizontal="center" vertical="center" wrapText="1"/>
    </xf>
    <xf numFmtId="184" fontId="6" fillId="2" borderId="3" xfId="60" applyNumberFormat="1" applyFont="1" applyFill="1" applyBorder="1" applyAlignment="1">
      <alignment horizontal="center" vertical="center" wrapText="1"/>
    </xf>
    <xf numFmtId="0" fontId="21" fillId="0" borderId="12" xfId="0" applyFont="1" applyBorder="1" applyAlignment="1">
      <alignment horizontal="center" wrapText="1"/>
    </xf>
    <xf numFmtId="182" fontId="23" fillId="0" borderId="12" xfId="0" applyNumberFormat="1" applyFont="1" applyBorder="1" applyAlignment="1">
      <alignment horizontal="center" wrapText="1"/>
    </xf>
    <xf numFmtId="0" fontId="27" fillId="0" borderId="12" xfId="0" applyFont="1" applyBorder="1"/>
    <xf numFmtId="0" fontId="54" fillId="0" borderId="12" xfId="0" applyFont="1" applyBorder="1" applyAlignment="1">
      <alignment horizontal="center" vertical="center" wrapText="1"/>
    </xf>
    <xf numFmtId="182" fontId="55" fillId="0" borderId="12" xfId="0" applyNumberFormat="1" applyFont="1" applyBorder="1" applyAlignment="1">
      <alignment horizontal="center" vertical="center" wrapText="1"/>
    </xf>
    <xf numFmtId="0" fontId="54" fillId="0" borderId="12" xfId="0" applyFont="1" applyBorder="1" applyAlignment="1">
      <alignment horizontal="center" vertical="center"/>
    </xf>
    <xf numFmtId="182" fontId="55" fillId="0" borderId="12" xfId="0" applyNumberFormat="1" applyFont="1" applyBorder="1" applyAlignment="1">
      <alignment horizontal="center" vertical="center"/>
    </xf>
    <xf numFmtId="178" fontId="3" fillId="0" borderId="3" xfId="0" applyNumberFormat="1" applyFont="1" applyFill="1" applyBorder="1" applyAlignment="1">
      <alignment horizontal="center" vertical="center"/>
    </xf>
    <xf numFmtId="178" fontId="8" fillId="0" borderId="5" xfId="0" applyNumberFormat="1" applyFont="1" applyFill="1" applyBorder="1" applyAlignment="1">
      <alignment horizontal="center" vertical="center"/>
    </xf>
    <xf numFmtId="178" fontId="3" fillId="0" borderId="5" xfId="0" applyNumberFormat="1" applyFont="1" applyFill="1" applyBorder="1" applyAlignment="1">
      <alignment horizontal="center" vertical="center"/>
    </xf>
    <xf numFmtId="178" fontId="3" fillId="0" borderId="4" xfId="0" applyNumberFormat="1" applyFont="1" applyFill="1" applyBorder="1" applyAlignment="1">
      <alignment horizontal="center" vertical="center"/>
    </xf>
    <xf numFmtId="0" fontId="45" fillId="0" borderId="2" xfId="0" applyFont="1" applyFill="1" applyBorder="1" applyAlignment="1">
      <alignment horizontal="center" vertical="center" wrapText="1"/>
    </xf>
    <xf numFmtId="0" fontId="45" fillId="0" borderId="8" xfId="0" applyFont="1" applyFill="1" applyBorder="1" applyAlignment="1">
      <alignment horizontal="center" vertical="center" wrapText="1"/>
    </xf>
    <xf numFmtId="0" fontId="45" fillId="0" borderId="6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45" fillId="0" borderId="9" xfId="0" applyFont="1" applyFill="1" applyBorder="1" applyAlignment="1">
      <alignment horizontal="center" vertical="center" wrapText="1"/>
    </xf>
    <xf numFmtId="0" fontId="14" fillId="0" borderId="13" xfId="60" applyFont="1" applyBorder="1" applyAlignment="1">
      <alignment horizontal="center" vertical="center"/>
    </xf>
    <xf numFmtId="0" fontId="14" fillId="0" borderId="14" xfId="60" applyFont="1" applyBorder="1" applyAlignment="1">
      <alignment horizontal="center" vertical="center"/>
    </xf>
    <xf numFmtId="180" fontId="3" fillId="0" borderId="5" xfId="0" applyNumberFormat="1" applyFont="1" applyFill="1" applyBorder="1" applyAlignment="1">
      <alignment horizontal="center" vertical="center"/>
    </xf>
    <xf numFmtId="182" fontId="3" fillId="2" borderId="5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14" fillId="0" borderId="10" xfId="6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56" fillId="0" borderId="1" xfId="0" applyFont="1" applyFill="1" applyBorder="1" applyAlignment="1">
      <alignment horizontal="center" vertical="center" wrapText="1"/>
    </xf>
    <xf numFmtId="0" fontId="57" fillId="0" borderId="1" xfId="0" applyFont="1" applyFill="1" applyBorder="1" applyAlignment="1">
      <alignment horizontal="center" vertical="center" wrapText="1"/>
    </xf>
    <xf numFmtId="184" fontId="3" fillId="0" borderId="1" xfId="0" applyNumberFormat="1" applyFont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178" fontId="6" fillId="0" borderId="1" xfId="0" applyNumberFormat="1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178" fontId="16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178" fontId="16" fillId="4" borderId="1" xfId="0" applyNumberFormat="1" applyFont="1" applyFill="1" applyBorder="1" applyAlignment="1">
      <alignment horizontal="center" vertical="center" wrapText="1"/>
    </xf>
    <xf numFmtId="178" fontId="16" fillId="0" borderId="1" xfId="68" applyNumberFormat="1" applyFont="1" applyBorder="1" applyAlignment="1">
      <alignment horizontal="center" vertical="center"/>
    </xf>
    <xf numFmtId="178" fontId="16" fillId="0" borderId="1" xfId="58" applyNumberFormat="1" applyFont="1" applyBorder="1" applyAlignment="1">
      <alignment horizontal="center" vertical="center"/>
    </xf>
    <xf numFmtId="0" fontId="34" fillId="0" borderId="3" xfId="0" applyFont="1" applyFill="1" applyBorder="1" applyAlignment="1">
      <alignment horizontal="center" vertical="center" wrapText="1"/>
    </xf>
    <xf numFmtId="0" fontId="33" fillId="0" borderId="3" xfId="0" applyFont="1" applyBorder="1" applyAlignment="1">
      <alignment horizontal="center" vertical="center" wrapText="1"/>
    </xf>
    <xf numFmtId="185" fontId="7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29" fillId="0" borderId="3" xfId="0" applyFont="1" applyFill="1" applyBorder="1" applyAlignment="1">
      <alignment horizontal="center" vertical="center" wrapText="1"/>
    </xf>
    <xf numFmtId="0" fontId="58" fillId="4" borderId="0" xfId="0" applyFont="1" applyFill="1" applyAlignment="1">
      <alignment horizontal="center" vertical="center"/>
    </xf>
    <xf numFmtId="0" fontId="58" fillId="4" borderId="6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9" fillId="0" borderId="4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 wrapText="1"/>
    </xf>
    <xf numFmtId="0" fontId="29" fillId="0" borderId="5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185" fontId="6" fillId="0" borderId="1" xfId="0" applyNumberFormat="1" applyFont="1" applyBorder="1" applyAlignment="1">
      <alignment horizontal="center" vertical="center" wrapText="1"/>
    </xf>
    <xf numFmtId="185" fontId="16" fillId="0" borderId="1" xfId="0" applyNumberFormat="1" applyFont="1" applyBorder="1" applyAlignment="1">
      <alignment horizontal="center" vertical="center" wrapText="1"/>
    </xf>
    <xf numFmtId="178" fontId="16" fillId="0" borderId="1" xfId="74" applyNumberFormat="1" applyFont="1" applyBorder="1" applyAlignment="1">
      <alignment horizontal="center" vertical="center"/>
    </xf>
    <xf numFmtId="178" fontId="16" fillId="0" borderId="1" xfId="73" applyNumberFormat="1" applyFont="1" applyBorder="1" applyAlignment="1">
      <alignment horizontal="center" vertical="center"/>
    </xf>
    <xf numFmtId="185" fontId="16" fillId="0" borderId="1" xfId="72" applyNumberFormat="1" applyFont="1" applyBorder="1" applyAlignment="1">
      <alignment horizontal="center" vertical="center"/>
    </xf>
    <xf numFmtId="182" fontId="6" fillId="0" borderId="1" xfId="0" applyNumberFormat="1" applyFont="1" applyBorder="1" applyAlignment="1">
      <alignment horizontal="center" vertical="center"/>
    </xf>
    <xf numFmtId="182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185" fontId="16" fillId="0" borderId="1" xfId="0" applyNumberFormat="1" applyFont="1" applyBorder="1" applyAlignment="1">
      <alignment horizontal="center"/>
    </xf>
    <xf numFmtId="182" fontId="16" fillId="0" borderId="1" xfId="0" applyNumberFormat="1" applyFont="1" applyBorder="1" applyAlignment="1">
      <alignment horizontal="center"/>
    </xf>
    <xf numFmtId="182" fontId="16" fillId="0" borderId="1" xfId="71" applyNumberFormat="1" applyFont="1" applyBorder="1" applyAlignment="1">
      <alignment horizontal="center" vertical="center"/>
    </xf>
    <xf numFmtId="0" fontId="10" fillId="0" borderId="15" xfId="0" applyFont="1" applyFill="1" applyBorder="1" applyAlignment="1">
      <alignment vertical="center"/>
    </xf>
    <xf numFmtId="0" fontId="10" fillId="0" borderId="16" xfId="0" applyFont="1" applyFill="1" applyBorder="1" applyAlignment="1">
      <alignment vertical="center"/>
    </xf>
    <xf numFmtId="0" fontId="59" fillId="0" borderId="0" xfId="0" applyFont="1"/>
    <xf numFmtId="0" fontId="60" fillId="0" borderId="0" xfId="0" applyFont="1" applyAlignment="1">
      <alignment horizontal="center"/>
    </xf>
    <xf numFmtId="0" fontId="6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62" fillId="0" borderId="0" xfId="0" applyFont="1" applyFill="1" applyAlignment="1">
      <alignment horizontal="center"/>
    </xf>
    <xf numFmtId="0" fontId="63" fillId="0" borderId="0" xfId="0" applyFont="1" applyFill="1" applyAlignment="1">
      <alignment horizontal="center" vertical="center"/>
    </xf>
    <xf numFmtId="0" fontId="64" fillId="0" borderId="7" xfId="0" applyFont="1" applyBorder="1" applyAlignment="1">
      <alignment horizontal="center" vertical="center"/>
    </xf>
    <xf numFmtId="0" fontId="65" fillId="0" borderId="13" xfId="0" applyFont="1" applyFill="1" applyBorder="1" applyAlignment="1">
      <alignment horizontal="center" vertical="center" wrapText="1"/>
    </xf>
    <xf numFmtId="0" fontId="65" fillId="0" borderId="3" xfId="0" applyFont="1" applyFill="1" applyBorder="1" applyAlignment="1">
      <alignment horizontal="center" vertical="center" wrapText="1"/>
    </xf>
    <xf numFmtId="0" fontId="66" fillId="0" borderId="3" xfId="0" applyFont="1" applyFill="1" applyBorder="1" applyAlignment="1">
      <alignment horizontal="center" vertical="center" wrapText="1"/>
    </xf>
    <xf numFmtId="0" fontId="66" fillId="0" borderId="1" xfId="0" applyFont="1" applyFill="1" applyBorder="1" applyAlignment="1">
      <alignment horizontal="center" vertical="center"/>
    </xf>
    <xf numFmtId="49" fontId="66" fillId="0" borderId="1" xfId="0" applyNumberFormat="1" applyFont="1" applyFill="1" applyBorder="1" applyAlignment="1">
      <alignment horizontal="center" vertical="center"/>
    </xf>
    <xf numFmtId="0" fontId="65" fillId="0" borderId="14" xfId="0" applyFont="1" applyFill="1" applyBorder="1" applyAlignment="1">
      <alignment horizontal="center" vertical="center" wrapText="1"/>
    </xf>
    <xf numFmtId="0" fontId="65" fillId="0" borderId="4" xfId="0" applyFont="1" applyFill="1" applyBorder="1" applyAlignment="1">
      <alignment horizontal="center" vertical="center" wrapText="1"/>
    </xf>
    <xf numFmtId="0" fontId="66" fillId="0" borderId="4" xfId="0" applyFont="1" applyFill="1" applyBorder="1" applyAlignment="1">
      <alignment horizontal="center" vertical="center" wrapText="1"/>
    </xf>
    <xf numFmtId="178" fontId="66" fillId="0" borderId="3" xfId="0" applyNumberFormat="1" applyFont="1" applyFill="1" applyBorder="1" applyAlignment="1" applyProtection="1">
      <alignment horizontal="center" vertical="center" shrinkToFit="1"/>
      <protection locked="0"/>
    </xf>
    <xf numFmtId="182" fontId="66" fillId="0" borderId="3" xfId="0" applyNumberFormat="1" applyFont="1" applyFill="1" applyBorder="1" applyAlignment="1">
      <alignment horizontal="center" vertical="center" shrinkToFit="1"/>
    </xf>
    <xf numFmtId="0" fontId="66" fillId="0" borderId="3" xfId="0" applyFont="1" applyFill="1" applyBorder="1" applyAlignment="1">
      <alignment horizontal="center" vertical="center" shrinkToFit="1"/>
    </xf>
    <xf numFmtId="181" fontId="66" fillId="0" borderId="13" xfId="0" applyNumberFormat="1" applyFont="1" applyFill="1" applyBorder="1" applyAlignment="1">
      <alignment horizontal="center" vertical="center" shrinkToFit="1"/>
    </xf>
    <xf numFmtId="0" fontId="61" fillId="0" borderId="1" xfId="0" applyFont="1" applyBorder="1" applyAlignment="1">
      <alignment horizontal="center" vertical="center"/>
    </xf>
    <xf numFmtId="0" fontId="67" fillId="0" borderId="1" xfId="0" applyFont="1" applyFill="1" applyBorder="1" applyAlignment="1">
      <alignment horizontal="center" vertical="center" wrapText="1"/>
    </xf>
    <xf numFmtId="49" fontId="60" fillId="0" borderId="1" xfId="0" applyNumberFormat="1" applyFont="1" applyFill="1" applyBorder="1" applyAlignment="1">
      <alignment horizontal="center" vertical="center"/>
    </xf>
    <xf numFmtId="0" fontId="60" fillId="0" borderId="1" xfId="0" applyFont="1" applyFill="1" applyBorder="1" applyAlignment="1">
      <alignment horizontal="center" vertical="center"/>
    </xf>
    <xf numFmtId="182" fontId="68" fillId="0" borderId="1" xfId="0" applyNumberFormat="1" applyFont="1" applyFill="1" applyBorder="1" applyAlignment="1">
      <alignment horizontal="center" vertical="center" shrinkToFit="1"/>
    </xf>
    <xf numFmtId="0" fontId="68" fillId="0" borderId="1" xfId="0" applyFont="1" applyFill="1" applyBorder="1" applyAlignment="1">
      <alignment horizontal="center" vertical="center" shrinkToFit="1"/>
    </xf>
    <xf numFmtId="181" fontId="68" fillId="0" borderId="1" xfId="0" applyNumberFormat="1" applyFont="1" applyFill="1" applyBorder="1" applyAlignment="1">
      <alignment horizontal="center" vertical="center" shrinkToFit="1"/>
    </xf>
    <xf numFmtId="0" fontId="69" fillId="2" borderId="1" xfId="0" applyFont="1" applyFill="1" applyBorder="1" applyAlignment="1">
      <alignment horizontal="center" vertical="center" shrinkToFit="1"/>
    </xf>
    <xf numFmtId="49" fontId="70" fillId="0" borderId="1" xfId="0" applyNumberFormat="1" applyFont="1" applyBorder="1" applyAlignment="1">
      <alignment horizontal="center" vertical="center"/>
    </xf>
    <xf numFmtId="0" fontId="61" fillId="0" borderId="1" xfId="0" applyFont="1" applyFill="1" applyBorder="1" applyAlignment="1">
      <alignment horizontal="center" vertical="center"/>
    </xf>
    <xf numFmtId="0" fontId="71" fillId="0" borderId="16" xfId="0" applyNumberFormat="1" applyFont="1" applyFill="1" applyBorder="1" applyAlignment="1">
      <alignment horizontal="center" vertical="center"/>
    </xf>
    <xf numFmtId="178" fontId="66" fillId="0" borderId="1" xfId="0" applyNumberFormat="1" applyFont="1" applyFill="1" applyBorder="1" applyAlignment="1">
      <alignment horizontal="center" vertical="center" wrapText="1"/>
    </xf>
    <xf numFmtId="0" fontId="64" fillId="0" borderId="1" xfId="0" applyFont="1" applyBorder="1" applyAlignment="1">
      <alignment horizontal="center" vertical="center" wrapText="1"/>
    </xf>
    <xf numFmtId="0" fontId="66" fillId="0" borderId="3" xfId="0" applyNumberFormat="1" applyFont="1" applyFill="1" applyBorder="1" applyAlignment="1">
      <alignment horizontal="center" vertical="center" wrapText="1" shrinkToFit="1"/>
    </xf>
    <xf numFmtId="0" fontId="66" fillId="0" borderId="3" xfId="0" applyNumberFormat="1" applyFont="1" applyFill="1" applyBorder="1" applyAlignment="1">
      <alignment horizontal="center" vertical="center" shrinkToFit="1"/>
    </xf>
    <xf numFmtId="0" fontId="66" fillId="0" borderId="13" xfId="0" applyFont="1" applyFill="1" applyBorder="1" applyAlignment="1">
      <alignment horizontal="center" vertical="center" wrapText="1" shrinkToFit="1"/>
    </xf>
    <xf numFmtId="178" fontId="66" fillId="0" borderId="3" xfId="0" applyNumberFormat="1" applyFont="1" applyFill="1" applyBorder="1" applyAlignment="1">
      <alignment horizontal="center" vertical="center" wrapText="1"/>
    </xf>
    <xf numFmtId="0" fontId="64" fillId="0" borderId="3" xfId="0" applyFont="1" applyBorder="1" applyAlignment="1">
      <alignment horizontal="center" vertical="center" wrapText="1"/>
    </xf>
    <xf numFmtId="0" fontId="68" fillId="0" borderId="1" xfId="0" applyNumberFormat="1" applyFont="1" applyFill="1" applyBorder="1" applyAlignment="1">
      <alignment horizontal="center" vertical="center" wrapText="1" shrinkToFit="1"/>
    </xf>
    <xf numFmtId="0" fontId="68" fillId="0" borderId="1" xfId="0" applyNumberFormat="1" applyFont="1" applyFill="1" applyBorder="1" applyAlignment="1">
      <alignment horizontal="center" vertical="center" shrinkToFit="1"/>
    </xf>
    <xf numFmtId="178" fontId="68" fillId="0" borderId="1" xfId="0" applyNumberFormat="1" applyFont="1" applyFill="1" applyBorder="1" applyAlignment="1">
      <alignment horizontal="center" vertical="center" wrapText="1"/>
    </xf>
    <xf numFmtId="0" fontId="60" fillId="0" borderId="1" xfId="0" applyFont="1" applyBorder="1" applyAlignment="1">
      <alignment horizontal="center" vertical="center" wrapText="1"/>
    </xf>
    <xf numFmtId="0" fontId="61" fillId="0" borderId="1" xfId="0" applyFont="1" applyFill="1" applyBorder="1" applyAlignment="1">
      <alignment horizontal="center" vertical="center" wrapText="1"/>
    </xf>
    <xf numFmtId="0" fontId="72" fillId="0" borderId="1" xfId="0" applyFont="1" applyFill="1" applyBorder="1" applyAlignment="1">
      <alignment horizontal="center" vertical="center" wrapText="1"/>
    </xf>
    <xf numFmtId="0" fontId="73" fillId="0" borderId="1" xfId="0" applyFont="1" applyFill="1" applyBorder="1" applyAlignment="1">
      <alignment horizontal="center" vertical="center"/>
    </xf>
    <xf numFmtId="180" fontId="61" fillId="0" borderId="1" xfId="0" applyNumberFormat="1" applyFont="1" applyBorder="1" applyAlignment="1">
      <alignment horizontal="center" vertical="center"/>
    </xf>
    <xf numFmtId="0" fontId="63" fillId="0" borderId="0" xfId="0" applyFont="1" applyFill="1" applyAlignment="1">
      <alignment vertical="center"/>
    </xf>
    <xf numFmtId="0" fontId="66" fillId="0" borderId="0" xfId="0" applyFont="1" applyFill="1"/>
    <xf numFmtId="0" fontId="70" fillId="0" borderId="0" xfId="0" applyFont="1" applyFill="1" applyAlignment="1">
      <alignment horizontal="center" vertical="center" wrapText="1"/>
    </xf>
    <xf numFmtId="0" fontId="68" fillId="0" borderId="0" xfId="0" applyFont="1" applyFill="1" applyAlignment="1">
      <alignment horizontal="center" vertical="center" wrapText="1"/>
    </xf>
    <xf numFmtId="0" fontId="70" fillId="0" borderId="0" xfId="0" applyFont="1" applyFill="1" applyAlignment="1">
      <alignment horizontal="center" vertical="center"/>
    </xf>
    <xf numFmtId="0" fontId="68" fillId="0" borderId="0" xfId="0" applyFont="1" applyFill="1" applyAlignment="1">
      <alignment horizontal="center" vertical="center"/>
    </xf>
    <xf numFmtId="0" fontId="70" fillId="0" borderId="0" xfId="0" applyFont="1" applyFill="1"/>
    <xf numFmtId="0" fontId="68" fillId="0" borderId="0" xfId="0" applyFont="1" applyFill="1"/>
    <xf numFmtId="0" fontId="70" fillId="0" borderId="0" xfId="0" applyFont="1" applyFill="1" applyBorder="1" applyAlignment="1">
      <alignment horizontal="center" vertical="center"/>
    </xf>
    <xf numFmtId="0" fontId="68" fillId="0" borderId="0" xfId="0" applyFont="1" applyFill="1" applyBorder="1" applyAlignment="1">
      <alignment horizontal="center" vertical="center"/>
    </xf>
    <xf numFmtId="0" fontId="70" fillId="0" borderId="0" xfId="0" applyFont="1" applyFill="1" applyBorder="1" applyAlignment="1"/>
    <xf numFmtId="0" fontId="74" fillId="0" borderId="0" xfId="0" applyFont="1" applyFill="1"/>
    <xf numFmtId="0" fontId="74" fillId="0" borderId="0" xfId="0" applyFont="1" applyFill="1" applyAlignment="1">
      <alignment shrinkToFit="1"/>
    </xf>
    <xf numFmtId="0" fontId="74" fillId="0" borderId="0" xfId="0" applyFont="1" applyFill="1" applyAlignment="1">
      <alignment horizontal="center"/>
    </xf>
    <xf numFmtId="180" fontId="74" fillId="0" borderId="0" xfId="0" applyNumberFormat="1" applyFont="1" applyFill="1"/>
    <xf numFmtId="0" fontId="66" fillId="0" borderId="0" xfId="0" applyFont="1" applyFill="1" applyAlignment="1">
      <alignment horizontal="center"/>
    </xf>
    <xf numFmtId="178" fontId="74" fillId="0" borderId="0" xfId="0" applyNumberFormat="1" applyFont="1" applyFill="1"/>
    <xf numFmtId="182" fontId="71" fillId="0" borderId="7" xfId="0" applyNumberFormat="1" applyFont="1" applyFill="1" applyBorder="1" applyAlignment="1">
      <alignment horizontal="center" vertical="center"/>
    </xf>
    <xf numFmtId="0" fontId="66" fillId="0" borderId="1" xfId="0" applyFont="1" applyFill="1" applyBorder="1" applyAlignment="1">
      <alignment horizontal="center" vertical="center" wrapText="1"/>
    </xf>
    <xf numFmtId="0" fontId="66" fillId="0" borderId="1" xfId="0" applyFont="1" applyFill="1" applyBorder="1" applyAlignment="1">
      <alignment horizontal="center" vertical="center" shrinkToFit="1"/>
    </xf>
    <xf numFmtId="0" fontId="66" fillId="0" borderId="1" xfId="0" applyNumberFormat="1" applyFont="1" applyFill="1" applyBorder="1" applyAlignment="1">
      <alignment horizontal="center" vertical="center" wrapText="1" shrinkToFit="1"/>
    </xf>
    <xf numFmtId="182" fontId="66" fillId="0" borderId="1" xfId="0" applyNumberFormat="1" applyFont="1" applyFill="1" applyBorder="1" applyAlignment="1">
      <alignment horizontal="center" vertical="center" wrapText="1"/>
    </xf>
    <xf numFmtId="0" fontId="66" fillId="0" borderId="5" xfId="0" applyFont="1" applyFill="1" applyBorder="1" applyAlignment="1">
      <alignment horizontal="center" vertical="center" wrapText="1"/>
    </xf>
    <xf numFmtId="180" fontId="66" fillId="0" borderId="1" xfId="0" applyNumberFormat="1" applyFont="1" applyFill="1" applyBorder="1" applyAlignment="1">
      <alignment horizontal="center" vertical="center" wrapText="1"/>
    </xf>
    <xf numFmtId="184" fontId="70" fillId="0" borderId="1" xfId="0" applyNumberFormat="1" applyFont="1" applyFill="1" applyBorder="1" applyAlignment="1">
      <alignment horizontal="center" vertical="center" wrapText="1"/>
    </xf>
    <xf numFmtId="0" fontId="70" fillId="0" borderId="1" xfId="0" applyFont="1" applyFill="1" applyBorder="1" applyAlignment="1">
      <alignment horizontal="center" vertical="center" wrapText="1"/>
    </xf>
    <xf numFmtId="0" fontId="70" fillId="0" borderId="3" xfId="0" applyFont="1" applyFill="1" applyBorder="1" applyAlignment="1">
      <alignment horizontal="center" vertical="center" wrapText="1"/>
    </xf>
    <xf numFmtId="0" fontId="70" fillId="0" borderId="1" xfId="0" applyNumberFormat="1" applyFont="1" applyFill="1" applyBorder="1" applyAlignment="1">
      <alignment horizontal="center" vertical="center" wrapText="1" shrinkToFit="1"/>
    </xf>
    <xf numFmtId="180" fontId="70" fillId="0" borderId="1" xfId="26" applyNumberFormat="1" applyFont="1" applyFill="1" applyBorder="1" applyAlignment="1">
      <alignment horizontal="center" vertical="center" wrapText="1" shrinkToFit="1"/>
    </xf>
    <xf numFmtId="0" fontId="70" fillId="0" borderId="4" xfId="0" applyFont="1" applyFill="1" applyBorder="1" applyAlignment="1">
      <alignment horizontal="center" vertical="center" wrapText="1"/>
    </xf>
    <xf numFmtId="184" fontId="68" fillId="0" borderId="1" xfId="0" applyNumberFormat="1" applyFont="1" applyFill="1" applyBorder="1" applyAlignment="1">
      <alignment horizontal="center" vertical="center" wrapText="1"/>
    </xf>
    <xf numFmtId="0" fontId="68" fillId="0" borderId="1" xfId="0" applyFont="1" applyFill="1" applyBorder="1" applyAlignment="1">
      <alignment horizontal="center" vertical="center" wrapText="1"/>
    </xf>
    <xf numFmtId="180" fontId="68" fillId="0" borderId="1" xfId="26" applyNumberFormat="1" applyFont="1" applyFill="1" applyBorder="1" applyAlignment="1">
      <alignment horizontal="center" vertical="center" wrapText="1" shrinkToFit="1"/>
    </xf>
    <xf numFmtId="0" fontId="70" fillId="0" borderId="5" xfId="0" applyFont="1" applyFill="1" applyBorder="1" applyAlignment="1">
      <alignment horizontal="center" vertical="center" wrapText="1"/>
    </xf>
    <xf numFmtId="184" fontId="70" fillId="0" borderId="1" xfId="0" applyNumberFormat="1" applyFont="1" applyFill="1" applyBorder="1" applyAlignment="1">
      <alignment horizontal="center" vertical="center"/>
    </xf>
    <xf numFmtId="0" fontId="70" fillId="0" borderId="1" xfId="0" applyFont="1" applyFill="1" applyBorder="1" applyAlignment="1">
      <alignment horizontal="center" vertical="center" shrinkToFit="1"/>
    </xf>
    <xf numFmtId="180" fontId="70" fillId="0" borderId="1" xfId="26" applyNumberFormat="1" applyFont="1" applyFill="1" applyBorder="1" applyAlignment="1">
      <alignment horizontal="center" vertical="center" shrinkToFit="1"/>
    </xf>
    <xf numFmtId="180" fontId="68" fillId="0" borderId="1" xfId="26" applyNumberFormat="1" applyFont="1" applyFill="1" applyBorder="1" applyAlignment="1">
      <alignment horizontal="center" vertical="center" shrinkToFit="1"/>
    </xf>
    <xf numFmtId="0" fontId="70" fillId="0" borderId="1" xfId="0" applyFont="1" applyFill="1" applyBorder="1" applyAlignment="1">
      <alignment horizontal="center" vertical="center" wrapText="1" shrinkToFit="1"/>
    </xf>
    <xf numFmtId="180" fontId="70" fillId="0" borderId="1" xfId="0" applyNumberFormat="1" applyFont="1" applyFill="1" applyBorder="1" applyAlignment="1">
      <alignment horizontal="center" vertical="center"/>
    </xf>
    <xf numFmtId="0" fontId="70" fillId="0" borderId="1" xfId="0" applyFont="1" applyFill="1" applyBorder="1" applyAlignment="1">
      <alignment horizontal="center" vertical="center"/>
    </xf>
    <xf numFmtId="0" fontId="75" fillId="0" borderId="1" xfId="0" applyFont="1" applyFill="1" applyBorder="1" applyAlignment="1">
      <alignment horizontal="center" vertical="center" wrapText="1"/>
    </xf>
    <xf numFmtId="0" fontId="70" fillId="0" borderId="1" xfId="0" applyFont="1" applyFill="1" applyBorder="1" applyAlignment="1">
      <alignment horizontal="center"/>
    </xf>
    <xf numFmtId="180" fontId="70" fillId="0" borderId="1" xfId="0" applyNumberFormat="1" applyFont="1" applyFill="1" applyBorder="1" applyAlignment="1">
      <alignment horizontal="center"/>
    </xf>
    <xf numFmtId="0" fontId="68" fillId="0" borderId="1" xfId="0" applyFont="1" applyFill="1" applyBorder="1" applyAlignment="1">
      <alignment horizontal="center" vertical="center"/>
    </xf>
    <xf numFmtId="0" fontId="68" fillId="0" borderId="1" xfId="0" applyFont="1" applyFill="1" applyBorder="1" applyAlignment="1">
      <alignment horizontal="center"/>
    </xf>
    <xf numFmtId="180" fontId="68" fillId="0" borderId="1" xfId="0" applyNumberFormat="1" applyFont="1" applyFill="1" applyBorder="1" applyAlignment="1">
      <alignment horizontal="center"/>
    </xf>
    <xf numFmtId="0" fontId="75" fillId="0" borderId="1" xfId="0" applyFont="1" applyFill="1" applyBorder="1" applyAlignment="1">
      <alignment horizontal="center" vertical="center" wrapText="1" shrinkToFit="1"/>
    </xf>
    <xf numFmtId="182" fontId="70" fillId="0" borderId="1" xfId="0" applyNumberFormat="1" applyFont="1" applyFill="1" applyBorder="1" applyAlignment="1">
      <alignment horizontal="center" vertical="center"/>
    </xf>
    <xf numFmtId="184" fontId="68" fillId="0" borderId="1" xfId="0" applyNumberFormat="1" applyFont="1" applyFill="1" applyBorder="1" applyAlignment="1">
      <alignment horizontal="center" vertical="center"/>
    </xf>
    <xf numFmtId="182" fontId="68" fillId="0" borderId="1" xfId="0" applyNumberFormat="1" applyFont="1" applyFill="1" applyBorder="1" applyAlignment="1">
      <alignment horizontal="center" vertical="center"/>
    </xf>
    <xf numFmtId="2" fontId="70" fillId="0" borderId="1" xfId="0" applyNumberFormat="1" applyFont="1" applyFill="1" applyBorder="1" applyAlignment="1">
      <alignment horizontal="center" vertical="center" shrinkToFit="1"/>
    </xf>
    <xf numFmtId="180" fontId="70" fillId="0" borderId="1" xfId="62" applyNumberFormat="1" applyFont="1" applyFill="1" applyBorder="1" applyAlignment="1">
      <alignment horizontal="center" vertical="center" shrinkToFit="1"/>
    </xf>
    <xf numFmtId="182" fontId="70" fillId="0" borderId="1" xfId="62" applyNumberFormat="1" applyFont="1" applyFill="1" applyBorder="1" applyAlignment="1">
      <alignment horizontal="center" vertical="center" shrinkToFit="1"/>
    </xf>
    <xf numFmtId="180" fontId="70" fillId="0" borderId="1" xfId="41" applyNumberFormat="1" applyFont="1" applyFill="1" applyBorder="1" applyAlignment="1">
      <alignment horizontal="center" vertical="center" shrinkToFit="1"/>
    </xf>
    <xf numFmtId="182" fontId="70" fillId="0" borderId="1" xfId="41" applyNumberFormat="1" applyFont="1" applyFill="1" applyBorder="1" applyAlignment="1">
      <alignment horizontal="center" vertical="center" shrinkToFit="1"/>
    </xf>
    <xf numFmtId="180" fontId="68" fillId="0" borderId="1" xfId="62" applyNumberFormat="1" applyFont="1" applyFill="1" applyBorder="1" applyAlignment="1">
      <alignment horizontal="center" vertical="center" shrinkToFit="1"/>
    </xf>
    <xf numFmtId="182" fontId="68" fillId="0" borderId="1" xfId="62" applyNumberFormat="1" applyFont="1" applyFill="1" applyBorder="1" applyAlignment="1">
      <alignment horizontal="center" vertical="center" shrinkToFit="1"/>
    </xf>
    <xf numFmtId="180" fontId="70" fillId="0" borderId="1" xfId="41" applyNumberFormat="1" applyFont="1" applyFill="1" applyBorder="1" applyAlignment="1">
      <alignment horizontal="center" vertical="center"/>
    </xf>
    <xf numFmtId="182" fontId="70" fillId="0" borderId="1" xfId="41" applyNumberFormat="1" applyFont="1" applyFill="1" applyBorder="1" applyAlignment="1">
      <alignment horizontal="center" vertical="center"/>
    </xf>
    <xf numFmtId="49" fontId="66" fillId="0" borderId="1" xfId="0" applyNumberFormat="1" applyFont="1" applyFill="1" applyBorder="1" applyAlignment="1">
      <alignment horizontal="center" vertical="center" wrapText="1"/>
    </xf>
    <xf numFmtId="181" fontId="66" fillId="0" borderId="1" xfId="0" applyNumberFormat="1" applyFont="1" applyFill="1" applyBorder="1" applyAlignment="1">
      <alignment horizontal="center" vertical="center" wrapText="1"/>
    </xf>
    <xf numFmtId="184" fontId="66" fillId="0" borderId="1" xfId="0" applyNumberFormat="1" applyFont="1" applyFill="1" applyBorder="1" applyAlignment="1">
      <alignment horizontal="center" vertical="center" wrapText="1"/>
    </xf>
    <xf numFmtId="49" fontId="70" fillId="0" borderId="1" xfId="26" applyNumberFormat="1" applyFont="1" applyFill="1" applyBorder="1" applyAlignment="1">
      <alignment horizontal="center" vertical="center" wrapText="1" shrinkToFit="1"/>
    </xf>
    <xf numFmtId="0" fontId="70" fillId="0" borderId="1" xfId="26" applyNumberFormat="1" applyFont="1" applyFill="1" applyBorder="1" applyAlignment="1">
      <alignment horizontal="center" vertical="center" wrapText="1" shrinkToFit="1"/>
    </xf>
    <xf numFmtId="0" fontId="70" fillId="0" borderId="1" xfId="0" applyNumberFormat="1" applyFont="1" applyFill="1" applyBorder="1" applyAlignment="1">
      <alignment horizontal="center" vertical="center" wrapText="1"/>
    </xf>
    <xf numFmtId="180" fontId="70" fillId="0" borderId="1" xfId="0" applyNumberFormat="1" applyFont="1" applyFill="1" applyBorder="1" applyAlignment="1">
      <alignment horizontal="center" vertical="center" wrapText="1"/>
    </xf>
    <xf numFmtId="0" fontId="70" fillId="0" borderId="1" xfId="58" applyNumberFormat="1" applyFont="1" applyFill="1" applyBorder="1" applyAlignment="1">
      <alignment horizontal="center" vertical="center" wrapText="1"/>
    </xf>
    <xf numFmtId="49" fontId="68" fillId="0" borderId="1" xfId="26" applyNumberFormat="1" applyFont="1" applyFill="1" applyBorder="1" applyAlignment="1">
      <alignment horizontal="center" vertical="center" wrapText="1" shrinkToFit="1"/>
    </xf>
    <xf numFmtId="0" fontId="68" fillId="0" borderId="1" xfId="26" applyNumberFormat="1" applyFont="1" applyFill="1" applyBorder="1" applyAlignment="1">
      <alignment horizontal="center" vertical="center" wrapText="1" shrinkToFit="1"/>
    </xf>
    <xf numFmtId="0" fontId="68" fillId="0" borderId="1" xfId="0" applyNumberFormat="1" applyFont="1" applyFill="1" applyBorder="1" applyAlignment="1">
      <alignment horizontal="center" vertical="center" wrapText="1"/>
    </xf>
    <xf numFmtId="180" fontId="68" fillId="0" borderId="1" xfId="0" applyNumberFormat="1" applyFont="1" applyFill="1" applyBorder="1" applyAlignment="1">
      <alignment horizontal="center" vertical="center" wrapText="1"/>
    </xf>
    <xf numFmtId="0" fontId="68" fillId="0" borderId="1" xfId="58" applyNumberFormat="1" applyFont="1" applyFill="1" applyBorder="1" applyAlignment="1">
      <alignment horizontal="center" vertical="center" wrapText="1"/>
    </xf>
    <xf numFmtId="49" fontId="70" fillId="0" borderId="1" xfId="0" applyNumberFormat="1" applyFont="1" applyFill="1" applyBorder="1" applyAlignment="1">
      <alignment horizontal="center" vertical="center" wrapText="1"/>
    </xf>
    <xf numFmtId="49" fontId="70" fillId="0" borderId="1" xfId="26" applyNumberFormat="1" applyFont="1" applyFill="1" applyBorder="1" applyAlignment="1">
      <alignment horizontal="center" vertical="center" shrinkToFit="1"/>
    </xf>
    <xf numFmtId="0" fontId="70" fillId="0" borderId="1" xfId="26" applyFont="1" applyFill="1" applyBorder="1" applyAlignment="1">
      <alignment horizontal="center" vertical="center" shrinkToFit="1"/>
    </xf>
    <xf numFmtId="178" fontId="70" fillId="0" borderId="1" xfId="58" applyNumberFormat="1" applyFont="1" applyFill="1" applyBorder="1" applyAlignment="1">
      <alignment horizontal="center" vertical="center"/>
    </xf>
    <xf numFmtId="178" fontId="70" fillId="0" borderId="1" xfId="0" applyNumberFormat="1" applyFont="1" applyFill="1" applyBorder="1" applyAlignment="1">
      <alignment horizontal="center" vertical="center"/>
    </xf>
    <xf numFmtId="49" fontId="68" fillId="0" borderId="1" xfId="26" applyNumberFormat="1" applyFont="1" applyFill="1" applyBorder="1" applyAlignment="1">
      <alignment horizontal="center" vertical="center" shrinkToFit="1"/>
    </xf>
    <xf numFmtId="0" fontId="68" fillId="0" borderId="1" xfId="26" applyFont="1" applyFill="1" applyBorder="1" applyAlignment="1">
      <alignment horizontal="center" vertical="center" shrinkToFit="1"/>
    </xf>
    <xf numFmtId="178" fontId="68" fillId="0" borderId="1" xfId="58" applyNumberFormat="1" applyFont="1" applyFill="1" applyBorder="1" applyAlignment="1">
      <alignment horizontal="center" vertical="center"/>
    </xf>
    <xf numFmtId="180" fontId="68" fillId="0" borderId="1" xfId="0" applyNumberFormat="1" applyFont="1" applyFill="1" applyBorder="1" applyAlignment="1">
      <alignment horizontal="center" vertical="center"/>
    </xf>
    <xf numFmtId="178" fontId="68" fillId="0" borderId="1" xfId="0" applyNumberFormat="1" applyFont="1" applyFill="1" applyBorder="1" applyAlignment="1">
      <alignment horizontal="center" vertical="center"/>
    </xf>
    <xf numFmtId="49" fontId="70" fillId="0" borderId="1" xfId="0" applyNumberFormat="1" applyFont="1" applyFill="1" applyBorder="1" applyAlignment="1">
      <alignment horizontal="center" vertical="center"/>
    </xf>
    <xf numFmtId="181" fontId="70" fillId="0" borderId="1" xfId="0" applyNumberFormat="1" applyFont="1" applyFill="1" applyBorder="1" applyAlignment="1">
      <alignment horizontal="center" vertical="center"/>
    </xf>
    <xf numFmtId="180" fontId="70" fillId="0" borderId="1" xfId="0" applyNumberFormat="1" applyFont="1" applyFill="1" applyBorder="1" applyAlignment="1">
      <alignment horizontal="center" vertical="center" shrinkToFit="1"/>
    </xf>
    <xf numFmtId="180" fontId="68" fillId="0" borderId="1" xfId="0" applyNumberFormat="1" applyFont="1" applyFill="1" applyBorder="1" applyAlignment="1">
      <alignment horizontal="center" vertical="center" shrinkToFit="1"/>
    </xf>
    <xf numFmtId="180" fontId="70" fillId="0" borderId="1" xfId="58" applyNumberFormat="1" applyFont="1" applyFill="1" applyBorder="1" applyAlignment="1">
      <alignment horizontal="center" vertical="center"/>
    </xf>
    <xf numFmtId="49" fontId="70" fillId="0" borderId="1" xfId="41" applyNumberFormat="1" applyFont="1" applyFill="1" applyBorder="1" applyAlignment="1">
      <alignment horizontal="center" vertical="center" shrinkToFit="1"/>
    </xf>
    <xf numFmtId="0" fontId="70" fillId="0" borderId="1" xfId="41" applyFont="1" applyFill="1" applyBorder="1" applyAlignment="1">
      <alignment horizontal="center" vertical="center" shrinkToFit="1"/>
    </xf>
    <xf numFmtId="49" fontId="68" fillId="0" borderId="1" xfId="62" applyNumberFormat="1" applyFont="1" applyFill="1" applyBorder="1" applyAlignment="1">
      <alignment horizontal="center" vertical="center" shrinkToFit="1"/>
    </xf>
    <xf numFmtId="0" fontId="68" fillId="0" borderId="1" xfId="62" applyFont="1" applyFill="1" applyBorder="1" applyAlignment="1">
      <alignment horizontal="center" vertical="center" shrinkToFit="1"/>
    </xf>
    <xf numFmtId="0" fontId="70" fillId="0" borderId="1" xfId="41" applyFont="1" applyFill="1" applyBorder="1" applyAlignment="1">
      <alignment horizontal="center" vertical="center"/>
    </xf>
    <xf numFmtId="0" fontId="71" fillId="0" borderId="1" xfId="0" applyNumberFormat="1" applyFont="1" applyFill="1" applyBorder="1" applyAlignment="1">
      <alignment horizontal="center" vertical="center"/>
    </xf>
    <xf numFmtId="182" fontId="70" fillId="0" borderId="1" xfId="0" applyNumberFormat="1" applyFont="1" applyFill="1" applyBorder="1" applyAlignment="1">
      <alignment horizontal="center" vertical="center" wrapText="1"/>
    </xf>
    <xf numFmtId="182" fontId="68" fillId="0" borderId="1" xfId="0" applyNumberFormat="1" applyFont="1" applyFill="1" applyBorder="1" applyAlignment="1">
      <alignment horizontal="center" vertical="center" wrapText="1"/>
    </xf>
    <xf numFmtId="180" fontId="72" fillId="0" borderId="1" xfId="0" applyNumberFormat="1" applyFont="1" applyFill="1" applyBorder="1" applyAlignment="1">
      <alignment horizontal="center" vertical="center" wrapText="1"/>
    </xf>
    <xf numFmtId="180" fontId="76" fillId="0" borderId="1" xfId="0" applyNumberFormat="1" applyFont="1" applyFill="1" applyBorder="1" applyAlignment="1">
      <alignment horizontal="center" vertical="center" wrapText="1"/>
    </xf>
    <xf numFmtId="182" fontId="61" fillId="0" borderId="1" xfId="0" applyNumberFormat="1" applyFont="1" applyFill="1" applyBorder="1" applyAlignment="1">
      <alignment horizontal="center" vertical="center"/>
    </xf>
    <xf numFmtId="0" fontId="70" fillId="0" borderId="1" xfId="68" applyNumberFormat="1" applyFont="1" applyFill="1" applyBorder="1" applyAlignment="1">
      <alignment horizontal="center" vertical="center" wrapText="1" shrinkToFit="1"/>
    </xf>
    <xf numFmtId="180" fontId="70" fillId="0" borderId="1" xfId="58" applyNumberFormat="1" applyFont="1" applyFill="1" applyBorder="1" applyAlignment="1">
      <alignment horizontal="center" vertical="center" wrapText="1"/>
    </xf>
    <xf numFmtId="180" fontId="70" fillId="0" borderId="1" xfId="0" applyNumberFormat="1" applyFont="1" applyFill="1" applyBorder="1" applyAlignment="1">
      <alignment horizontal="center" vertical="center" wrapText="1" shrinkToFit="1"/>
    </xf>
    <xf numFmtId="182" fontId="70" fillId="0" borderId="1" xfId="0" applyNumberFormat="1" applyFont="1" applyFill="1" applyBorder="1" applyAlignment="1">
      <alignment horizontal="center" vertical="center" wrapText="1" shrinkToFit="1"/>
    </xf>
    <xf numFmtId="0" fontId="70" fillId="0" borderId="1" xfId="64" applyFont="1" applyFill="1" applyBorder="1" applyAlignment="1">
      <alignment horizontal="center" vertical="center" shrinkToFit="1"/>
    </xf>
    <xf numFmtId="182" fontId="70" fillId="0" borderId="1" xfId="64" applyNumberFormat="1" applyFont="1" applyFill="1" applyBorder="1" applyAlignment="1">
      <alignment horizontal="center" vertical="center" shrinkToFit="1"/>
    </xf>
    <xf numFmtId="0" fontId="68" fillId="0" borderId="1" xfId="64" applyFont="1" applyFill="1" applyBorder="1" applyAlignment="1">
      <alignment horizontal="center" vertical="center" shrinkToFit="1"/>
    </xf>
    <xf numFmtId="182" fontId="68" fillId="0" borderId="1" xfId="64" applyNumberFormat="1" applyFont="1" applyFill="1" applyBorder="1" applyAlignment="1">
      <alignment horizontal="center" vertical="center" shrinkToFit="1"/>
    </xf>
    <xf numFmtId="182" fontId="70" fillId="0" borderId="1" xfId="0" applyNumberFormat="1" applyFont="1" applyFill="1" applyBorder="1" applyAlignment="1">
      <alignment vertical="center"/>
    </xf>
    <xf numFmtId="0" fontId="70" fillId="0" borderId="1" xfId="0" applyFont="1" applyFill="1" applyBorder="1"/>
    <xf numFmtId="0" fontId="68" fillId="0" borderId="1" xfId="0" applyFont="1" applyFill="1" applyBorder="1"/>
    <xf numFmtId="0" fontId="70" fillId="0" borderId="1" xfId="58" applyFont="1" applyFill="1" applyBorder="1" applyAlignment="1">
      <alignment horizontal="center" vertical="center" wrapText="1"/>
    </xf>
    <xf numFmtId="0" fontId="68" fillId="0" borderId="1" xfId="58" applyFont="1" applyFill="1" applyBorder="1" applyAlignment="1">
      <alignment horizontal="center" vertical="center" wrapText="1"/>
    </xf>
    <xf numFmtId="0" fontId="61" fillId="0" borderId="1" xfId="61" applyFont="1" applyFill="1" applyBorder="1" applyAlignment="1">
      <alignment horizontal="center" vertical="center" shrinkToFit="1"/>
    </xf>
    <xf numFmtId="0" fontId="70" fillId="0" borderId="1" xfId="61" applyFont="1" applyFill="1" applyBorder="1" applyAlignment="1">
      <alignment horizontal="center" vertical="center" shrinkToFit="1"/>
    </xf>
    <xf numFmtId="0" fontId="70" fillId="0" borderId="1" xfId="68" applyFont="1" applyFill="1" applyBorder="1" applyAlignment="1">
      <alignment horizontal="center" vertical="center" shrinkToFit="1"/>
    </xf>
    <xf numFmtId="0" fontId="60" fillId="0" borderId="1" xfId="61" applyFont="1" applyFill="1" applyBorder="1" applyAlignment="1">
      <alignment horizontal="center" vertical="center" shrinkToFit="1"/>
    </xf>
    <xf numFmtId="0" fontId="68" fillId="0" borderId="1" xfId="61" applyFont="1" applyFill="1" applyBorder="1" applyAlignment="1">
      <alignment horizontal="center" vertical="center" shrinkToFit="1"/>
    </xf>
    <xf numFmtId="0" fontId="68" fillId="0" borderId="1" xfId="68" applyFont="1" applyFill="1" applyBorder="1" applyAlignment="1">
      <alignment horizontal="center" vertical="center" shrinkToFit="1"/>
    </xf>
    <xf numFmtId="0" fontId="70" fillId="0" borderId="1" xfId="61" applyFont="1" applyFill="1" applyBorder="1" applyAlignment="1">
      <alignment horizontal="center" vertical="center" wrapText="1"/>
    </xf>
    <xf numFmtId="0" fontId="77" fillId="0" borderId="1" xfId="68" applyFont="1" applyFill="1" applyBorder="1" applyAlignment="1">
      <alignment horizontal="center" vertical="center" wrapText="1"/>
    </xf>
    <xf numFmtId="0" fontId="66" fillId="0" borderId="1" xfId="0" applyFont="1" applyFill="1" applyBorder="1" applyAlignment="1">
      <alignment horizontal="center" vertical="center" wrapText="1" shrinkToFit="1"/>
    </xf>
    <xf numFmtId="0" fontId="70" fillId="0" borderId="1" xfId="64" applyNumberFormat="1" applyFont="1" applyFill="1" applyBorder="1" applyAlignment="1">
      <alignment horizontal="center" vertical="center" wrapText="1" shrinkToFit="1"/>
    </xf>
    <xf numFmtId="180" fontId="70" fillId="0" borderId="1" xfId="65" applyNumberFormat="1" applyFont="1" applyFill="1" applyBorder="1" applyAlignment="1">
      <alignment horizontal="center" vertical="center" wrapText="1" shrinkToFit="1"/>
    </xf>
    <xf numFmtId="10" fontId="70" fillId="0" borderId="1" xfId="0" applyNumberFormat="1" applyFont="1" applyFill="1" applyBorder="1" applyAlignment="1">
      <alignment horizontal="center" vertical="center" wrapText="1" shrinkToFit="1"/>
    </xf>
    <xf numFmtId="0" fontId="68" fillId="0" borderId="1" xfId="64" applyNumberFormat="1" applyFont="1" applyFill="1" applyBorder="1" applyAlignment="1">
      <alignment horizontal="center" vertical="center" wrapText="1" shrinkToFit="1"/>
    </xf>
    <xf numFmtId="180" fontId="68" fillId="0" borderId="1" xfId="0" applyNumberFormat="1" applyFont="1" applyFill="1" applyBorder="1" applyAlignment="1">
      <alignment horizontal="center" vertical="center" wrapText="1" shrinkToFit="1"/>
    </xf>
    <xf numFmtId="180" fontId="68" fillId="0" borderId="1" xfId="65" applyNumberFormat="1" applyFont="1" applyFill="1" applyBorder="1" applyAlignment="1">
      <alignment horizontal="center" vertical="center" wrapText="1" shrinkToFit="1"/>
    </xf>
    <xf numFmtId="10" fontId="68" fillId="0" borderId="1" xfId="0" applyNumberFormat="1" applyFont="1" applyFill="1" applyBorder="1" applyAlignment="1">
      <alignment horizontal="center" vertical="center" wrapText="1" shrinkToFit="1"/>
    </xf>
    <xf numFmtId="180" fontId="61" fillId="0" borderId="1" xfId="0" applyNumberFormat="1" applyFont="1" applyFill="1" applyBorder="1" applyAlignment="1">
      <alignment horizontal="center" vertical="center" wrapText="1"/>
    </xf>
    <xf numFmtId="180" fontId="60" fillId="0" borderId="1" xfId="0" applyNumberFormat="1" applyFont="1" applyFill="1" applyBorder="1" applyAlignment="1">
      <alignment horizontal="center" vertical="center" wrapText="1"/>
    </xf>
    <xf numFmtId="0" fontId="61" fillId="0" borderId="1" xfId="0" applyNumberFormat="1" applyFont="1" applyFill="1" applyBorder="1" applyAlignment="1">
      <alignment horizontal="center" vertical="center" wrapText="1" shrinkToFit="1"/>
    </xf>
    <xf numFmtId="178" fontId="70" fillId="0" borderId="1" xfId="0" applyNumberFormat="1" applyFont="1" applyFill="1" applyBorder="1" applyAlignment="1">
      <alignment horizontal="center" vertical="center" wrapText="1"/>
    </xf>
    <xf numFmtId="0" fontId="70" fillId="0" borderId="1" xfId="65" applyFont="1" applyFill="1" applyBorder="1" applyAlignment="1">
      <alignment horizontal="center" vertical="center" shrinkToFit="1"/>
    </xf>
    <xf numFmtId="10" fontId="70" fillId="0" borderId="1" xfId="0" applyNumberFormat="1" applyFont="1" applyFill="1" applyBorder="1" applyAlignment="1">
      <alignment horizontal="center" vertical="center" shrinkToFit="1"/>
    </xf>
    <xf numFmtId="0" fontId="68" fillId="0" borderId="1" xfId="65" applyFont="1" applyFill="1" applyBorder="1" applyAlignment="1">
      <alignment horizontal="center" vertical="center" shrinkToFit="1"/>
    </xf>
    <xf numFmtId="10" fontId="68" fillId="0" borderId="1" xfId="0" applyNumberFormat="1" applyFont="1" applyFill="1" applyBorder="1" applyAlignment="1">
      <alignment horizontal="center" vertical="center" shrinkToFit="1"/>
    </xf>
    <xf numFmtId="178" fontId="70" fillId="0" borderId="1" xfId="0" applyNumberFormat="1" applyFont="1" applyFill="1" applyBorder="1" applyAlignment="1">
      <alignment vertical="center"/>
    </xf>
    <xf numFmtId="0" fontId="70" fillId="0" borderId="0" xfId="0" applyFont="1" applyFill="1" applyBorder="1" applyAlignment="1">
      <alignment horizontal="center" vertical="center" wrapText="1"/>
    </xf>
    <xf numFmtId="0" fontId="70" fillId="0" borderId="1" xfId="58" applyFont="1" applyFill="1" applyBorder="1" applyAlignment="1">
      <alignment horizontal="center" vertical="center"/>
    </xf>
    <xf numFmtId="0" fontId="68" fillId="0" borderId="1" xfId="58" applyFont="1" applyFill="1" applyBorder="1" applyAlignment="1">
      <alignment horizontal="center" vertical="center"/>
    </xf>
    <xf numFmtId="178" fontId="68" fillId="0" borderId="1" xfId="0" applyNumberFormat="1" applyFont="1" applyFill="1" applyBorder="1" applyAlignment="1">
      <alignment vertical="center"/>
    </xf>
    <xf numFmtId="180" fontId="78" fillId="0" borderId="1" xfId="0" applyNumberFormat="1" applyFont="1" applyFill="1" applyBorder="1" applyAlignment="1">
      <alignment horizontal="center" vertical="center" shrinkToFit="1"/>
    </xf>
    <xf numFmtId="0" fontId="61" fillId="0" borderId="1" xfId="0" applyFont="1" applyBorder="1" applyAlignment="1"/>
    <xf numFmtId="0" fontId="75" fillId="0" borderId="3" xfId="0" applyFont="1" applyFill="1" applyBorder="1" applyAlignment="1">
      <alignment horizontal="center" vertical="center" wrapText="1"/>
    </xf>
    <xf numFmtId="180" fontId="68" fillId="0" borderId="1" xfId="58" applyNumberFormat="1" applyFont="1" applyFill="1" applyBorder="1" applyAlignment="1">
      <alignment horizontal="center" vertical="center"/>
    </xf>
    <xf numFmtId="181" fontId="68" fillId="0" borderId="1" xfId="0" applyNumberFormat="1" applyFont="1" applyFill="1" applyBorder="1" applyAlignment="1">
      <alignment horizontal="center" vertical="center"/>
    </xf>
    <xf numFmtId="0" fontId="77" fillId="0" borderId="1" xfId="61" applyFont="1" applyFill="1" applyBorder="1" applyAlignment="1">
      <alignment horizontal="center" vertical="center" wrapText="1"/>
    </xf>
    <xf numFmtId="0" fontId="68" fillId="0" borderId="1" xfId="61" applyFont="1" applyFill="1" applyBorder="1" applyAlignment="1">
      <alignment horizontal="center" vertical="center" wrapText="1"/>
    </xf>
    <xf numFmtId="0" fontId="78" fillId="0" borderId="1" xfId="61" applyFont="1" applyFill="1" applyBorder="1" applyAlignment="1">
      <alignment horizontal="center" vertical="center" wrapText="1"/>
    </xf>
    <xf numFmtId="0" fontId="78" fillId="0" borderId="1" xfId="68" applyFont="1" applyFill="1" applyBorder="1" applyAlignment="1">
      <alignment horizontal="center" vertical="center" wrapText="1"/>
    </xf>
    <xf numFmtId="182" fontId="70" fillId="0" borderId="1" xfId="0" applyNumberFormat="1" applyFont="1" applyFill="1" applyBorder="1" applyAlignment="1">
      <alignment horizontal="center" vertical="center" shrinkToFit="1"/>
    </xf>
    <xf numFmtId="182" fontId="61" fillId="0" borderId="1" xfId="0" applyNumberFormat="1" applyFont="1" applyFill="1" applyBorder="1" applyAlignment="1">
      <alignment horizontal="center" vertical="center" wrapText="1"/>
    </xf>
    <xf numFmtId="182" fontId="68" fillId="0" borderId="1" xfId="0" applyNumberFormat="1" applyFont="1" applyFill="1" applyBorder="1" applyAlignment="1">
      <alignment vertical="center"/>
    </xf>
    <xf numFmtId="182" fontId="60" fillId="0" borderId="1" xfId="0" applyNumberFormat="1" applyFont="1" applyFill="1" applyBorder="1" applyAlignment="1">
      <alignment horizontal="center" vertical="center" wrapText="1"/>
    </xf>
    <xf numFmtId="0" fontId="60" fillId="0" borderId="1" xfId="0" applyFont="1" applyFill="1" applyBorder="1" applyAlignment="1">
      <alignment horizontal="center" vertical="center" wrapText="1"/>
    </xf>
    <xf numFmtId="10" fontId="70" fillId="0" borderId="1" xfId="58" applyNumberFormat="1" applyFont="1" applyFill="1" applyBorder="1" applyAlignment="1">
      <alignment horizontal="center" vertical="center" shrinkToFit="1"/>
    </xf>
    <xf numFmtId="180" fontId="70" fillId="0" borderId="1" xfId="65" applyNumberFormat="1" applyFont="1" applyFill="1" applyBorder="1" applyAlignment="1">
      <alignment horizontal="center" vertical="center" shrinkToFit="1"/>
    </xf>
    <xf numFmtId="0" fontId="76" fillId="0" borderId="1" xfId="0" applyFont="1" applyFill="1" applyBorder="1" applyAlignment="1">
      <alignment horizontal="center" vertical="center" wrapText="1"/>
    </xf>
    <xf numFmtId="0" fontId="68" fillId="0" borderId="0" xfId="0" applyFont="1" applyFill="1" applyBorder="1" applyAlignment="1"/>
    <xf numFmtId="0" fontId="16" fillId="0" borderId="0" xfId="0" applyFont="1" applyFill="1"/>
    <xf numFmtId="0" fontId="6" fillId="0" borderId="0" xfId="0" applyFont="1" applyFill="1"/>
    <xf numFmtId="0" fontId="1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6" fillId="2" borderId="0" xfId="0" applyFont="1" applyFill="1" applyAlignment="1">
      <alignment horizontal="center"/>
    </xf>
    <xf numFmtId="178" fontId="70" fillId="0" borderId="0" xfId="0" applyNumberFormat="1" applyFont="1" applyFill="1"/>
    <xf numFmtId="0" fontId="74" fillId="2" borderId="0" xfId="0" applyFont="1" applyFill="1"/>
    <xf numFmtId="0" fontId="63" fillId="0" borderId="0" xfId="0" applyFont="1" applyFill="1" applyAlignment="1">
      <alignment horizontal="center"/>
    </xf>
    <xf numFmtId="0" fontId="71" fillId="0" borderId="1" xfId="0" applyFont="1" applyFill="1" applyBorder="1" applyAlignment="1">
      <alignment horizontal="center" vertical="center"/>
    </xf>
    <xf numFmtId="0" fontId="75" fillId="0" borderId="1" xfId="0" applyFont="1" applyFill="1" applyBorder="1" applyAlignment="1">
      <alignment horizontal="center" vertical="center"/>
    </xf>
    <xf numFmtId="182" fontId="70" fillId="0" borderId="1" xfId="26" applyNumberFormat="1" applyFont="1" applyFill="1" applyBorder="1" applyAlignment="1">
      <alignment horizontal="center" vertical="center" shrinkToFit="1"/>
    </xf>
    <xf numFmtId="184" fontId="79" fillId="0" borderId="1" xfId="0" applyNumberFormat="1" applyFont="1" applyFill="1" applyBorder="1" applyAlignment="1">
      <alignment horizontal="center" vertical="center"/>
    </xf>
    <xf numFmtId="180" fontId="68" fillId="0" borderId="1" xfId="41" applyNumberFormat="1" applyFont="1" applyFill="1" applyBorder="1" applyAlignment="1">
      <alignment horizontal="center" vertical="center"/>
    </xf>
    <xf numFmtId="0" fontId="63" fillId="5" borderId="0" xfId="0" applyFont="1" applyFill="1" applyAlignment="1">
      <alignment horizontal="center"/>
    </xf>
    <xf numFmtId="0" fontId="66" fillId="2" borderId="7" xfId="0" applyFont="1" applyFill="1" applyBorder="1" applyAlignment="1">
      <alignment horizontal="center" vertical="center" wrapText="1"/>
    </xf>
    <xf numFmtId="0" fontId="66" fillId="2" borderId="16" xfId="0" applyFont="1" applyFill="1" applyBorder="1" applyAlignment="1">
      <alignment horizontal="center" vertical="center" wrapText="1"/>
    </xf>
    <xf numFmtId="0" fontId="66" fillId="2" borderId="1" xfId="0" applyFont="1" applyFill="1" applyBorder="1" applyAlignment="1">
      <alignment horizontal="center" vertical="center" wrapText="1"/>
    </xf>
    <xf numFmtId="0" fontId="75" fillId="2" borderId="1" xfId="0" applyFont="1" applyFill="1" applyBorder="1" applyAlignment="1">
      <alignment horizontal="center" vertical="center"/>
    </xf>
    <xf numFmtId="182" fontId="75" fillId="2" borderId="1" xfId="0" applyNumberFormat="1" applyFont="1" applyFill="1" applyBorder="1" applyAlignment="1">
      <alignment horizontal="center" vertical="center"/>
    </xf>
    <xf numFmtId="49" fontId="68" fillId="0" borderId="1" xfId="0" applyNumberFormat="1" applyFont="1" applyFill="1" applyBorder="1" applyAlignment="1">
      <alignment horizontal="center" vertical="center"/>
    </xf>
    <xf numFmtId="182" fontId="79" fillId="2" borderId="1" xfId="0" applyNumberFormat="1" applyFont="1" applyFill="1" applyBorder="1" applyAlignment="1">
      <alignment horizontal="center" vertical="center"/>
    </xf>
    <xf numFmtId="0" fontId="79" fillId="2" borderId="1" xfId="0" applyFont="1" applyFill="1" applyBorder="1" applyAlignment="1">
      <alignment horizontal="center" vertical="center"/>
    </xf>
    <xf numFmtId="49" fontId="75" fillId="2" borderId="1" xfId="0" applyNumberFormat="1" applyFont="1" applyFill="1" applyBorder="1" applyAlignment="1">
      <alignment horizontal="center" vertical="center"/>
    </xf>
    <xf numFmtId="49" fontId="79" fillId="2" borderId="1" xfId="0" applyNumberFormat="1" applyFont="1" applyFill="1" applyBorder="1" applyAlignment="1">
      <alignment horizontal="center" vertical="center"/>
    </xf>
    <xf numFmtId="0" fontId="70" fillId="2" borderId="1" xfId="0" applyFont="1" applyFill="1" applyBorder="1" applyAlignment="1">
      <alignment horizontal="center" vertical="center"/>
    </xf>
    <xf numFmtId="184" fontId="70" fillId="0" borderId="1" xfId="41" applyNumberFormat="1" applyFont="1" applyFill="1" applyBorder="1" applyAlignment="1">
      <alignment horizontal="center" vertical="center"/>
    </xf>
    <xf numFmtId="0" fontId="70" fillId="0" borderId="1" xfId="41" applyNumberFormat="1" applyFont="1" applyFill="1" applyBorder="1" applyAlignment="1">
      <alignment horizontal="center" vertical="center"/>
    </xf>
    <xf numFmtId="180" fontId="70" fillId="2" borderId="1" xfId="0" applyNumberFormat="1" applyFont="1" applyFill="1" applyBorder="1" applyAlignment="1">
      <alignment horizontal="center" vertical="center"/>
    </xf>
    <xf numFmtId="178" fontId="75" fillId="2" borderId="1" xfId="58" applyNumberFormat="1" applyFont="1" applyFill="1" applyBorder="1" applyAlignment="1">
      <alignment horizontal="center" vertical="center"/>
    </xf>
    <xf numFmtId="184" fontId="68" fillId="0" borderId="1" xfId="26" applyNumberFormat="1" applyFont="1" applyFill="1" applyBorder="1" applyAlignment="1">
      <alignment horizontal="center" vertical="center" shrinkToFit="1"/>
    </xf>
    <xf numFmtId="178" fontId="79" fillId="2" borderId="1" xfId="58" applyNumberFormat="1" applyFont="1" applyFill="1" applyBorder="1" applyAlignment="1">
      <alignment horizontal="center" vertical="center"/>
    </xf>
    <xf numFmtId="0" fontId="70" fillId="0" borderId="1" xfId="41" applyNumberFormat="1" applyFont="1" applyFill="1" applyBorder="1" applyAlignment="1">
      <alignment horizontal="center" vertical="center" shrinkToFit="1"/>
    </xf>
    <xf numFmtId="0" fontId="70" fillId="2" borderId="1" xfId="0" applyFont="1" applyFill="1" applyBorder="1" applyAlignment="1">
      <alignment horizontal="center"/>
    </xf>
    <xf numFmtId="58" fontId="70" fillId="0" borderId="1" xfId="41" applyNumberFormat="1" applyFont="1" applyFill="1" applyBorder="1" applyAlignment="1">
      <alignment horizontal="center" vertical="center" shrinkToFit="1"/>
    </xf>
    <xf numFmtId="178" fontId="68" fillId="2" borderId="1" xfId="58" applyNumberFormat="1" applyFont="1" applyFill="1" applyBorder="1" applyAlignment="1">
      <alignment horizontal="center" vertical="center"/>
    </xf>
    <xf numFmtId="58" fontId="68" fillId="0" borderId="1" xfId="41" applyNumberFormat="1" applyFont="1" applyFill="1" applyBorder="1" applyAlignment="1">
      <alignment horizontal="center" vertical="center" shrinkToFit="1"/>
    </xf>
    <xf numFmtId="0" fontId="68" fillId="0" borderId="1" xfId="41" applyNumberFormat="1" applyFont="1" applyFill="1" applyBorder="1" applyAlignment="1">
      <alignment horizontal="center" vertical="center"/>
    </xf>
    <xf numFmtId="184" fontId="75" fillId="2" borderId="1" xfId="0" applyNumberFormat="1" applyFont="1" applyFill="1" applyBorder="1" applyAlignment="1">
      <alignment horizontal="center" vertical="center"/>
    </xf>
    <xf numFmtId="0" fontId="68" fillId="0" borderId="1" xfId="41" applyNumberFormat="1" applyFont="1" applyFill="1" applyBorder="1" applyAlignment="1">
      <alignment horizontal="center" vertical="center" shrinkToFit="1"/>
    </xf>
    <xf numFmtId="184" fontId="79" fillId="2" borderId="1" xfId="0" applyNumberFormat="1" applyFont="1" applyFill="1" applyBorder="1" applyAlignment="1">
      <alignment horizontal="center" vertical="center"/>
    </xf>
    <xf numFmtId="180" fontId="75" fillId="0" borderId="1" xfId="0" applyNumberFormat="1" applyFont="1" applyFill="1" applyBorder="1" applyAlignment="1">
      <alignment horizontal="center" vertical="center"/>
    </xf>
    <xf numFmtId="178" fontId="75" fillId="0" borderId="1" xfId="0" applyNumberFormat="1" applyFont="1" applyFill="1" applyBorder="1" applyAlignment="1">
      <alignment horizontal="center" vertical="center"/>
    </xf>
    <xf numFmtId="184" fontId="70" fillId="0" borderId="1" xfId="26" applyNumberFormat="1" applyFont="1" applyFill="1" applyBorder="1" applyAlignment="1">
      <alignment horizontal="center" vertical="center" shrinkToFit="1"/>
    </xf>
    <xf numFmtId="178" fontId="70" fillId="2" borderId="1" xfId="58" applyNumberFormat="1" applyFont="1" applyFill="1" applyBorder="1" applyAlignment="1">
      <alignment horizontal="center" vertical="center"/>
    </xf>
    <xf numFmtId="0" fontId="66" fillId="2" borderId="2" xfId="0" applyFont="1" applyFill="1" applyBorder="1" applyAlignment="1">
      <alignment horizontal="center" vertical="center" wrapText="1"/>
    </xf>
    <xf numFmtId="0" fontId="71" fillId="2" borderId="1" xfId="0" applyNumberFormat="1" applyFont="1" applyFill="1" applyBorder="1" applyAlignment="1">
      <alignment horizontal="center" vertical="center"/>
    </xf>
    <xf numFmtId="0" fontId="66" fillId="2" borderId="1" xfId="0" applyNumberFormat="1" applyFont="1" applyFill="1" applyBorder="1" applyAlignment="1">
      <alignment horizontal="center" vertical="center" wrapText="1" shrinkToFit="1"/>
    </xf>
    <xf numFmtId="0" fontId="70" fillId="2" borderId="1" xfId="64" applyFont="1" applyFill="1" applyBorder="1" applyAlignment="1">
      <alignment horizontal="center" vertical="center" shrinkToFit="1"/>
    </xf>
    <xf numFmtId="184" fontId="70" fillId="2" borderId="1" xfId="64" applyNumberFormat="1" applyFont="1" applyFill="1" applyBorder="1" applyAlignment="1">
      <alignment horizontal="center" vertical="center" shrinkToFit="1"/>
    </xf>
    <xf numFmtId="0" fontId="70" fillId="2" borderId="1" xfId="0" applyFont="1" applyFill="1" applyBorder="1" applyAlignment="1">
      <alignment horizontal="center" vertical="center" wrapText="1"/>
    </xf>
    <xf numFmtId="182" fontId="70" fillId="2" borderId="1" xfId="0" applyNumberFormat="1" applyFont="1" applyFill="1" applyBorder="1" applyAlignment="1">
      <alignment horizontal="center" vertical="center" wrapText="1"/>
    </xf>
    <xf numFmtId="0" fontId="68" fillId="2" borderId="1" xfId="64" applyFont="1" applyFill="1" applyBorder="1" applyAlignment="1">
      <alignment horizontal="center" vertical="center" shrinkToFit="1"/>
    </xf>
    <xf numFmtId="184" fontId="68" fillId="2" borderId="1" xfId="64" applyNumberFormat="1" applyFont="1" applyFill="1" applyBorder="1" applyAlignment="1">
      <alignment horizontal="center" vertical="center" shrinkToFit="1"/>
    </xf>
    <xf numFmtId="182" fontId="70" fillId="2" borderId="1" xfId="0" applyNumberFormat="1" applyFont="1" applyFill="1" applyBorder="1" applyAlignment="1">
      <alignment horizontal="center" vertical="center"/>
    </xf>
    <xf numFmtId="181" fontId="68" fillId="2" borderId="1" xfId="0" applyNumberFormat="1" applyFont="1" applyFill="1" applyBorder="1" applyAlignment="1">
      <alignment horizontal="center" vertical="center" wrapText="1"/>
    </xf>
    <xf numFmtId="182" fontId="68" fillId="2" borderId="1" xfId="0" applyNumberFormat="1" applyFont="1" applyFill="1" applyBorder="1" applyAlignment="1">
      <alignment horizontal="center" vertical="center" wrapText="1"/>
    </xf>
    <xf numFmtId="181" fontId="70" fillId="2" borderId="1" xfId="0" applyNumberFormat="1" applyFont="1" applyFill="1" applyBorder="1" applyAlignment="1">
      <alignment horizontal="center" vertical="center" wrapText="1"/>
    </xf>
    <xf numFmtId="182" fontId="70" fillId="2" borderId="1" xfId="64" applyNumberFormat="1" applyFont="1" applyFill="1" applyBorder="1" applyAlignment="1">
      <alignment horizontal="center" vertical="center" shrinkToFit="1"/>
    </xf>
    <xf numFmtId="182" fontId="68" fillId="2" borderId="1" xfId="64" applyNumberFormat="1" applyFont="1" applyFill="1" applyBorder="1" applyAlignment="1">
      <alignment horizontal="center" vertical="center" shrinkToFit="1"/>
    </xf>
    <xf numFmtId="0" fontId="70" fillId="2" borderId="1" xfId="61" applyNumberFormat="1" applyFont="1" applyFill="1" applyBorder="1" applyAlignment="1">
      <alignment horizontal="center" vertical="center" wrapText="1"/>
    </xf>
    <xf numFmtId="0" fontId="68" fillId="2" borderId="1" xfId="61" applyNumberFormat="1" applyFont="1" applyFill="1" applyBorder="1" applyAlignment="1">
      <alignment horizontal="center" vertical="center" wrapText="1"/>
    </xf>
    <xf numFmtId="0" fontId="70" fillId="2" borderId="1" xfId="61" applyNumberFormat="1" applyFont="1" applyFill="1" applyBorder="1" applyAlignment="1">
      <alignment horizontal="center" vertical="center" shrinkToFit="1"/>
    </xf>
    <xf numFmtId="0" fontId="68" fillId="2" borderId="1" xfId="0" applyFont="1" applyFill="1" applyBorder="1" applyAlignment="1">
      <alignment horizontal="center" vertical="center" wrapText="1"/>
    </xf>
    <xf numFmtId="0" fontId="75" fillId="0" borderId="1" xfId="0" applyFont="1" applyFill="1" applyBorder="1" applyAlignment="1">
      <alignment horizontal="center" vertical="center" shrinkToFit="1"/>
    </xf>
    <xf numFmtId="0" fontId="68" fillId="2" borderId="1" xfId="61" applyNumberFormat="1" applyFont="1" applyFill="1" applyBorder="1" applyAlignment="1">
      <alignment horizontal="center" vertical="center" shrinkToFit="1"/>
    </xf>
    <xf numFmtId="0" fontId="66" fillId="2" borderId="1" xfId="0" applyFont="1" applyFill="1" applyBorder="1" applyAlignment="1">
      <alignment horizontal="center" vertical="center" wrapText="1" shrinkToFit="1"/>
    </xf>
    <xf numFmtId="0" fontId="70" fillId="2" borderId="1" xfId="0" applyFont="1" applyFill="1" applyBorder="1" applyAlignment="1">
      <alignment horizontal="center" vertical="center" shrinkToFit="1"/>
    </xf>
    <xf numFmtId="0" fontId="70" fillId="2" borderId="1" xfId="65" applyFont="1" applyFill="1" applyBorder="1" applyAlignment="1">
      <alignment horizontal="center" vertical="center" shrinkToFit="1"/>
    </xf>
    <xf numFmtId="10" fontId="70" fillId="2" borderId="1" xfId="0" applyNumberFormat="1" applyFont="1" applyFill="1" applyBorder="1" applyAlignment="1">
      <alignment horizontal="center" vertical="center" shrinkToFit="1"/>
    </xf>
    <xf numFmtId="182" fontId="70" fillId="2" borderId="1" xfId="0" applyNumberFormat="1" applyFont="1" applyFill="1" applyBorder="1" applyAlignment="1">
      <alignment vertical="center"/>
    </xf>
    <xf numFmtId="0" fontId="68" fillId="2" borderId="1" xfId="0" applyFont="1" applyFill="1" applyBorder="1" applyAlignment="1">
      <alignment horizontal="center" vertical="center" shrinkToFit="1"/>
    </xf>
    <xf numFmtId="0" fontId="68" fillId="2" borderId="1" xfId="65" applyFont="1" applyFill="1" applyBorder="1" applyAlignment="1">
      <alignment horizontal="center" vertical="center" shrinkToFit="1"/>
    </xf>
    <xf numFmtId="182" fontId="68" fillId="2" borderId="1" xfId="0" applyNumberFormat="1" applyFont="1" applyFill="1" applyBorder="1" applyAlignment="1">
      <alignment vertical="center"/>
    </xf>
    <xf numFmtId="10" fontId="68" fillId="2" borderId="1" xfId="0" applyNumberFormat="1" applyFont="1" applyFill="1" applyBorder="1" applyAlignment="1">
      <alignment horizontal="center" vertical="center" shrinkToFit="1"/>
    </xf>
    <xf numFmtId="49" fontId="70" fillId="2" borderId="1" xfId="0" applyNumberFormat="1" applyFont="1" applyFill="1" applyBorder="1" applyAlignment="1">
      <alignment horizontal="center" vertical="center" shrinkToFit="1"/>
    </xf>
    <xf numFmtId="49" fontId="68" fillId="2" borderId="1" xfId="0" applyNumberFormat="1" applyFont="1" applyFill="1" applyBorder="1" applyAlignment="1">
      <alignment horizontal="center" vertical="center" shrinkToFit="1"/>
    </xf>
    <xf numFmtId="0" fontId="70" fillId="2" borderId="1" xfId="68" applyNumberFormat="1" applyFont="1" applyFill="1" applyBorder="1" applyAlignment="1">
      <alignment horizontal="center" vertical="center" shrinkToFit="1"/>
    </xf>
    <xf numFmtId="0" fontId="70" fillId="2" borderId="1" xfId="68" applyNumberFormat="1" applyFont="1" applyFill="1" applyBorder="1" applyAlignment="1">
      <alignment horizontal="center" vertical="center" wrapText="1"/>
    </xf>
    <xf numFmtId="0" fontId="70" fillId="0" borderId="1" xfId="0" applyNumberFormat="1" applyFont="1" applyFill="1" applyBorder="1" applyAlignment="1">
      <alignment horizontal="center" vertical="center"/>
    </xf>
    <xf numFmtId="0" fontId="68" fillId="2" borderId="1" xfId="68" applyNumberFormat="1" applyFont="1" applyFill="1" applyBorder="1" applyAlignment="1">
      <alignment horizontal="center" vertical="center" shrinkToFit="1"/>
    </xf>
    <xf numFmtId="0" fontId="68" fillId="2" borderId="1" xfId="68" applyNumberFormat="1" applyFont="1" applyFill="1" applyBorder="1" applyAlignment="1">
      <alignment horizontal="center" vertical="center" wrapText="1"/>
    </xf>
    <xf numFmtId="0" fontId="68" fillId="0" borderId="1" xfId="0" applyNumberFormat="1" applyFont="1" applyFill="1" applyBorder="1" applyAlignment="1">
      <alignment horizontal="center" vertical="center"/>
    </xf>
    <xf numFmtId="0" fontId="70" fillId="2" borderId="1" xfId="0" applyNumberFormat="1" applyFont="1" applyFill="1" applyBorder="1" applyAlignment="1" applyProtection="1">
      <alignment horizontal="center" vertical="center" shrinkToFit="1"/>
    </xf>
    <xf numFmtId="0" fontId="68" fillId="2" borderId="1" xfId="0" applyNumberFormat="1" applyFont="1" applyFill="1" applyBorder="1" applyAlignment="1" applyProtection="1">
      <alignment horizontal="center" vertical="center" shrinkToFit="1"/>
    </xf>
    <xf numFmtId="180" fontId="70" fillId="2" borderId="1" xfId="0" applyNumberFormat="1" applyFont="1" applyFill="1" applyBorder="1" applyAlignment="1">
      <alignment horizontal="center" vertical="center" shrinkToFit="1"/>
    </xf>
    <xf numFmtId="0" fontId="70" fillId="2" borderId="1" xfId="0" applyNumberFormat="1" applyFont="1" applyFill="1" applyBorder="1" applyAlignment="1">
      <alignment horizontal="center" vertical="center" shrinkToFit="1"/>
    </xf>
    <xf numFmtId="180" fontId="68" fillId="2" borderId="1" xfId="0" applyNumberFormat="1" applyFont="1" applyFill="1" applyBorder="1" applyAlignment="1">
      <alignment horizontal="center" vertical="center"/>
    </xf>
    <xf numFmtId="180" fontId="68" fillId="2" borderId="1" xfId="0" applyNumberFormat="1" applyFont="1" applyFill="1" applyBorder="1" applyAlignment="1">
      <alignment horizontal="center" vertical="center" shrinkToFit="1"/>
    </xf>
    <xf numFmtId="0" fontId="70" fillId="0" borderId="5" xfId="0" applyFont="1" applyFill="1" applyBorder="1"/>
    <xf numFmtId="0" fontId="79" fillId="0" borderId="1" xfId="0" applyFont="1" applyFill="1" applyBorder="1" applyAlignment="1">
      <alignment horizontal="center"/>
    </xf>
    <xf numFmtId="182" fontId="70" fillId="0" borderId="1" xfId="41" applyNumberFormat="1" applyFont="1" applyFill="1" applyBorder="1" applyAlignment="1">
      <alignment horizontal="center" vertical="center" wrapText="1" shrinkToFit="1"/>
    </xf>
    <xf numFmtId="0" fontId="79" fillId="0" borderId="1" xfId="0" applyFont="1" applyFill="1" applyBorder="1" applyAlignment="1">
      <alignment horizontal="center" vertical="center" shrinkToFit="1"/>
    </xf>
    <xf numFmtId="182" fontId="68" fillId="0" borderId="1" xfId="26" applyNumberFormat="1" applyFont="1" applyFill="1" applyBorder="1" applyAlignment="1">
      <alignment horizontal="center" vertical="center" wrapText="1" shrinkToFit="1"/>
    </xf>
    <xf numFmtId="182" fontId="70" fillId="0" borderId="1" xfId="41" applyNumberFormat="1" applyFont="1" applyFill="1" applyBorder="1" applyAlignment="1">
      <alignment horizontal="center" vertical="center" wrapText="1"/>
    </xf>
    <xf numFmtId="182" fontId="70" fillId="0" borderId="1" xfId="0" applyNumberFormat="1" applyFont="1" applyFill="1" applyBorder="1" applyAlignment="1" applyProtection="1">
      <alignment horizontal="center" vertical="center" wrapText="1"/>
    </xf>
    <xf numFmtId="182" fontId="70" fillId="0" borderId="1" xfId="26" applyNumberFormat="1" applyFont="1" applyFill="1" applyBorder="1" applyAlignment="1">
      <alignment horizontal="center" vertical="center" wrapText="1" shrinkToFit="1"/>
    </xf>
    <xf numFmtId="0" fontId="70" fillId="0" borderId="3" xfId="0" applyFont="1" applyFill="1" applyBorder="1" applyAlignment="1">
      <alignment horizontal="center" vertical="center"/>
    </xf>
    <xf numFmtId="0" fontId="75" fillId="0" borderId="3" xfId="0" applyFont="1" applyFill="1" applyBorder="1" applyAlignment="1">
      <alignment horizontal="center" vertical="center"/>
    </xf>
    <xf numFmtId="0" fontId="70" fillId="0" borderId="4" xfId="0" applyFont="1" applyFill="1" applyBorder="1" applyAlignment="1">
      <alignment horizontal="center" vertical="center"/>
    </xf>
    <xf numFmtId="0" fontId="68" fillId="0" borderId="4" xfId="0" applyFont="1" applyFill="1" applyBorder="1" applyAlignment="1">
      <alignment horizontal="center" vertical="center" wrapText="1"/>
    </xf>
    <xf numFmtId="0" fontId="79" fillId="0" borderId="1" xfId="0" applyFont="1" applyFill="1" applyBorder="1" applyAlignment="1">
      <alignment horizontal="center" vertical="center" wrapText="1" shrinkToFit="1"/>
    </xf>
    <xf numFmtId="0" fontId="70" fillId="0" borderId="5" xfId="0" applyFont="1" applyFill="1" applyBorder="1" applyAlignment="1">
      <alignment horizontal="center" vertical="center"/>
    </xf>
    <xf numFmtId="0" fontId="75" fillId="2" borderId="1" xfId="0" applyFont="1" applyFill="1" applyBorder="1" applyAlignment="1">
      <alignment horizontal="center"/>
    </xf>
    <xf numFmtId="0" fontId="79" fillId="2" borderId="1" xfId="0" applyFont="1" applyFill="1" applyBorder="1" applyAlignment="1">
      <alignment horizontal="center"/>
    </xf>
    <xf numFmtId="49" fontId="70" fillId="0" borderId="1" xfId="41" applyNumberFormat="1" applyFont="1" applyFill="1" applyBorder="1" applyAlignment="1">
      <alignment horizontal="center" vertical="center" wrapText="1" shrinkToFit="1"/>
    </xf>
    <xf numFmtId="184" fontId="70" fillId="0" borderId="1" xfId="41" applyNumberFormat="1" applyFont="1" applyFill="1" applyBorder="1" applyAlignment="1">
      <alignment horizontal="center" vertical="center" wrapText="1" shrinkToFit="1"/>
    </xf>
    <xf numFmtId="180" fontId="75" fillId="0" borderId="1" xfId="0" applyNumberFormat="1" applyFont="1" applyFill="1" applyBorder="1" applyAlignment="1">
      <alignment horizontal="center" vertical="center" wrapText="1"/>
    </xf>
    <xf numFmtId="0" fontId="75" fillId="2" borderId="1" xfId="0" applyNumberFormat="1" applyFont="1" applyFill="1" applyBorder="1" applyAlignment="1">
      <alignment horizontal="center" vertical="center" wrapText="1"/>
    </xf>
    <xf numFmtId="178" fontId="75" fillId="0" borderId="1" xfId="0" applyNumberFormat="1" applyFont="1" applyFill="1" applyBorder="1" applyAlignment="1">
      <alignment horizontal="center" vertical="center" wrapText="1"/>
    </xf>
    <xf numFmtId="0" fontId="68" fillId="0" borderId="1" xfId="26" applyFont="1" applyFill="1" applyBorder="1" applyAlignment="1">
      <alignment horizontal="center" vertical="center" wrapText="1" shrinkToFit="1"/>
    </xf>
    <xf numFmtId="0" fontId="79" fillId="2" borderId="1" xfId="0" applyNumberFormat="1" applyFont="1" applyFill="1" applyBorder="1" applyAlignment="1">
      <alignment horizontal="center" vertical="center" wrapText="1"/>
    </xf>
    <xf numFmtId="178" fontId="79" fillId="0" borderId="1" xfId="0" applyNumberFormat="1" applyFont="1" applyFill="1" applyBorder="1" applyAlignment="1">
      <alignment horizontal="center" vertical="center" wrapText="1"/>
    </xf>
    <xf numFmtId="0" fontId="70" fillId="0" borderId="1" xfId="41" applyNumberFormat="1" applyFont="1" applyFill="1" applyBorder="1" applyAlignment="1">
      <alignment horizontal="center" vertical="center" wrapText="1"/>
    </xf>
    <xf numFmtId="184" fontId="70" fillId="0" borderId="1" xfId="0" applyNumberFormat="1" applyFont="1" applyFill="1" applyBorder="1" applyAlignment="1" applyProtection="1">
      <alignment horizontal="center" vertical="center" wrapText="1"/>
    </xf>
    <xf numFmtId="181" fontId="70" fillId="0" borderId="1" xfId="41" applyNumberFormat="1" applyFont="1" applyFill="1" applyBorder="1" applyAlignment="1">
      <alignment horizontal="center" vertical="center" wrapText="1" shrinkToFit="1"/>
    </xf>
    <xf numFmtId="180" fontId="75" fillId="2" borderId="1" xfId="26" applyNumberFormat="1" applyFont="1" applyFill="1" applyBorder="1" applyAlignment="1">
      <alignment horizontal="center" vertical="center" shrinkToFit="1"/>
    </xf>
    <xf numFmtId="180" fontId="79" fillId="2" borderId="1" xfId="26" applyNumberFormat="1" applyFont="1" applyFill="1" applyBorder="1" applyAlignment="1">
      <alignment horizontal="center" vertical="center" shrinkToFit="1"/>
    </xf>
    <xf numFmtId="0" fontId="68" fillId="2" borderId="1" xfId="0" applyFont="1" applyFill="1" applyBorder="1" applyAlignment="1">
      <alignment horizontal="center"/>
    </xf>
    <xf numFmtId="0" fontId="70" fillId="2" borderId="1" xfId="58" applyFont="1" applyFill="1" applyBorder="1" applyAlignment="1">
      <alignment horizontal="center" vertical="center"/>
    </xf>
    <xf numFmtId="0" fontId="70" fillId="2" borderId="1" xfId="64" applyNumberFormat="1" applyFont="1" applyFill="1" applyBorder="1" applyAlignment="1">
      <alignment horizontal="center" vertical="center" wrapText="1" shrinkToFit="1"/>
    </xf>
    <xf numFmtId="180" fontId="70" fillId="2" borderId="1" xfId="64" applyNumberFormat="1" applyFont="1" applyFill="1" applyBorder="1" applyAlignment="1">
      <alignment horizontal="center" vertical="center" wrapText="1" shrinkToFit="1"/>
    </xf>
    <xf numFmtId="0" fontId="70" fillId="2" borderId="1" xfId="0" applyNumberFormat="1" applyFont="1" applyFill="1" applyBorder="1" applyAlignment="1">
      <alignment horizontal="center" vertical="center" wrapText="1"/>
    </xf>
    <xf numFmtId="184" fontId="70" fillId="2" borderId="1" xfId="0" applyNumberFormat="1" applyFont="1" applyFill="1" applyBorder="1" applyAlignment="1">
      <alignment horizontal="center" vertical="center" wrapText="1"/>
    </xf>
    <xf numFmtId="0" fontId="68" fillId="2" borderId="1" xfId="0" applyNumberFormat="1" applyFont="1" applyFill="1" applyBorder="1" applyAlignment="1">
      <alignment horizontal="center" vertical="center" wrapText="1"/>
    </xf>
    <xf numFmtId="184" fontId="68" fillId="2" borderId="1" xfId="0" applyNumberFormat="1" applyFont="1" applyFill="1" applyBorder="1" applyAlignment="1">
      <alignment horizontal="center" vertical="center" wrapText="1"/>
    </xf>
    <xf numFmtId="0" fontId="70" fillId="2" borderId="1" xfId="61" applyNumberFormat="1" applyFont="1" applyFill="1" applyBorder="1" applyAlignment="1">
      <alignment horizontal="center" vertical="center" wrapText="1" shrinkToFit="1"/>
    </xf>
    <xf numFmtId="180" fontId="70" fillId="2" borderId="1" xfId="61" applyNumberFormat="1" applyFont="1" applyFill="1" applyBorder="1" applyAlignment="1">
      <alignment horizontal="center" vertical="center" wrapText="1" shrinkToFit="1"/>
    </xf>
    <xf numFmtId="184" fontId="70" fillId="2" borderId="1" xfId="0" applyNumberFormat="1" applyFont="1" applyFill="1" applyBorder="1" applyAlignment="1">
      <alignment horizontal="center" vertical="center"/>
    </xf>
    <xf numFmtId="184" fontId="70" fillId="2" borderId="1" xfId="26" applyNumberFormat="1" applyFont="1" applyFill="1" applyBorder="1" applyAlignment="1">
      <alignment horizontal="center" vertical="center" shrinkToFit="1"/>
    </xf>
    <xf numFmtId="182" fontId="70" fillId="2" borderId="1" xfId="26" applyNumberFormat="1" applyFont="1" applyFill="1" applyBorder="1" applyAlignment="1">
      <alignment horizontal="center" vertical="center" shrinkToFit="1"/>
    </xf>
    <xf numFmtId="184" fontId="68" fillId="2" borderId="1" xfId="26" applyNumberFormat="1" applyFont="1" applyFill="1" applyBorder="1" applyAlignment="1">
      <alignment horizontal="center" vertical="center" shrinkToFit="1"/>
    </xf>
    <xf numFmtId="182" fontId="68" fillId="2" borderId="1" xfId="26" applyNumberFormat="1" applyFont="1" applyFill="1" applyBorder="1" applyAlignment="1">
      <alignment horizontal="center" vertical="center" shrinkToFit="1"/>
    </xf>
    <xf numFmtId="0" fontId="68" fillId="2" borderId="1" xfId="0" applyNumberFormat="1" applyFont="1" applyFill="1" applyBorder="1" applyAlignment="1">
      <alignment horizontal="center" vertical="center" shrinkToFit="1"/>
    </xf>
    <xf numFmtId="182" fontId="68" fillId="2" borderId="1" xfId="0" applyNumberFormat="1" applyFont="1" applyFill="1" applyBorder="1" applyAlignment="1">
      <alignment horizontal="center" vertical="center"/>
    </xf>
    <xf numFmtId="0" fontId="70" fillId="2" borderId="1" xfId="0" applyNumberFormat="1" applyFont="1" applyFill="1" applyBorder="1" applyAlignment="1">
      <alignment horizontal="center" vertical="center" wrapText="1" shrinkToFit="1"/>
    </xf>
    <xf numFmtId="0" fontId="70" fillId="2" borderId="1" xfId="65" applyNumberFormat="1" applyFont="1" applyFill="1" applyBorder="1" applyAlignment="1">
      <alignment horizontal="center" vertical="center" wrapText="1" shrinkToFit="1"/>
    </xf>
    <xf numFmtId="0" fontId="68" fillId="2" borderId="1" xfId="65" applyNumberFormat="1" applyFont="1" applyFill="1" applyBorder="1" applyAlignment="1">
      <alignment horizontal="center" vertical="center" wrapText="1" shrinkToFit="1"/>
    </xf>
    <xf numFmtId="180" fontId="7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0" fillId="2" borderId="1" xfId="68" applyNumberFormat="1" applyFont="1" applyFill="1" applyBorder="1" applyAlignment="1">
      <alignment horizontal="center" vertical="center" wrapText="1" shrinkToFit="1"/>
    </xf>
    <xf numFmtId="180" fontId="70" fillId="2" borderId="1" xfId="26" applyNumberFormat="1" applyFont="1" applyFill="1" applyBorder="1" applyAlignment="1">
      <alignment horizontal="center" vertical="center" shrinkToFit="1"/>
    </xf>
    <xf numFmtId="0" fontId="70" fillId="0" borderId="1" xfId="0" applyFont="1" applyFill="1" applyBorder="1" applyAlignment="1"/>
    <xf numFmtId="180" fontId="68" fillId="2" borderId="1" xfId="26" applyNumberFormat="1" applyFont="1" applyFill="1" applyBorder="1" applyAlignment="1">
      <alignment horizontal="center" vertical="center" shrinkToFit="1"/>
    </xf>
    <xf numFmtId="0" fontId="68" fillId="0" borderId="1" xfId="0" applyFont="1" applyFill="1" applyBorder="1" applyAlignment="1"/>
    <xf numFmtId="180" fontId="70" fillId="0" borderId="0" xfId="0" applyNumberFormat="1" applyFont="1" applyFill="1" applyBorder="1" applyAlignment="1">
      <alignment horizontal="center"/>
    </xf>
    <xf numFmtId="0" fontId="79" fillId="0" borderId="1" xfId="0" applyFont="1" applyFill="1" applyBorder="1" applyAlignment="1">
      <alignment horizontal="center" vertical="center"/>
    </xf>
    <xf numFmtId="0" fontId="75" fillId="0" borderId="13" xfId="0" applyFont="1" applyFill="1" applyBorder="1" applyAlignment="1">
      <alignment horizontal="center" vertical="center"/>
    </xf>
    <xf numFmtId="0" fontId="70" fillId="0" borderId="14" xfId="0" applyFont="1" applyFill="1" applyBorder="1" applyAlignment="1">
      <alignment horizontal="center" vertical="center"/>
    </xf>
    <xf numFmtId="0" fontId="70" fillId="0" borderId="10" xfId="0" applyFont="1" applyFill="1" applyBorder="1" applyAlignment="1">
      <alignment horizontal="center" vertical="center"/>
    </xf>
    <xf numFmtId="0" fontId="75" fillId="0" borderId="3" xfId="0" applyFont="1" applyFill="1" applyBorder="1" applyAlignment="1">
      <alignment horizontal="center" vertical="center" shrinkToFit="1"/>
    </xf>
    <xf numFmtId="0" fontId="70" fillId="0" borderId="4" xfId="0" applyFont="1" applyFill="1" applyBorder="1" applyAlignment="1">
      <alignment horizontal="center" vertical="center" shrinkToFit="1"/>
    </xf>
    <xf numFmtId="0" fontId="70" fillId="0" borderId="5" xfId="0" applyFont="1" applyFill="1" applyBorder="1" applyAlignment="1">
      <alignment horizontal="center" vertical="center" shrinkToFit="1"/>
    </xf>
    <xf numFmtId="0" fontId="70" fillId="0" borderId="1" xfId="0" applyNumberFormat="1" applyFont="1" applyFill="1" applyBorder="1" applyAlignment="1">
      <alignment horizontal="center" vertical="center" shrinkToFit="1"/>
    </xf>
    <xf numFmtId="0" fontId="79" fillId="0" borderId="1" xfId="0" applyNumberFormat="1" applyFont="1" applyFill="1" applyBorder="1" applyAlignment="1">
      <alignment horizontal="center" vertical="center" shrinkToFit="1"/>
    </xf>
    <xf numFmtId="180" fontId="68" fillId="0" borderId="1" xfId="41" applyNumberFormat="1" applyFont="1" applyFill="1" applyBorder="1" applyAlignment="1">
      <alignment horizontal="center" vertical="center" shrinkToFit="1"/>
    </xf>
    <xf numFmtId="0" fontId="70" fillId="0" borderId="1" xfId="60" applyFont="1" applyFill="1" applyBorder="1" applyAlignment="1">
      <alignment horizontal="center" vertical="center" shrinkToFit="1"/>
    </xf>
    <xf numFmtId="178" fontId="70" fillId="0" borderId="1" xfId="60" applyNumberFormat="1" applyFont="1" applyFill="1" applyBorder="1" applyAlignment="1">
      <alignment horizontal="center" vertical="center"/>
    </xf>
    <xf numFmtId="182" fontId="70" fillId="0" borderId="1" xfId="60" applyNumberFormat="1" applyFont="1" applyFill="1" applyBorder="1" applyAlignment="1">
      <alignment horizontal="center" vertical="center"/>
    </xf>
    <xf numFmtId="0" fontId="70" fillId="0" borderId="1" xfId="0" applyFont="1" applyBorder="1" applyAlignment="1">
      <alignment horizontal="center" vertical="center" wrapText="1"/>
    </xf>
    <xf numFmtId="0" fontId="68" fillId="0" borderId="1" xfId="0" applyFont="1" applyBorder="1" applyAlignment="1">
      <alignment horizontal="center" vertical="center" wrapText="1"/>
    </xf>
    <xf numFmtId="0" fontId="79" fillId="0" borderId="1" xfId="60" applyFont="1" applyFill="1" applyBorder="1" applyAlignment="1">
      <alignment horizontal="center" vertical="center" shrinkToFit="1"/>
    </xf>
    <xf numFmtId="178" fontId="68" fillId="0" borderId="1" xfId="60" applyNumberFormat="1" applyFont="1" applyFill="1" applyBorder="1" applyAlignment="1">
      <alignment horizontal="center" vertical="center"/>
    </xf>
    <xf numFmtId="182" fontId="68" fillId="0" borderId="1" xfId="60" applyNumberFormat="1" applyFont="1" applyFill="1" applyBorder="1" applyAlignment="1">
      <alignment horizontal="center" vertical="center"/>
    </xf>
    <xf numFmtId="0" fontId="70" fillId="0" borderId="1" xfId="0" applyFont="1" applyBorder="1" applyAlignment="1">
      <alignment horizontal="center" vertical="center" shrinkToFit="1"/>
    </xf>
    <xf numFmtId="178" fontId="70" fillId="0" borderId="1" xfId="41" applyNumberFormat="1" applyFont="1" applyFill="1" applyBorder="1" applyAlignment="1">
      <alignment horizontal="center" vertical="center" shrinkToFit="1"/>
    </xf>
    <xf numFmtId="178" fontId="70" fillId="0" borderId="1" xfId="41" applyNumberFormat="1" applyFont="1" applyFill="1" applyBorder="1" applyAlignment="1">
      <alignment horizontal="center" vertical="center"/>
    </xf>
    <xf numFmtId="178" fontId="79" fillId="0" borderId="1" xfId="0" applyNumberFormat="1" applyFont="1" applyFill="1" applyBorder="1" applyAlignment="1">
      <alignment horizontal="center" vertical="center"/>
    </xf>
    <xf numFmtId="178" fontId="75" fillId="2" borderId="1" xfId="0" applyNumberFormat="1" applyFont="1" applyFill="1" applyBorder="1" applyAlignment="1">
      <alignment horizontal="center" vertical="center"/>
    </xf>
    <xf numFmtId="178" fontId="79" fillId="2" borderId="1" xfId="0" applyNumberFormat="1" applyFont="1" applyFill="1" applyBorder="1" applyAlignment="1">
      <alignment horizontal="center" vertical="center"/>
    </xf>
    <xf numFmtId="180" fontId="75" fillId="0" borderId="1" xfId="0" applyNumberFormat="1" applyFont="1" applyFill="1" applyBorder="1" applyAlignment="1">
      <alignment horizontal="center"/>
    </xf>
    <xf numFmtId="180" fontId="79" fillId="0" borderId="1" xfId="0" applyNumberFormat="1" applyFont="1" applyFill="1" applyBorder="1" applyAlignment="1">
      <alignment horizontal="center"/>
    </xf>
    <xf numFmtId="49" fontId="70" fillId="0" borderId="1" xfId="0" applyNumberFormat="1" applyFont="1" applyFill="1" applyBorder="1" applyAlignment="1">
      <alignment horizontal="center" vertical="center" shrinkToFit="1"/>
    </xf>
    <xf numFmtId="181" fontId="70" fillId="0" borderId="1" xfId="0" applyNumberFormat="1" applyFont="1" applyFill="1" applyBorder="1" applyAlignment="1">
      <alignment horizontal="center" vertical="center" shrinkToFit="1"/>
    </xf>
    <xf numFmtId="0" fontId="70" fillId="2" borderId="1" xfId="0" applyNumberFormat="1" applyFont="1" applyFill="1" applyBorder="1" applyAlignment="1">
      <alignment horizontal="center" vertical="center"/>
    </xf>
    <xf numFmtId="181" fontId="70" fillId="0" borderId="1" xfId="41" applyNumberFormat="1" applyFont="1" applyFill="1" applyBorder="1" applyAlignment="1">
      <alignment horizontal="center" vertical="center" shrinkToFit="1"/>
    </xf>
    <xf numFmtId="0" fontId="75" fillId="2" borderId="1" xfId="0" applyNumberFormat="1" applyFont="1" applyFill="1" applyBorder="1" applyAlignment="1">
      <alignment horizontal="center" vertical="center"/>
    </xf>
    <xf numFmtId="49" fontId="68" fillId="0" borderId="1" xfId="41" applyNumberFormat="1" applyFont="1" applyFill="1" applyBorder="1" applyAlignment="1">
      <alignment horizontal="center" vertical="center" shrinkToFit="1"/>
    </xf>
    <xf numFmtId="181" fontId="68" fillId="0" borderId="1" xfId="41" applyNumberFormat="1" applyFont="1" applyFill="1" applyBorder="1" applyAlignment="1">
      <alignment horizontal="center" vertical="center" shrinkToFit="1"/>
    </xf>
    <xf numFmtId="0" fontId="79" fillId="2" borderId="1" xfId="0" applyNumberFormat="1" applyFont="1" applyFill="1" applyBorder="1" applyAlignment="1">
      <alignment horizontal="center" vertical="center"/>
    </xf>
    <xf numFmtId="0" fontId="68" fillId="2" borderId="1" xfId="0" applyNumberFormat="1" applyFont="1" applyFill="1" applyBorder="1" applyAlignment="1">
      <alignment horizontal="center" vertical="center"/>
    </xf>
    <xf numFmtId="184" fontId="70" fillId="0" borderId="1" xfId="41" applyNumberFormat="1" applyFont="1" applyFill="1" applyBorder="1" applyAlignment="1">
      <alignment horizontal="center" vertical="center" shrinkToFit="1"/>
    </xf>
    <xf numFmtId="184" fontId="68" fillId="2" borderId="1" xfId="0" applyNumberFormat="1" applyFont="1" applyFill="1" applyBorder="1" applyAlignment="1">
      <alignment horizontal="center" vertical="center"/>
    </xf>
    <xf numFmtId="49" fontId="70" fillId="0" borderId="1" xfId="60" applyNumberFormat="1" applyFont="1" applyFill="1" applyBorder="1" applyAlignment="1">
      <alignment horizontal="center" vertical="center"/>
    </xf>
    <xf numFmtId="184" fontId="70" fillId="0" borderId="1" xfId="60" applyNumberFormat="1" applyFont="1" applyFill="1" applyBorder="1" applyAlignment="1">
      <alignment horizontal="center" vertical="center"/>
    </xf>
    <xf numFmtId="180" fontId="75" fillId="2" borderId="1" xfId="60" applyNumberFormat="1" applyFont="1" applyFill="1" applyBorder="1" applyAlignment="1">
      <alignment horizontal="center" vertical="center"/>
    </xf>
    <xf numFmtId="180" fontId="70" fillId="0" borderId="1" xfId="60" applyNumberFormat="1" applyFont="1" applyFill="1" applyBorder="1" applyAlignment="1">
      <alignment horizontal="center" vertical="center"/>
    </xf>
    <xf numFmtId="49" fontId="68" fillId="0" borderId="1" xfId="60" applyNumberFormat="1" applyFont="1" applyFill="1" applyBorder="1" applyAlignment="1">
      <alignment horizontal="center" vertical="center"/>
    </xf>
    <xf numFmtId="184" fontId="68" fillId="0" borderId="1" xfId="60" applyNumberFormat="1" applyFont="1" applyFill="1" applyBorder="1" applyAlignment="1">
      <alignment horizontal="center" vertical="center"/>
    </xf>
    <xf numFmtId="180" fontId="79" fillId="2" borderId="1" xfId="60" applyNumberFormat="1" applyFont="1" applyFill="1" applyBorder="1" applyAlignment="1">
      <alignment horizontal="center" vertical="center"/>
    </xf>
    <xf numFmtId="180" fontId="68" fillId="0" borderId="1" xfId="60" applyNumberFormat="1" applyFont="1" applyFill="1" applyBorder="1" applyAlignment="1">
      <alignment horizontal="center" vertical="center"/>
    </xf>
    <xf numFmtId="180" fontId="33" fillId="0" borderId="1" xfId="0" applyNumberFormat="1" applyFont="1" applyFill="1" applyBorder="1" applyAlignment="1">
      <alignment horizontal="center"/>
    </xf>
    <xf numFmtId="180" fontId="80" fillId="0" borderId="1" xfId="0" applyNumberFormat="1" applyFont="1" applyFill="1" applyBorder="1" applyAlignment="1">
      <alignment horizontal="center"/>
    </xf>
    <xf numFmtId="0" fontId="70" fillId="2" borderId="5" xfId="0" applyFont="1" applyFill="1" applyBorder="1" applyAlignment="1">
      <alignment horizontal="center" vertical="center"/>
    </xf>
    <xf numFmtId="0" fontId="70" fillId="0" borderId="15" xfId="0" applyFont="1" applyFill="1" applyBorder="1"/>
    <xf numFmtId="0" fontId="70" fillId="0" borderId="16" xfId="0" applyFont="1" applyFill="1" applyBorder="1"/>
    <xf numFmtId="0" fontId="68" fillId="0" borderId="16" xfId="0" applyFont="1" applyFill="1" applyBorder="1"/>
    <xf numFmtId="0" fontId="70" fillId="0" borderId="11" xfId="0" applyFont="1" applyFill="1" applyBorder="1"/>
    <xf numFmtId="0" fontId="70" fillId="2" borderId="1" xfId="38" applyFont="1" applyFill="1" applyBorder="1" applyAlignment="1">
      <alignment horizontal="center" vertical="center" shrinkToFit="1"/>
    </xf>
    <xf numFmtId="0" fontId="68" fillId="2" borderId="1" xfId="38" applyFont="1" applyFill="1" applyBorder="1" applyAlignment="1">
      <alignment horizontal="center" vertical="center" shrinkToFit="1"/>
    </xf>
    <xf numFmtId="0" fontId="70" fillId="2" borderId="1" xfId="61" applyFont="1" applyFill="1" applyBorder="1" applyAlignment="1">
      <alignment horizontal="center" vertical="center" wrapText="1"/>
    </xf>
    <xf numFmtId="0" fontId="70" fillId="2" borderId="1" xfId="61" applyFont="1" applyFill="1" applyBorder="1" applyAlignment="1">
      <alignment horizontal="center" vertical="center" shrinkToFit="1"/>
    </xf>
    <xf numFmtId="0" fontId="68" fillId="2" borderId="1" xfId="61" applyFont="1" applyFill="1" applyBorder="1" applyAlignment="1">
      <alignment horizontal="center" vertical="center" wrapText="1"/>
    </xf>
    <xf numFmtId="49" fontId="70" fillId="2" borderId="2" xfId="0" applyNumberFormat="1" applyFont="1" applyFill="1" applyBorder="1" applyAlignment="1">
      <alignment horizontal="center" vertical="center"/>
    </xf>
    <xf numFmtId="178" fontId="70" fillId="2" borderId="1" xfId="0" applyNumberFormat="1" applyFont="1" applyFill="1" applyBorder="1" applyAlignment="1">
      <alignment horizontal="center" vertical="center"/>
    </xf>
    <xf numFmtId="178" fontId="68" fillId="2" borderId="1" xfId="0" applyNumberFormat="1" applyFont="1" applyFill="1" applyBorder="1" applyAlignment="1">
      <alignment horizontal="center" vertical="center"/>
    </xf>
    <xf numFmtId="184" fontId="70" fillId="2" borderId="1" xfId="65" applyNumberFormat="1" applyFont="1" applyFill="1" applyBorder="1" applyAlignment="1">
      <alignment horizontal="center" vertical="center" shrinkToFit="1"/>
    </xf>
    <xf numFmtId="49" fontId="70" fillId="2" borderId="2" xfId="0" applyNumberFormat="1" applyFont="1" applyFill="1" applyBorder="1" applyAlignment="1">
      <alignment horizontal="center" vertical="center" shrinkToFit="1"/>
    </xf>
    <xf numFmtId="49" fontId="68" fillId="2" borderId="2" xfId="0" applyNumberFormat="1" applyFont="1" applyFill="1" applyBorder="1" applyAlignment="1">
      <alignment vertical="center"/>
    </xf>
    <xf numFmtId="49" fontId="70" fillId="0" borderId="1" xfId="0" applyNumberFormat="1" applyFont="1" applyFill="1" applyBorder="1" applyAlignment="1">
      <alignment vertical="center"/>
    </xf>
    <xf numFmtId="184" fontId="70" fillId="2" borderId="5" xfId="0" applyNumberFormat="1" applyFont="1" applyFill="1" applyBorder="1" applyAlignment="1">
      <alignment horizontal="center" vertical="center"/>
    </xf>
    <xf numFmtId="0" fontId="70" fillId="2" borderId="1" xfId="60" applyFont="1" applyFill="1" applyBorder="1" applyAlignment="1">
      <alignment horizontal="center" vertical="center" shrinkToFit="1"/>
    </xf>
    <xf numFmtId="0" fontId="70" fillId="2" borderId="1" xfId="46" applyFont="1" applyFill="1" applyBorder="1" applyAlignment="1">
      <alignment horizontal="center" vertical="center" shrinkToFit="1"/>
    </xf>
    <xf numFmtId="180" fontId="70" fillId="0" borderId="1" xfId="60" applyNumberFormat="1" applyFont="1" applyFill="1" applyBorder="1" applyAlignment="1">
      <alignment horizontal="center" vertical="center" shrinkToFit="1"/>
    </xf>
    <xf numFmtId="0" fontId="68" fillId="2" borderId="1" xfId="60" applyFont="1" applyFill="1" applyBorder="1" applyAlignment="1">
      <alignment horizontal="center" vertical="center" shrinkToFit="1"/>
    </xf>
    <xf numFmtId="0" fontId="68" fillId="2" borderId="1" xfId="46" applyFont="1" applyFill="1" applyBorder="1" applyAlignment="1">
      <alignment horizontal="center" vertical="center" shrinkToFit="1"/>
    </xf>
    <xf numFmtId="0" fontId="70" fillId="2" borderId="1" xfId="68" applyFont="1" applyFill="1" applyBorder="1" applyAlignment="1">
      <alignment horizontal="center" vertical="center" wrapText="1"/>
    </xf>
    <xf numFmtId="0" fontId="70" fillId="2" borderId="1" xfId="68" applyFont="1" applyFill="1" applyBorder="1" applyAlignment="1">
      <alignment horizontal="center" vertical="center" shrinkToFit="1"/>
    </xf>
    <xf numFmtId="0" fontId="68" fillId="2" borderId="1" xfId="68" applyFont="1" applyFill="1" applyBorder="1" applyAlignment="1">
      <alignment horizontal="center" vertical="center" wrapText="1"/>
    </xf>
    <xf numFmtId="0" fontId="68" fillId="2" borderId="1" xfId="68" applyFont="1" applyFill="1" applyBorder="1" applyAlignment="1">
      <alignment horizontal="center" vertical="center" shrinkToFit="1"/>
    </xf>
    <xf numFmtId="0" fontId="70" fillId="0" borderId="1" xfId="0" applyFont="1" applyBorder="1" applyAlignment="1">
      <alignment horizontal="center" vertical="center"/>
    </xf>
    <xf numFmtId="0" fontId="79" fillId="0" borderId="1" xfId="0" applyFont="1" applyFill="1" applyBorder="1" applyAlignment="1">
      <alignment horizontal="center" vertical="center" wrapText="1"/>
    </xf>
    <xf numFmtId="0" fontId="79" fillId="0" borderId="1" xfId="0" applyNumberFormat="1" applyFont="1" applyFill="1" applyBorder="1" applyAlignment="1">
      <alignment horizontal="center" vertical="center" wrapText="1" shrinkToFit="1"/>
    </xf>
    <xf numFmtId="184" fontId="75" fillId="0" borderId="1" xfId="0" applyNumberFormat="1" applyFont="1" applyFill="1" applyBorder="1" applyAlignment="1">
      <alignment horizontal="center" vertical="center"/>
    </xf>
    <xf numFmtId="0" fontId="75" fillId="0" borderId="4" xfId="0" applyFont="1" applyFill="1" applyBorder="1" applyAlignment="1">
      <alignment horizontal="center" vertical="center" wrapText="1"/>
    </xf>
    <xf numFmtId="0" fontId="70" fillId="0" borderId="6" xfId="0" applyFont="1" applyFill="1" applyBorder="1" applyAlignment="1">
      <alignment horizontal="center" vertical="center"/>
    </xf>
    <xf numFmtId="0" fontId="68" fillId="0" borderId="6" xfId="0" applyFont="1" applyFill="1" applyBorder="1" applyAlignment="1">
      <alignment horizontal="center" vertical="center"/>
    </xf>
    <xf numFmtId="178" fontId="70" fillId="0" borderId="1" xfId="0" applyNumberFormat="1" applyFont="1" applyFill="1" applyBorder="1" applyAlignment="1">
      <alignment horizontal="center"/>
    </xf>
    <xf numFmtId="0" fontId="70" fillId="0" borderId="1" xfId="26" applyNumberFormat="1" applyFont="1" applyFill="1" applyBorder="1" applyAlignment="1">
      <alignment horizontal="center" vertical="center" shrinkToFit="1"/>
    </xf>
    <xf numFmtId="0" fontId="68" fillId="0" borderId="1" xfId="26" applyNumberFormat="1" applyFont="1" applyFill="1" applyBorder="1" applyAlignment="1">
      <alignment horizontal="center" vertical="center" shrinkToFit="1"/>
    </xf>
    <xf numFmtId="176" fontId="70" fillId="0" borderId="1" xfId="0" applyNumberFormat="1" applyFont="1" applyBorder="1" applyAlignment="1">
      <alignment horizontal="center" vertical="center"/>
    </xf>
    <xf numFmtId="0" fontId="70" fillId="2" borderId="1" xfId="64" applyNumberFormat="1" applyFont="1" applyFill="1" applyBorder="1" applyAlignment="1">
      <alignment horizontal="center" vertical="center" shrinkToFit="1"/>
    </xf>
    <xf numFmtId="0" fontId="68" fillId="2" borderId="1" xfId="64" applyNumberFormat="1" applyFont="1" applyFill="1" applyBorder="1" applyAlignment="1">
      <alignment horizontal="center" vertical="center" shrinkToFit="1"/>
    </xf>
    <xf numFmtId="182" fontId="70" fillId="0" borderId="0" xfId="0" applyNumberFormat="1" applyFont="1" applyFill="1" applyBorder="1" applyAlignment="1">
      <alignment horizontal="center" vertical="center"/>
    </xf>
    <xf numFmtId="0" fontId="70" fillId="2" borderId="17" xfId="0" applyFont="1" applyFill="1" applyBorder="1" applyAlignment="1">
      <alignment horizontal="center" vertical="center" wrapText="1"/>
    </xf>
    <xf numFmtId="190" fontId="70" fillId="2" borderId="1" xfId="64" applyNumberFormat="1" applyFont="1" applyFill="1" applyBorder="1" applyAlignment="1">
      <alignment horizontal="center" vertical="center" shrinkToFit="1"/>
    </xf>
    <xf numFmtId="177" fontId="70" fillId="0" borderId="1" xfId="0" applyNumberFormat="1" applyFont="1" applyFill="1" applyBorder="1" applyAlignment="1">
      <alignment horizontal="center" vertical="center" wrapText="1"/>
    </xf>
    <xf numFmtId="177" fontId="68" fillId="0" borderId="1" xfId="0" applyNumberFormat="1" applyFont="1" applyFill="1" applyBorder="1" applyAlignment="1">
      <alignment horizontal="center" vertical="center" shrinkToFit="1"/>
    </xf>
    <xf numFmtId="177" fontId="70" fillId="0" borderId="1" xfId="0" applyNumberFormat="1" applyFont="1" applyFill="1" applyBorder="1" applyAlignment="1">
      <alignment horizontal="center" vertical="center" shrinkToFit="1"/>
    </xf>
    <xf numFmtId="0" fontId="70" fillId="2" borderId="1" xfId="65" applyNumberFormat="1" applyFont="1" applyFill="1" applyBorder="1" applyAlignment="1">
      <alignment horizontal="center" vertical="center" shrinkToFit="1"/>
    </xf>
    <xf numFmtId="0" fontId="68" fillId="2" borderId="1" xfId="65" applyNumberFormat="1" applyFont="1" applyFill="1" applyBorder="1" applyAlignment="1">
      <alignment horizontal="center" vertical="center" shrinkToFit="1"/>
    </xf>
    <xf numFmtId="10" fontId="70" fillId="2" borderId="1" xfId="0" applyNumberFormat="1" applyFont="1" applyFill="1" applyBorder="1" applyAlignment="1">
      <alignment horizontal="center" vertical="center"/>
    </xf>
    <xf numFmtId="10" fontId="68" fillId="2" borderId="1" xfId="0" applyNumberFormat="1" applyFont="1" applyFill="1" applyBorder="1" applyAlignment="1">
      <alignment horizontal="center" vertical="center"/>
    </xf>
    <xf numFmtId="180" fontId="70" fillId="0" borderId="1" xfId="0" applyNumberFormat="1" applyFont="1" applyBorder="1" applyAlignment="1">
      <alignment horizontal="center" vertical="center"/>
    </xf>
    <xf numFmtId="180" fontId="70" fillId="0" borderId="1" xfId="0" applyNumberFormat="1" applyFont="1" applyBorder="1" applyAlignment="1">
      <alignment horizontal="center" vertical="center" shrinkToFit="1"/>
    </xf>
    <xf numFmtId="179" fontId="70" fillId="0" borderId="1" xfId="0" applyNumberFormat="1" applyFont="1" applyBorder="1" applyAlignment="1">
      <alignment horizontal="center" vertical="center"/>
    </xf>
    <xf numFmtId="10" fontId="70" fillId="2" borderId="1" xfId="64" applyNumberFormat="1" applyFont="1" applyFill="1" applyBorder="1" applyAlignment="1">
      <alignment horizontal="center" vertical="center" shrinkToFit="1"/>
    </xf>
    <xf numFmtId="10" fontId="68" fillId="2" borderId="1" xfId="64" applyNumberFormat="1" applyFont="1" applyFill="1" applyBorder="1" applyAlignment="1">
      <alignment horizontal="center" vertical="center" shrinkToFit="1"/>
    </xf>
    <xf numFmtId="0" fontId="16" fillId="0" borderId="1" xfId="0" applyFont="1" applyFill="1" applyBorder="1"/>
    <xf numFmtId="0" fontId="6" fillId="0" borderId="1" xfId="0" applyFont="1" applyFill="1" applyBorder="1"/>
    <xf numFmtId="0" fontId="70" fillId="0" borderId="2" xfId="0" applyFont="1" applyFill="1" applyBorder="1" applyAlignment="1">
      <alignment horizontal="center" vertical="center"/>
    </xf>
    <xf numFmtId="0" fontId="68" fillId="0" borderId="2" xfId="0" applyFont="1" applyFill="1" applyBorder="1" applyAlignment="1">
      <alignment horizontal="center" vertical="center"/>
    </xf>
    <xf numFmtId="0" fontId="75" fillId="0" borderId="5" xfId="0" applyFont="1" applyFill="1" applyBorder="1" applyAlignment="1">
      <alignment horizontal="center" vertical="center" wrapText="1"/>
    </xf>
    <xf numFmtId="182" fontId="68" fillId="0" borderId="1" xfId="26" applyNumberFormat="1" applyFont="1" applyFill="1" applyBorder="1" applyAlignment="1">
      <alignment horizontal="center" vertical="center" shrinkToFit="1"/>
    </xf>
    <xf numFmtId="185" fontId="70" fillId="0" borderId="1" xfId="0" applyNumberFormat="1" applyFont="1" applyFill="1" applyBorder="1" applyAlignment="1">
      <alignment horizontal="center" vertical="center"/>
    </xf>
    <xf numFmtId="187" fontId="70" fillId="0" borderId="1" xfId="0" applyNumberFormat="1" applyFont="1" applyFill="1" applyBorder="1" applyAlignment="1">
      <alignment horizontal="center" vertical="center"/>
    </xf>
    <xf numFmtId="185" fontId="68" fillId="0" borderId="1" xfId="0" applyNumberFormat="1" applyFont="1" applyFill="1" applyBorder="1" applyAlignment="1">
      <alignment horizontal="center" vertical="center"/>
    </xf>
    <xf numFmtId="187" fontId="68" fillId="0" borderId="1" xfId="0" applyNumberFormat="1" applyFont="1" applyFill="1" applyBorder="1" applyAlignment="1">
      <alignment horizontal="center" vertical="center"/>
    </xf>
    <xf numFmtId="185" fontId="70" fillId="0" borderId="1" xfId="41" applyNumberFormat="1" applyFont="1" applyFill="1" applyBorder="1" applyAlignment="1">
      <alignment horizontal="center" vertical="center" shrinkToFit="1"/>
    </xf>
    <xf numFmtId="0" fontId="75" fillId="0" borderId="1" xfId="0" applyNumberFormat="1" applyFont="1" applyFill="1" applyBorder="1" applyAlignment="1">
      <alignment horizontal="center" vertical="center" shrinkToFit="1"/>
    </xf>
    <xf numFmtId="180" fontId="75" fillId="2" borderId="1" xfId="0" applyNumberFormat="1" applyFont="1" applyFill="1" applyBorder="1" applyAlignment="1">
      <alignment horizontal="center" vertical="center"/>
    </xf>
    <xf numFmtId="180" fontId="70" fillId="2" borderId="1" xfId="64" applyNumberFormat="1" applyFont="1" applyFill="1" applyBorder="1" applyAlignment="1">
      <alignment horizontal="center" vertical="center" shrinkToFit="1"/>
    </xf>
    <xf numFmtId="0" fontId="70" fillId="0" borderId="1" xfId="61" applyNumberFormat="1" applyFont="1" applyFill="1" applyBorder="1" applyAlignment="1">
      <alignment horizontal="center" vertical="center" shrinkToFit="1"/>
    </xf>
    <xf numFmtId="182" fontId="70" fillId="0" borderId="1" xfId="61" applyNumberFormat="1" applyFont="1" applyFill="1" applyBorder="1" applyAlignment="1">
      <alignment horizontal="center" vertical="center" wrapText="1"/>
    </xf>
    <xf numFmtId="184" fontId="70" fillId="2" borderId="1" xfId="61" applyNumberFormat="1" applyFont="1" applyFill="1" applyBorder="1" applyAlignment="1">
      <alignment horizontal="center" vertical="center" wrapText="1"/>
    </xf>
    <xf numFmtId="182" fontId="70" fillId="2" borderId="1" xfId="61" applyNumberFormat="1" applyFont="1" applyFill="1" applyBorder="1" applyAlignment="1">
      <alignment horizontal="center" vertical="center" wrapText="1"/>
    </xf>
    <xf numFmtId="182" fontId="70" fillId="2" borderId="1" xfId="0" applyNumberFormat="1" applyFont="1" applyFill="1" applyBorder="1" applyAlignment="1">
      <alignment horizontal="center" vertical="center" shrinkToFit="1"/>
    </xf>
    <xf numFmtId="180" fontId="70" fillId="3" borderId="1" xfId="0" applyNumberFormat="1" applyFont="1" applyFill="1" applyBorder="1" applyAlignment="1">
      <alignment horizontal="center" vertical="center" shrinkToFit="1"/>
    </xf>
    <xf numFmtId="182" fontId="68" fillId="2" borderId="1" xfId="0" applyNumberFormat="1" applyFont="1" applyFill="1" applyBorder="1" applyAlignment="1">
      <alignment horizontal="center" vertical="center" shrinkToFit="1"/>
    </xf>
    <xf numFmtId="180" fontId="68" fillId="3" borderId="1" xfId="0" applyNumberFormat="1" applyFont="1" applyFill="1" applyBorder="1" applyAlignment="1">
      <alignment horizontal="center" vertical="center" shrinkToFit="1"/>
    </xf>
    <xf numFmtId="178" fontId="70" fillId="2" borderId="1" xfId="0" applyNumberFormat="1" applyFont="1" applyFill="1" applyBorder="1" applyAlignment="1">
      <alignment horizontal="center" vertical="center" shrinkToFit="1"/>
    </xf>
    <xf numFmtId="182" fontId="70" fillId="2" borderId="1" xfId="68" applyNumberFormat="1" applyFont="1" applyFill="1" applyBorder="1" applyAlignment="1">
      <alignment horizontal="center" vertical="center" wrapText="1"/>
    </xf>
    <xf numFmtId="180" fontId="70" fillId="3" borderId="1" xfId="0" applyNumberFormat="1" applyFont="1" applyFill="1" applyBorder="1" applyAlignment="1">
      <alignment horizontal="center" vertical="center"/>
    </xf>
    <xf numFmtId="0" fontId="63" fillId="0" borderId="0" xfId="0" applyFont="1" applyFill="1" applyBorder="1" applyAlignment="1">
      <alignment horizontal="center" vertical="center"/>
    </xf>
    <xf numFmtId="0" fontId="66" fillId="0" borderId="0" xfId="0" applyFont="1"/>
    <xf numFmtId="0" fontId="70" fillId="0" borderId="0" xfId="0" applyFont="1" applyAlignment="1">
      <alignment horizontal="center" vertical="center"/>
    </xf>
    <xf numFmtId="0" fontId="68" fillId="0" borderId="0" xfId="0" applyFont="1" applyAlignment="1">
      <alignment horizontal="center" vertical="center"/>
    </xf>
    <xf numFmtId="0" fontId="70" fillId="0" borderId="0" xfId="0" applyFont="1"/>
    <xf numFmtId="0" fontId="70" fillId="0" borderId="0" xfId="0" applyNumberFormat="1" applyFont="1" applyAlignment="1">
      <alignment horizontal="center" vertical="center"/>
    </xf>
    <xf numFmtId="0" fontId="68" fillId="0" borderId="0" xfId="0" applyNumberFormat="1" applyFont="1" applyAlignment="1">
      <alignment horizontal="center" vertical="center"/>
    </xf>
    <xf numFmtId="182" fontId="70" fillId="0" borderId="0" xfId="0" applyNumberFormat="1" applyFont="1" applyAlignment="1">
      <alignment vertical="center"/>
    </xf>
    <xf numFmtId="0" fontId="66" fillId="0" borderId="0" xfId="0" applyNumberFormat="1" applyFont="1" applyFill="1" applyBorder="1" applyAlignment="1">
      <alignment horizontal="center" vertical="center"/>
    </xf>
    <xf numFmtId="182" fontId="68" fillId="0" borderId="0" xfId="0" applyNumberFormat="1" applyFont="1" applyAlignment="1">
      <alignment vertical="center"/>
    </xf>
    <xf numFmtId="0" fontId="71" fillId="0" borderId="0" xfId="0" applyNumberFormat="1" applyFont="1" applyFill="1" applyBorder="1" applyAlignment="1">
      <alignment horizontal="center" vertical="center"/>
    </xf>
    <xf numFmtId="0" fontId="68" fillId="0" borderId="0" xfId="0" applyFont="1"/>
    <xf numFmtId="0" fontId="81" fillId="0" borderId="0" xfId="0" applyFont="1" applyAlignment="1">
      <alignment vertical="center"/>
    </xf>
    <xf numFmtId="0" fontId="82" fillId="0" borderId="0" xfId="0" applyFont="1"/>
    <xf numFmtId="0" fontId="82" fillId="0" borderId="0" xfId="0" applyFont="1" applyAlignment="1">
      <alignment wrapText="1"/>
    </xf>
    <xf numFmtId="0" fontId="81" fillId="0" borderId="0" xfId="0" applyFont="1"/>
    <xf numFmtId="0" fontId="81" fillId="0" borderId="0" xfId="0" applyFont="1" applyAlignment="1">
      <alignment horizontal="center"/>
    </xf>
    <xf numFmtId="0" fontId="81" fillId="0" borderId="0" xfId="0" applyFont="1" applyFill="1" applyAlignment="1">
      <alignment horizontal="center" shrinkToFit="1"/>
    </xf>
    <xf numFmtId="0" fontId="81" fillId="0" borderId="0" xfId="0" applyFont="1" applyFill="1"/>
    <xf numFmtId="0" fontId="81" fillId="0" borderId="0" xfId="0" applyFont="1" applyFill="1" applyAlignment="1">
      <alignment horizontal="center"/>
    </xf>
    <xf numFmtId="180" fontId="81" fillId="0" borderId="0" xfId="0" applyNumberFormat="1" applyFont="1" applyFill="1"/>
    <xf numFmtId="0" fontId="82" fillId="0" borderId="0" xfId="0" applyFont="1" applyFill="1" applyAlignment="1">
      <alignment horizontal="center"/>
    </xf>
    <xf numFmtId="184" fontId="81" fillId="0" borderId="0" xfId="0" applyNumberFormat="1" applyFont="1" applyFill="1"/>
    <xf numFmtId="178" fontId="81" fillId="0" borderId="0" xfId="0" applyNumberFormat="1" applyFont="1" applyFill="1"/>
    <xf numFmtId="0" fontId="63" fillId="0" borderId="0" xfId="0" applyFont="1" applyFill="1" applyBorder="1" applyAlignment="1">
      <alignment horizontal="center" vertical="center" wrapText="1"/>
    </xf>
    <xf numFmtId="0" fontId="66" fillId="0" borderId="1" xfId="0" applyFont="1" applyBorder="1" applyAlignment="1">
      <alignment horizontal="center" vertical="center"/>
    </xf>
    <xf numFmtId="0" fontId="66" fillId="0" borderId="1" xfId="0" applyFont="1" applyBorder="1" applyAlignment="1">
      <alignment horizontal="center" vertical="center" wrapText="1" shrinkToFit="1"/>
    </xf>
    <xf numFmtId="0" fontId="66" fillId="2" borderId="4" xfId="0" applyFont="1" applyFill="1" applyBorder="1" applyAlignment="1">
      <alignment horizontal="center" vertical="center" wrapText="1"/>
    </xf>
    <xf numFmtId="0" fontId="75" fillId="3" borderId="1" xfId="0" applyNumberFormat="1" applyFont="1" applyFill="1" applyBorder="1" applyAlignment="1">
      <alignment horizontal="center" vertical="center" shrinkToFit="1"/>
    </xf>
    <xf numFmtId="0" fontId="75" fillId="0" borderId="1" xfId="0" applyFont="1" applyBorder="1" applyAlignment="1">
      <alignment horizontal="center" vertical="center"/>
    </xf>
    <xf numFmtId="0" fontId="68" fillId="3" borderId="1" xfId="0" applyNumberFormat="1" applyFont="1" applyFill="1" applyBorder="1" applyAlignment="1">
      <alignment horizontal="center" vertical="center" shrinkToFit="1"/>
    </xf>
    <xf numFmtId="184" fontId="79" fillId="0" borderId="1" xfId="0" applyNumberFormat="1" applyFont="1" applyBorder="1" applyAlignment="1">
      <alignment horizontal="center" vertical="center"/>
    </xf>
    <xf numFmtId="0" fontId="75" fillId="2" borderId="1" xfId="0" applyNumberFormat="1" applyFont="1" applyFill="1" applyBorder="1" applyAlignment="1">
      <alignment horizontal="left" vertical="center" shrinkToFit="1"/>
    </xf>
    <xf numFmtId="0" fontId="70" fillId="2" borderId="1" xfId="0" applyFont="1" applyFill="1" applyBorder="1" applyAlignment="1">
      <alignment horizontal="center" vertical="center" wrapText="1" shrinkToFit="1"/>
    </xf>
    <xf numFmtId="0" fontId="75" fillId="2" borderId="1" xfId="0" applyFont="1" applyFill="1" applyBorder="1" applyAlignment="1">
      <alignment horizontal="center" vertical="center" wrapText="1" shrinkToFit="1"/>
    </xf>
    <xf numFmtId="0" fontId="70" fillId="3" borderId="1" xfId="0" applyNumberFormat="1" applyFont="1" applyFill="1" applyBorder="1" applyAlignment="1">
      <alignment horizontal="center" vertical="center" shrinkToFit="1"/>
    </xf>
    <xf numFmtId="184" fontId="70" fillId="0" borderId="1" xfId="0" applyNumberFormat="1" applyFont="1" applyBorder="1" applyAlignment="1">
      <alignment horizontal="center" vertical="center"/>
    </xf>
    <xf numFmtId="184" fontId="75" fillId="0" borderId="1" xfId="0" applyNumberFormat="1" applyFont="1" applyBorder="1" applyAlignment="1">
      <alignment horizontal="center" vertical="center"/>
    </xf>
    <xf numFmtId="0" fontId="66" fillId="2" borderId="5" xfId="0" applyFont="1" applyFill="1" applyBorder="1" applyAlignment="1">
      <alignment horizontal="center" vertical="center" wrapText="1"/>
    </xf>
    <xf numFmtId="0" fontId="70" fillId="0" borderId="1" xfId="0" applyNumberFormat="1" applyFont="1" applyBorder="1" applyAlignment="1">
      <alignment horizontal="center" vertical="center"/>
    </xf>
    <xf numFmtId="0" fontId="66" fillId="2" borderId="3" xfId="0" applyFont="1" applyFill="1" applyBorder="1" applyAlignment="1">
      <alignment horizontal="center" vertical="center" wrapText="1"/>
    </xf>
    <xf numFmtId="0" fontId="75" fillId="0" borderId="1" xfId="0" applyNumberFormat="1" applyFont="1" applyFill="1" applyBorder="1" applyAlignment="1">
      <alignment horizontal="center" vertical="center" wrapText="1" shrinkToFit="1"/>
    </xf>
    <xf numFmtId="182" fontId="79" fillId="2" borderId="1" xfId="0" applyNumberFormat="1" applyFont="1" applyFill="1" applyBorder="1" applyAlignment="1">
      <alignment horizontal="left" vertical="center" shrinkToFit="1"/>
    </xf>
    <xf numFmtId="0" fontId="79" fillId="2" borderId="1" xfId="0" applyNumberFormat="1" applyFont="1" applyFill="1" applyBorder="1" applyAlignment="1">
      <alignment horizontal="left" vertical="center" shrinkToFit="1"/>
    </xf>
    <xf numFmtId="0" fontId="66" fillId="2" borderId="1" xfId="0" applyNumberFormat="1" applyFont="1" applyFill="1" applyBorder="1" applyAlignment="1">
      <alignment horizontal="center" vertical="center" wrapText="1"/>
    </xf>
    <xf numFmtId="0" fontId="75" fillId="0" borderId="1" xfId="0" applyNumberFormat="1" applyFont="1" applyBorder="1" applyAlignment="1">
      <alignment horizontal="center" vertical="center"/>
    </xf>
    <xf numFmtId="0" fontId="70" fillId="0" borderId="1" xfId="58" applyFont="1" applyFill="1" applyBorder="1" applyAlignment="1">
      <alignment horizontal="center" vertical="center" wrapText="1" shrinkToFit="1"/>
    </xf>
    <xf numFmtId="0" fontId="75" fillId="3" borderId="1" xfId="58" applyFont="1" applyFill="1" applyBorder="1" applyAlignment="1">
      <alignment horizontal="center" vertical="center" shrinkToFit="1"/>
    </xf>
    <xf numFmtId="180" fontId="75" fillId="0" borderId="1" xfId="0" applyNumberFormat="1" applyFont="1" applyBorder="1" applyAlignment="1">
      <alignment horizontal="center" vertical="center"/>
    </xf>
    <xf numFmtId="0" fontId="68" fillId="3" borderId="1" xfId="58" applyFont="1" applyFill="1" applyBorder="1" applyAlignment="1">
      <alignment horizontal="center" vertical="center" shrinkToFit="1"/>
    </xf>
    <xf numFmtId="0" fontId="75" fillId="2" borderId="1" xfId="58" applyFont="1" applyFill="1" applyBorder="1" applyAlignment="1">
      <alignment horizontal="left" vertical="center" shrinkToFit="1"/>
    </xf>
    <xf numFmtId="0" fontId="75" fillId="0" borderId="1" xfId="58" applyFont="1" applyFill="1" applyBorder="1" applyAlignment="1">
      <alignment horizontal="center" vertical="center" wrapText="1" shrinkToFit="1"/>
    </xf>
    <xf numFmtId="0" fontId="75" fillId="3" borderId="1" xfId="0" applyFont="1" applyFill="1" applyBorder="1" applyAlignment="1">
      <alignment horizontal="left" vertical="center" shrinkToFit="1"/>
    </xf>
    <xf numFmtId="0" fontId="75" fillId="2" borderId="1" xfId="58" applyFont="1" applyFill="1" applyBorder="1" applyAlignment="1">
      <alignment horizontal="left" vertical="center" wrapText="1" shrinkToFit="1"/>
    </xf>
    <xf numFmtId="182" fontId="75" fillId="0" borderId="1" xfId="0" applyNumberFormat="1" applyFont="1" applyBorder="1" applyAlignment="1">
      <alignment horizontal="center" vertical="center"/>
    </xf>
    <xf numFmtId="0" fontId="79" fillId="2" borderId="1" xfId="0" applyFont="1" applyFill="1" applyBorder="1" applyAlignment="1">
      <alignment horizontal="left" vertical="center" shrinkToFit="1"/>
    </xf>
    <xf numFmtId="0" fontId="66" fillId="2" borderId="3" xfId="0" applyNumberFormat="1" applyFont="1" applyFill="1" applyBorder="1" applyAlignment="1">
      <alignment horizontal="center" vertical="center" wrapText="1"/>
    </xf>
    <xf numFmtId="0" fontId="75" fillId="3" borderId="1" xfId="58" applyFont="1" applyFill="1" applyBorder="1" applyAlignment="1">
      <alignment horizontal="left" vertical="center" shrinkToFit="1"/>
    </xf>
    <xf numFmtId="0" fontId="66" fillId="2" borderId="4" xfId="0" applyNumberFormat="1" applyFont="1" applyFill="1" applyBorder="1" applyAlignment="1">
      <alignment horizontal="center" vertical="center" wrapText="1"/>
    </xf>
    <xf numFmtId="0" fontId="68" fillId="3" borderId="1" xfId="58" applyFont="1" applyFill="1" applyBorder="1" applyAlignment="1">
      <alignment horizontal="left" vertical="center" shrinkToFit="1"/>
    </xf>
    <xf numFmtId="0" fontId="66" fillId="2" borderId="5" xfId="0" applyNumberFormat="1" applyFont="1" applyFill="1" applyBorder="1" applyAlignment="1">
      <alignment horizontal="center" vertical="center" wrapText="1"/>
    </xf>
    <xf numFmtId="0" fontId="66" fillId="0" borderId="1" xfId="0" applyNumberFormat="1" applyFont="1" applyFill="1" applyBorder="1" applyAlignment="1">
      <alignment horizontal="center" vertical="center"/>
    </xf>
    <xf numFmtId="0" fontId="75" fillId="0" borderId="1" xfId="58" applyFont="1" applyFill="1" applyBorder="1" applyAlignment="1">
      <alignment horizontal="center" vertical="center" wrapText="1"/>
    </xf>
    <xf numFmtId="0" fontId="75" fillId="3" borderId="1" xfId="58" applyFont="1" applyFill="1" applyBorder="1" applyAlignment="1">
      <alignment vertical="center" shrinkToFit="1"/>
    </xf>
    <xf numFmtId="0" fontId="75" fillId="3" borderId="1" xfId="58" applyFont="1" applyFill="1" applyBorder="1" applyAlignment="1">
      <alignment horizontal="center" vertical="center"/>
    </xf>
    <xf numFmtId="0" fontId="75" fillId="0" borderId="1" xfId="58" applyFont="1" applyFill="1" applyBorder="1" applyAlignment="1">
      <alignment horizontal="center" vertical="center"/>
    </xf>
    <xf numFmtId="182" fontId="68" fillId="0" borderId="1" xfId="58" applyNumberFormat="1" applyFont="1" applyFill="1" applyBorder="1" applyAlignment="1">
      <alignment horizontal="center" vertical="center"/>
    </xf>
    <xf numFmtId="182" fontId="79" fillId="2" borderId="1" xfId="58" applyNumberFormat="1" applyFont="1" applyFill="1" applyBorder="1" applyAlignment="1">
      <alignment horizontal="left" vertical="center" shrinkToFit="1"/>
    </xf>
    <xf numFmtId="182" fontId="66" fillId="0" borderId="1" xfId="0" applyNumberFormat="1" applyFont="1" applyFill="1" applyBorder="1" applyAlignment="1">
      <alignment horizontal="center" vertical="center"/>
    </xf>
    <xf numFmtId="0" fontId="68" fillId="0" borderId="1" xfId="41" applyFont="1" applyFill="1" applyBorder="1" applyAlignment="1">
      <alignment horizontal="center" vertical="center"/>
    </xf>
    <xf numFmtId="180" fontId="79" fillId="0" borderId="1" xfId="0" applyNumberFormat="1" applyFont="1" applyFill="1" applyBorder="1" applyAlignment="1">
      <alignment horizontal="center" vertical="center"/>
    </xf>
    <xf numFmtId="180" fontId="66" fillId="0" borderId="1" xfId="0" applyNumberFormat="1" applyFont="1" applyFill="1" applyBorder="1" applyAlignment="1">
      <alignment horizontal="center" vertical="center"/>
    </xf>
    <xf numFmtId="180" fontId="71" fillId="0" borderId="1" xfId="0" applyNumberFormat="1" applyFont="1" applyFill="1" applyBorder="1" applyAlignment="1">
      <alignment horizontal="center" vertical="center"/>
    </xf>
    <xf numFmtId="182" fontId="66" fillId="0" borderId="1" xfId="58" applyNumberFormat="1" applyFont="1" applyFill="1" applyBorder="1" applyAlignment="1">
      <alignment horizontal="center" vertical="center"/>
    </xf>
    <xf numFmtId="49" fontId="70" fillId="0" borderId="1" xfId="58" applyNumberFormat="1" applyFont="1" applyFill="1" applyBorder="1" applyAlignment="1">
      <alignment horizontal="center" vertical="center"/>
    </xf>
    <xf numFmtId="184" fontId="68" fillId="0" borderId="1" xfId="58" applyNumberFormat="1" applyFont="1" applyFill="1" applyBorder="1" applyAlignment="1">
      <alignment horizontal="center" vertical="center"/>
    </xf>
    <xf numFmtId="184" fontId="70" fillId="0" borderId="1" xfId="58" applyNumberFormat="1" applyFont="1" applyFill="1" applyBorder="1" applyAlignment="1">
      <alignment horizontal="center" vertical="center"/>
    </xf>
    <xf numFmtId="184" fontId="75" fillId="0" borderId="1" xfId="58" applyNumberFormat="1" applyFont="1" applyFill="1" applyBorder="1" applyAlignment="1">
      <alignment horizontal="center" vertical="center"/>
    </xf>
    <xf numFmtId="184" fontId="63" fillId="0" borderId="0" xfId="0" applyNumberFormat="1" applyFont="1" applyFill="1" applyBorder="1" applyAlignment="1">
      <alignment horizontal="center" vertical="center"/>
    </xf>
    <xf numFmtId="0" fontId="66" fillId="0" borderId="15" xfId="0" applyFont="1" applyBorder="1" applyAlignment="1">
      <alignment vertical="center"/>
    </xf>
    <xf numFmtId="184" fontId="70" fillId="0" borderId="1" xfId="0" applyNumberFormat="1" applyFont="1" applyFill="1" applyBorder="1" applyAlignment="1">
      <alignment horizontal="center" vertical="center" shrinkToFit="1"/>
    </xf>
    <xf numFmtId="0" fontId="70" fillId="0" borderId="16" xfId="0" applyFont="1" applyBorder="1" applyAlignment="1">
      <alignment horizontal="center" vertical="center"/>
    </xf>
    <xf numFmtId="184" fontId="68" fillId="0" borderId="1" xfId="0" applyNumberFormat="1" applyFont="1" applyFill="1" applyBorder="1" applyAlignment="1">
      <alignment horizontal="center" vertical="center" shrinkToFit="1"/>
    </xf>
    <xf numFmtId="0" fontId="68" fillId="0" borderId="16" xfId="0" applyFont="1" applyBorder="1" applyAlignment="1">
      <alignment horizontal="center" vertical="center"/>
    </xf>
    <xf numFmtId="0" fontId="70" fillId="0" borderId="16" xfId="0" applyFont="1" applyBorder="1"/>
    <xf numFmtId="184" fontId="70" fillId="0" borderId="1" xfId="0" applyNumberFormat="1" applyFont="1" applyFill="1" applyBorder="1" applyAlignment="1">
      <alignment vertical="center"/>
    </xf>
    <xf numFmtId="0" fontId="70" fillId="0" borderId="16" xfId="0" applyNumberFormat="1" applyFont="1" applyBorder="1" applyAlignment="1">
      <alignment horizontal="center" vertical="center"/>
    </xf>
    <xf numFmtId="0" fontId="68" fillId="0" borderId="16" xfId="0" applyNumberFormat="1" applyFont="1" applyBorder="1" applyAlignment="1">
      <alignment horizontal="center" vertical="center"/>
    </xf>
    <xf numFmtId="0" fontId="68" fillId="0" borderId="1" xfId="61" applyNumberFormat="1" applyFont="1" applyFill="1" applyBorder="1" applyAlignment="1">
      <alignment horizontal="center" vertical="center" shrinkToFit="1"/>
    </xf>
    <xf numFmtId="182" fontId="70" fillId="0" borderId="16" xfId="0" applyNumberFormat="1" applyFont="1" applyBorder="1" applyAlignment="1">
      <alignment vertical="center"/>
    </xf>
    <xf numFmtId="0" fontId="66" fillId="0" borderId="16" xfId="0" applyNumberFormat="1" applyFont="1" applyFill="1" applyBorder="1" applyAlignment="1">
      <alignment horizontal="center" vertical="center"/>
    </xf>
    <xf numFmtId="0" fontId="70" fillId="0" borderId="1" xfId="68" applyNumberFormat="1" applyFont="1" applyFill="1" applyBorder="1" applyAlignment="1">
      <alignment horizontal="center" vertical="center" shrinkToFit="1"/>
    </xf>
    <xf numFmtId="0" fontId="68" fillId="0" borderId="1" xfId="68" applyNumberFormat="1" applyFont="1" applyFill="1" applyBorder="1" applyAlignment="1">
      <alignment horizontal="center" vertical="center" shrinkToFit="1"/>
    </xf>
    <xf numFmtId="0" fontId="75" fillId="0" borderId="0" xfId="0" applyFont="1" applyAlignment="1">
      <alignment horizontal="center" vertical="center" wrapText="1"/>
    </xf>
    <xf numFmtId="180" fontId="66" fillId="0" borderId="1" xfId="58" applyNumberFormat="1" applyFont="1" applyFill="1" applyBorder="1" applyAlignment="1">
      <alignment horizontal="center" vertical="center"/>
    </xf>
    <xf numFmtId="0" fontId="75" fillId="3" borderId="1" xfId="0" applyFont="1" applyFill="1" applyBorder="1" applyAlignment="1">
      <alignment horizontal="center" vertical="center" shrinkToFit="1"/>
    </xf>
    <xf numFmtId="0" fontId="75" fillId="0" borderId="1" xfId="0" applyFont="1" applyBorder="1" applyAlignment="1">
      <alignment horizontal="center" vertical="center" shrinkToFit="1"/>
    </xf>
    <xf numFmtId="0" fontId="68" fillId="3" borderId="1" xfId="0" applyFont="1" applyFill="1" applyBorder="1" applyAlignment="1">
      <alignment horizontal="center" vertical="center" shrinkToFit="1"/>
    </xf>
    <xf numFmtId="0" fontId="79" fillId="0" borderId="7" xfId="0" applyFont="1" applyBorder="1" applyAlignment="1">
      <alignment horizontal="center" vertical="center"/>
    </xf>
    <xf numFmtId="0" fontId="79" fillId="0" borderId="2" xfId="0" applyFont="1" applyBorder="1" applyAlignment="1">
      <alignment horizontal="center" vertical="center"/>
    </xf>
    <xf numFmtId="0" fontId="75" fillId="0" borderId="1" xfId="0" applyFont="1" applyBorder="1" applyAlignment="1">
      <alignment horizontal="left" vertical="center" shrinkToFit="1"/>
    </xf>
    <xf numFmtId="182" fontId="75" fillId="2" borderId="1" xfId="0" applyNumberFormat="1" applyFont="1" applyFill="1" applyBorder="1" applyAlignment="1">
      <alignment horizontal="left" vertical="center" shrinkToFit="1"/>
    </xf>
    <xf numFmtId="182" fontId="75" fillId="2" borderId="1" xfId="0" applyNumberFormat="1" applyFont="1" applyFill="1" applyBorder="1" applyAlignment="1">
      <alignment horizontal="center" vertical="center" wrapText="1"/>
    </xf>
    <xf numFmtId="182" fontId="68" fillId="2" borderId="1" xfId="0" applyNumberFormat="1" applyFont="1" applyFill="1" applyBorder="1" applyAlignment="1">
      <alignment horizontal="left" vertical="center" shrinkToFit="1"/>
    </xf>
    <xf numFmtId="184" fontId="79" fillId="0" borderId="7" xfId="0" applyNumberFormat="1" applyFont="1" applyBorder="1" applyAlignment="1">
      <alignment horizontal="center" vertical="center"/>
    </xf>
    <xf numFmtId="184" fontId="79" fillId="0" borderId="2" xfId="0" applyNumberFormat="1" applyFont="1" applyBorder="1" applyAlignment="1">
      <alignment horizontal="center" vertical="center"/>
    </xf>
    <xf numFmtId="0" fontId="75" fillId="2" borderId="1" xfId="0" applyFont="1" applyFill="1" applyBorder="1" applyAlignment="1">
      <alignment horizontal="left" vertical="center" shrinkToFit="1"/>
    </xf>
    <xf numFmtId="0" fontId="68" fillId="0" borderId="1" xfId="0" applyFont="1" applyBorder="1" applyAlignment="1">
      <alignment horizontal="left" vertical="center" shrinkToFit="1"/>
    </xf>
    <xf numFmtId="0" fontId="75" fillId="0" borderId="1" xfId="58" applyFont="1" applyFill="1" applyBorder="1" applyAlignment="1">
      <alignment horizontal="left" vertical="center" shrinkToFit="1"/>
    </xf>
    <xf numFmtId="0" fontId="66" fillId="0" borderId="1" xfId="58" applyFont="1" applyFill="1" applyBorder="1" applyAlignment="1">
      <alignment horizontal="center" vertical="center" wrapText="1"/>
    </xf>
    <xf numFmtId="182" fontId="70" fillId="0" borderId="1" xfId="58" applyNumberFormat="1" applyFont="1" applyFill="1" applyBorder="1" applyAlignment="1">
      <alignment horizontal="center" vertical="center"/>
    </xf>
    <xf numFmtId="0" fontId="79" fillId="0" borderId="1" xfId="58" applyFont="1" applyFill="1" applyBorder="1" applyAlignment="1">
      <alignment horizontal="left" vertical="center" shrinkToFit="1"/>
    </xf>
    <xf numFmtId="0" fontId="71" fillId="0" borderId="7" xfId="58" applyFont="1" applyFill="1" applyBorder="1" applyAlignment="1">
      <alignment horizontal="center" vertical="center" wrapText="1"/>
    </xf>
    <xf numFmtId="0" fontId="71" fillId="0" borderId="2" xfId="58" applyFont="1" applyFill="1" applyBorder="1" applyAlignment="1">
      <alignment horizontal="center" vertical="center" wrapText="1"/>
    </xf>
    <xf numFmtId="0" fontId="75" fillId="0" borderId="1" xfId="0" applyNumberFormat="1" applyFont="1" applyFill="1" applyBorder="1" applyAlignment="1">
      <alignment horizontal="center" vertical="center" wrapText="1"/>
    </xf>
    <xf numFmtId="0" fontId="75" fillId="0" borderId="1" xfId="0" applyNumberFormat="1" applyFont="1" applyFill="1" applyBorder="1" applyAlignment="1">
      <alignment horizontal="left" vertical="center" shrinkToFit="1"/>
    </xf>
    <xf numFmtId="0" fontId="66" fillId="0" borderId="1" xfId="0" applyNumberFormat="1" applyFont="1" applyFill="1" applyBorder="1" applyAlignment="1">
      <alignment horizontal="center" vertical="center" wrapText="1"/>
    </xf>
    <xf numFmtId="0" fontId="75" fillId="0" borderId="1" xfId="0" applyNumberFormat="1" applyFont="1" applyFill="1" applyBorder="1" applyAlignment="1">
      <alignment horizontal="center" vertical="center"/>
    </xf>
    <xf numFmtId="180" fontId="70" fillId="0" borderId="1" xfId="63" applyNumberFormat="1" applyFont="1" applyFill="1" applyBorder="1" applyAlignment="1">
      <alignment horizontal="center" vertical="center"/>
    </xf>
    <xf numFmtId="182" fontId="75" fillId="0" borderId="1" xfId="0" applyNumberFormat="1" applyFont="1" applyBorder="1" applyAlignment="1">
      <alignment horizontal="center" vertical="center" wrapText="1"/>
    </xf>
    <xf numFmtId="0" fontId="79" fillId="0" borderId="7" xfId="0" applyFont="1" applyFill="1" applyBorder="1" applyAlignment="1">
      <alignment horizontal="center" vertical="center"/>
    </xf>
    <xf numFmtId="182" fontId="68" fillId="0" borderId="1" xfId="41" applyNumberFormat="1" applyFont="1" applyFill="1" applyBorder="1" applyAlignment="1">
      <alignment horizontal="center" vertical="center"/>
    </xf>
    <xf numFmtId="180" fontId="75" fillId="0" borderId="1" xfId="58" applyNumberFormat="1" applyFont="1" applyFill="1" applyBorder="1" applyAlignment="1">
      <alignment horizontal="center" vertical="center"/>
    </xf>
    <xf numFmtId="182" fontId="71" fillId="0" borderId="1" xfId="58" applyNumberFormat="1" applyFont="1" applyFill="1" applyBorder="1" applyAlignment="1">
      <alignment horizontal="center" vertical="center"/>
    </xf>
    <xf numFmtId="49" fontId="68" fillId="0" borderId="1" xfId="58" applyNumberFormat="1" applyFont="1" applyFill="1" applyBorder="1" applyAlignment="1">
      <alignment horizontal="center" vertical="center"/>
    </xf>
    <xf numFmtId="0" fontId="79" fillId="0" borderId="1" xfId="58" applyFont="1" applyFill="1" applyBorder="1" applyAlignment="1">
      <alignment horizontal="center" vertical="center"/>
    </xf>
    <xf numFmtId="180" fontId="79" fillId="0" borderId="1" xfId="58" applyNumberFormat="1" applyFont="1" applyFill="1" applyBorder="1" applyAlignment="1">
      <alignment horizontal="center" vertical="center"/>
    </xf>
    <xf numFmtId="0" fontId="70" fillId="0" borderId="1" xfId="63" applyFont="1" applyFill="1" applyBorder="1" applyAlignment="1">
      <alignment horizontal="center" vertical="center"/>
    </xf>
    <xf numFmtId="182" fontId="71" fillId="0" borderId="1" xfId="0" applyNumberFormat="1" applyFont="1" applyFill="1" applyBorder="1" applyAlignment="1">
      <alignment horizontal="center" vertical="center"/>
    </xf>
    <xf numFmtId="0" fontId="70" fillId="0" borderId="1" xfId="67" applyFont="1" applyFill="1" applyBorder="1" applyAlignment="1">
      <alignment horizontal="center" vertical="center" shrinkToFit="1"/>
    </xf>
    <xf numFmtId="0" fontId="68" fillId="0" borderId="1" xfId="67" applyFont="1" applyFill="1" applyBorder="1" applyAlignment="1">
      <alignment horizontal="center" vertical="center" shrinkToFit="1"/>
    </xf>
    <xf numFmtId="0" fontId="70" fillId="0" borderId="1" xfId="66" applyFont="1" applyFill="1" applyBorder="1" applyAlignment="1">
      <alignment horizontal="center" vertical="center" wrapText="1"/>
    </xf>
    <xf numFmtId="182" fontId="68" fillId="0" borderId="16" xfId="0" applyNumberFormat="1" applyFont="1" applyBorder="1" applyAlignment="1">
      <alignment vertical="center"/>
    </xf>
    <xf numFmtId="0" fontId="68" fillId="0" borderId="1" xfId="66" applyFont="1" applyFill="1" applyBorder="1" applyAlignment="1">
      <alignment horizontal="center" vertical="center" wrapText="1"/>
    </xf>
    <xf numFmtId="184" fontId="79" fillId="0" borderId="1" xfId="58" applyNumberFormat="1" applyFont="1" applyFill="1" applyBorder="1" applyAlignment="1">
      <alignment horizontal="center" vertical="center"/>
    </xf>
    <xf numFmtId="184" fontId="70" fillId="0" borderId="1" xfId="63" applyNumberFormat="1" applyFont="1" applyFill="1" applyBorder="1" applyAlignment="1">
      <alignment horizontal="center" vertical="center"/>
    </xf>
    <xf numFmtId="184" fontId="70" fillId="0" borderId="1" xfId="66" applyNumberFormat="1" applyFont="1" applyFill="1" applyBorder="1" applyAlignment="1">
      <alignment horizontal="center" vertical="center" wrapText="1"/>
    </xf>
    <xf numFmtId="0" fontId="70" fillId="0" borderId="1" xfId="66" applyNumberFormat="1" applyFont="1" applyFill="1" applyBorder="1" applyAlignment="1">
      <alignment horizontal="center" vertical="center" wrapText="1"/>
    </xf>
    <xf numFmtId="0" fontId="70" fillId="0" borderId="1" xfId="0" applyFont="1" applyFill="1" applyBorder="1" applyAlignment="1">
      <alignment vertical="center"/>
    </xf>
    <xf numFmtId="0" fontId="68" fillId="0" borderId="1" xfId="0" applyFont="1" applyFill="1" applyBorder="1" applyAlignment="1">
      <alignment vertical="center"/>
    </xf>
    <xf numFmtId="0" fontId="68" fillId="0" borderId="16" xfId="0" applyFont="1" applyBorder="1"/>
    <xf numFmtId="0" fontId="70" fillId="0" borderId="1" xfId="68" applyFont="1" applyFill="1" applyBorder="1" applyAlignment="1">
      <alignment horizontal="center" vertical="center" wrapText="1"/>
    </xf>
    <xf numFmtId="0" fontId="66" fillId="0" borderId="1" xfId="58" applyFont="1" applyFill="1" applyBorder="1" applyAlignment="1">
      <alignment horizontal="center" vertical="center"/>
    </xf>
    <xf numFmtId="0" fontId="71" fillId="0" borderId="1" xfId="58" applyFont="1" applyFill="1" applyBorder="1" applyAlignment="1">
      <alignment horizontal="center" vertical="center"/>
    </xf>
    <xf numFmtId="0" fontId="68" fillId="0" borderId="1" xfId="68" applyFont="1" applyFill="1" applyBorder="1" applyAlignment="1">
      <alignment horizontal="center" vertical="center" wrapText="1"/>
    </xf>
    <xf numFmtId="0" fontId="70" fillId="0" borderId="1" xfId="68" applyNumberFormat="1" applyFont="1" applyFill="1" applyBorder="1" applyAlignment="1">
      <alignment horizontal="center" vertical="center" wrapText="1"/>
    </xf>
    <xf numFmtId="10" fontId="70" fillId="0" borderId="1" xfId="0" applyNumberFormat="1" applyFont="1" applyFill="1" applyBorder="1" applyAlignment="1">
      <alignment horizontal="center" vertical="center"/>
    </xf>
    <xf numFmtId="10" fontId="68" fillId="0" borderId="1" xfId="0" applyNumberFormat="1" applyFont="1" applyFill="1" applyBorder="1" applyAlignment="1">
      <alignment horizontal="center" vertical="center"/>
    </xf>
    <xf numFmtId="177" fontId="70" fillId="0" borderId="1" xfId="0" applyNumberFormat="1" applyFont="1" applyFill="1" applyBorder="1" applyAlignment="1">
      <alignment horizontal="center" vertical="center"/>
    </xf>
    <xf numFmtId="0" fontId="31" fillId="0" borderId="0" xfId="0" applyFont="1" applyFill="1" applyAlignment="1">
      <alignment vertical="center"/>
    </xf>
    <xf numFmtId="0" fontId="83" fillId="0" borderId="0" xfId="0" applyFont="1" applyFill="1" applyAlignment="1">
      <alignment horizontal="center" vertical="center"/>
    </xf>
    <xf numFmtId="0" fontId="70" fillId="0" borderId="0" xfId="0" applyFont="1" applyFill="1" applyAlignment="1"/>
    <xf numFmtId="0" fontId="70" fillId="0" borderId="0" xfId="0" applyNumberFormat="1" applyFont="1" applyFill="1" applyAlignment="1">
      <alignment horizontal="center" vertical="center"/>
    </xf>
    <xf numFmtId="0" fontId="70" fillId="0" borderId="0" xfId="0" applyFont="1" applyFill="1" applyAlignment="1">
      <alignment vertical="center" wrapText="1"/>
    </xf>
    <xf numFmtId="0" fontId="74" fillId="0" borderId="0" xfId="0" applyFont="1" applyFill="1" applyAlignment="1">
      <alignment vertical="center"/>
    </xf>
    <xf numFmtId="0" fontId="70" fillId="0" borderId="0" xfId="0" applyFont="1" applyFill="1" applyAlignment="1">
      <alignment vertical="center"/>
    </xf>
    <xf numFmtId="0" fontId="31" fillId="0" borderId="0" xfId="0" applyFont="1" applyFill="1" applyAlignment="1">
      <alignment horizontal="center" vertical="center"/>
    </xf>
    <xf numFmtId="0" fontId="84" fillId="0" borderId="0" xfId="0" applyFont="1" applyFill="1" applyAlignment="1">
      <alignment horizontal="left" vertical="center"/>
    </xf>
    <xf numFmtId="0" fontId="85" fillId="0" borderId="0" xfId="0" applyFont="1" applyFill="1" applyAlignment="1">
      <alignment horizontal="center" vertical="center"/>
    </xf>
    <xf numFmtId="0" fontId="86" fillId="0" borderId="0" xfId="0" applyFont="1" applyFill="1" applyAlignment="1">
      <alignment horizontal="left" vertical="center"/>
    </xf>
    <xf numFmtId="0" fontId="75" fillId="0" borderId="0" xfId="0" applyFont="1" applyFill="1" applyAlignment="1">
      <alignment vertical="center"/>
    </xf>
    <xf numFmtId="0" fontId="85" fillId="0" borderId="0" xfId="0" applyFont="1" applyFill="1" applyAlignment="1">
      <alignment horizontal="left" vertical="center"/>
    </xf>
    <xf numFmtId="0" fontId="87" fillId="0" borderId="0" xfId="0" applyFont="1" applyFill="1" applyAlignment="1">
      <alignment horizontal="center" vertical="center"/>
    </xf>
    <xf numFmtId="0" fontId="79" fillId="0" borderId="5" xfId="0" applyFont="1" applyFill="1" applyBorder="1" applyAlignment="1">
      <alignment horizontal="center" vertical="center" wrapText="1"/>
    </xf>
    <xf numFmtId="0" fontId="68" fillId="0" borderId="2" xfId="0" applyFont="1" applyFill="1" applyBorder="1" applyAlignment="1">
      <alignment horizontal="center" vertical="center" wrapText="1"/>
    </xf>
    <xf numFmtId="0" fontId="75" fillId="3" borderId="1" xfId="0" applyNumberFormat="1" applyFont="1" applyFill="1" applyBorder="1" applyAlignment="1">
      <alignment horizontal="left" vertical="center" wrapText="1" shrinkToFit="1"/>
    </xf>
    <xf numFmtId="0" fontId="75" fillId="0" borderId="1" xfId="0" applyNumberFormat="1" applyFont="1" applyFill="1" applyBorder="1" applyAlignment="1">
      <alignment horizontal="left" vertical="center" wrapText="1" shrinkToFit="1"/>
    </xf>
    <xf numFmtId="0" fontId="66" fillId="2" borderId="1" xfId="0" applyNumberFormat="1" applyFont="1" applyFill="1" applyBorder="1" applyAlignment="1">
      <alignment horizontal="center" vertical="center"/>
    </xf>
    <xf numFmtId="0" fontId="75" fillId="0" borderId="1" xfId="0" applyFont="1" applyFill="1" applyBorder="1" applyAlignment="1">
      <alignment horizontal="left" vertical="center" wrapText="1"/>
    </xf>
    <xf numFmtId="0" fontId="79" fillId="0" borderId="1" xfId="0" applyFont="1" applyFill="1" applyBorder="1" applyAlignment="1">
      <alignment horizontal="center" vertical="center" textRotation="255"/>
    </xf>
    <xf numFmtId="0" fontId="75" fillId="0" borderId="2" xfId="0" applyFont="1" applyFill="1" applyBorder="1" applyAlignment="1">
      <alignment horizontal="left" vertical="center" wrapText="1"/>
    </xf>
    <xf numFmtId="0" fontId="75" fillId="0" borderId="5" xfId="0" applyFont="1" applyFill="1" applyBorder="1" applyAlignment="1">
      <alignment horizontal="left" vertical="center" wrapText="1"/>
    </xf>
    <xf numFmtId="0" fontId="68" fillId="0" borderId="1" xfId="0" applyFont="1" applyFill="1" applyBorder="1" applyAlignment="1">
      <alignment horizontal="center" vertical="center" textRotation="255"/>
    </xf>
    <xf numFmtId="0" fontId="70" fillId="0" borderId="2" xfId="0" applyFont="1" applyFill="1" applyBorder="1" applyAlignment="1">
      <alignment horizontal="left" vertical="center" wrapText="1"/>
    </xf>
    <xf numFmtId="0" fontId="75" fillId="0" borderId="6" xfId="0" applyFont="1" applyFill="1" applyBorder="1" applyAlignment="1">
      <alignment horizontal="left" vertical="center" wrapText="1"/>
    </xf>
    <xf numFmtId="0" fontId="66" fillId="0" borderId="4" xfId="0" applyFont="1" applyFill="1" applyBorder="1" applyAlignment="1">
      <alignment horizontal="center" vertical="center"/>
    </xf>
    <xf numFmtId="0" fontId="70" fillId="0" borderId="9" xfId="0" applyFont="1" applyFill="1" applyBorder="1" applyAlignment="1">
      <alignment horizontal="left" vertical="center" wrapText="1"/>
    </xf>
    <xf numFmtId="0" fontId="66" fillId="0" borderId="5" xfId="0" applyFont="1" applyFill="1" applyBorder="1" applyAlignment="1">
      <alignment horizontal="center" vertical="center"/>
    </xf>
    <xf numFmtId="0" fontId="75" fillId="0" borderId="8" xfId="0" applyFont="1" applyFill="1" applyBorder="1" applyAlignment="1">
      <alignment horizontal="left" vertical="center" wrapText="1"/>
    </xf>
    <xf numFmtId="0" fontId="75" fillId="0" borderId="5" xfId="0" applyFont="1" applyFill="1" applyBorder="1" applyAlignment="1">
      <alignment horizontal="center" vertical="center"/>
    </xf>
    <xf numFmtId="0" fontId="70" fillId="0" borderId="6" xfId="0" applyFont="1" applyFill="1" applyBorder="1" applyAlignment="1">
      <alignment horizontal="left" vertical="center" wrapText="1"/>
    </xf>
    <xf numFmtId="0" fontId="66" fillId="0" borderId="3" xfId="0" applyFont="1" applyFill="1" applyBorder="1" applyAlignment="1">
      <alignment horizontal="center" vertical="center"/>
    </xf>
    <xf numFmtId="0" fontId="75" fillId="0" borderId="9" xfId="0" applyFont="1" applyFill="1" applyBorder="1" applyAlignment="1">
      <alignment horizontal="left" vertical="center" wrapText="1"/>
    </xf>
    <xf numFmtId="0" fontId="79" fillId="0" borderId="7" xfId="0" applyFont="1" applyFill="1" applyBorder="1" applyAlignment="1">
      <alignment horizontal="center" vertical="center" wrapText="1"/>
    </xf>
    <xf numFmtId="0" fontId="70" fillId="0" borderId="1" xfId="0" applyFont="1" applyFill="1" applyBorder="1" applyAlignment="1">
      <alignment horizontal="left" vertical="center"/>
    </xf>
    <xf numFmtId="0" fontId="75" fillId="0" borderId="7" xfId="0" applyFont="1" applyFill="1" applyBorder="1" applyAlignment="1">
      <alignment horizontal="left" vertical="center" wrapText="1"/>
    </xf>
    <xf numFmtId="0" fontId="75" fillId="0" borderId="1" xfId="0" applyFont="1" applyFill="1" applyBorder="1" applyAlignment="1">
      <alignment horizontal="left" vertical="center"/>
    </xf>
    <xf numFmtId="0" fontId="74" fillId="0" borderId="0" xfId="0" applyFont="1" applyFill="1" applyAlignment="1"/>
    <xf numFmtId="0" fontId="70" fillId="0" borderId="1" xfId="0" applyFont="1" applyFill="1" applyBorder="1" applyAlignment="1">
      <alignment horizontal="left" vertical="center" wrapText="1"/>
    </xf>
    <xf numFmtId="0" fontId="75" fillId="0" borderId="15" xfId="0" applyFont="1" applyFill="1" applyBorder="1" applyAlignment="1">
      <alignment vertical="center" wrapText="1"/>
    </xf>
    <xf numFmtId="0" fontId="75" fillId="0" borderId="16" xfId="0" applyFont="1" applyFill="1" applyBorder="1" applyAlignment="1">
      <alignment vertical="center" wrapText="1"/>
    </xf>
    <xf numFmtId="0" fontId="75" fillId="0" borderId="5" xfId="0" applyFont="1" applyFill="1" applyBorder="1" applyAlignment="1">
      <alignment horizontal="left" vertical="center"/>
    </xf>
    <xf numFmtId="0" fontId="75" fillId="0" borderId="11" xfId="0" applyFont="1" applyFill="1" applyBorder="1" applyAlignment="1">
      <alignment vertical="center" wrapText="1"/>
    </xf>
    <xf numFmtId="0" fontId="75" fillId="0" borderId="2" xfId="0" applyFont="1" applyFill="1" applyBorder="1" applyAlignment="1">
      <alignment vertical="center" wrapText="1"/>
    </xf>
    <xf numFmtId="0" fontId="75" fillId="0" borderId="2" xfId="0" applyFont="1" applyFill="1" applyBorder="1" applyAlignment="1">
      <alignment horizontal="center" vertical="center" wrapText="1"/>
    </xf>
    <xf numFmtId="0" fontId="70" fillId="0" borderId="2" xfId="0" applyFont="1" applyFill="1" applyBorder="1" applyAlignment="1">
      <alignment horizontal="center" vertical="center" wrapText="1"/>
    </xf>
    <xf numFmtId="0" fontId="75" fillId="0" borderId="6" xfId="0" applyFont="1" applyFill="1" applyBorder="1" applyAlignment="1">
      <alignment horizontal="center" vertical="center" wrapText="1"/>
    </xf>
    <xf numFmtId="0" fontId="70" fillId="0" borderId="6" xfId="0" applyFont="1" applyFill="1" applyBorder="1" applyAlignment="1">
      <alignment horizontal="center" vertical="center" wrapText="1"/>
    </xf>
    <xf numFmtId="0" fontId="70" fillId="0" borderId="9" xfId="0" applyFont="1" applyFill="1" applyBorder="1" applyAlignment="1">
      <alignment horizontal="center" vertical="center" wrapText="1"/>
    </xf>
    <xf numFmtId="0" fontId="75" fillId="0" borderId="8" xfId="0" applyFont="1" applyFill="1" applyBorder="1" applyAlignment="1">
      <alignment horizontal="center" vertical="center" wrapText="1"/>
    </xf>
    <xf numFmtId="0" fontId="75" fillId="0" borderId="1" xfId="0" applyNumberFormat="1" applyFont="1" applyFill="1" applyBorder="1" applyAlignment="1">
      <alignment horizontal="left" vertical="center" wrapText="1"/>
    </xf>
    <xf numFmtId="0" fontId="75" fillId="0" borderId="9" xfId="0" applyFont="1" applyFill="1" applyBorder="1" applyAlignment="1">
      <alignment horizontal="center" vertical="center" wrapText="1"/>
    </xf>
    <xf numFmtId="0" fontId="79" fillId="0" borderId="3" xfId="0" applyFont="1" applyFill="1" applyBorder="1" applyAlignment="1">
      <alignment horizontal="center" vertical="center" textRotation="255"/>
    </xf>
    <xf numFmtId="0" fontId="79" fillId="0" borderId="4" xfId="0" applyFont="1" applyFill="1" applyBorder="1" applyAlignment="1">
      <alignment horizontal="center" vertical="center" textRotation="255"/>
    </xf>
    <xf numFmtId="182" fontId="79" fillId="0" borderId="1" xfId="0" applyNumberFormat="1" applyFont="1" applyFill="1" applyBorder="1" applyAlignment="1">
      <alignment horizontal="center" vertical="center" wrapText="1"/>
    </xf>
    <xf numFmtId="0" fontId="70" fillId="0" borderId="0" xfId="0" applyFont="1" applyFill="1" applyAlignment="1">
      <alignment horizontal="left" vertical="center"/>
    </xf>
    <xf numFmtId="0" fontId="70" fillId="0" borderId="5" xfId="0" applyFont="1" applyFill="1" applyBorder="1" applyAlignment="1">
      <alignment horizontal="left" vertical="center" wrapText="1"/>
    </xf>
    <xf numFmtId="0" fontId="75" fillId="0" borderId="7" xfId="0" applyNumberFormat="1" applyFont="1" applyFill="1" applyBorder="1" applyAlignment="1">
      <alignment horizontal="left" vertical="center" wrapText="1"/>
    </xf>
    <xf numFmtId="0" fontId="75" fillId="0" borderId="1" xfId="0" applyFont="1" applyFill="1" applyBorder="1" applyAlignment="1">
      <alignment vertical="center"/>
    </xf>
    <xf numFmtId="0" fontId="75" fillId="0" borderId="1" xfId="0" applyFont="1" applyFill="1" applyBorder="1" applyAlignment="1">
      <alignment vertical="center" wrapText="1"/>
    </xf>
    <xf numFmtId="0" fontId="75" fillId="0" borderId="1" xfId="0" applyFont="1" applyFill="1" applyBorder="1" applyAlignment="1">
      <alignment horizontal="justify" vertical="center" indent="2"/>
    </xf>
    <xf numFmtId="58" fontId="70" fillId="0" borderId="1" xfId="41" applyNumberFormat="1" applyFont="1" applyFill="1" applyBorder="1" applyAlignment="1" quotePrefix="1">
      <alignment horizontal="center" vertical="center" shrinkToFit="1"/>
    </xf>
    <xf numFmtId="58" fontId="68" fillId="0" borderId="1" xfId="41" applyNumberFormat="1" applyFont="1" applyFill="1" applyBorder="1" applyAlignment="1" quotePrefix="1">
      <alignment horizontal="center" vertical="center" shrinkToFit="1"/>
    </xf>
    <xf numFmtId="180" fontId="68" fillId="0" borderId="1" xfId="26" applyNumberFormat="1" applyFont="1" applyFill="1" applyBorder="1" applyAlignment="1" quotePrefix="1">
      <alignment horizontal="center" vertical="center" shrinkToFit="1"/>
    </xf>
  </cellXfs>
  <cellStyles count="7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常规_2014年区域试验_15" xfId="26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21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常规_2014年区域试验_16 2" xfId="38"/>
    <cellStyle name="40% - 强调文字颜色 1" xfId="39" builtinId="31"/>
    <cellStyle name="20% - 强调文字颜色 2" xfId="40" builtinId="34"/>
    <cellStyle name="常规_2014年区域试验_19" xfId="41"/>
    <cellStyle name="40% - 强调文字颜色 2" xfId="42" builtinId="35"/>
    <cellStyle name="强调文字颜色 3" xfId="43" builtinId="37"/>
    <cellStyle name="常规 3 2" xfId="44"/>
    <cellStyle name="强调文字颜色 4" xfId="45" builtinId="41"/>
    <cellStyle name="常规_2014年区域试验_17 2" xfId="46"/>
    <cellStyle name="20% - 强调文字颜色 4" xfId="47" builtinId="42"/>
    <cellStyle name="40% - 强调文字颜色 4" xfId="48" builtinId="43"/>
    <cellStyle name="强调文字颜色 5" xfId="49" builtinId="45"/>
    <cellStyle name="常规 2 2" xfId="50"/>
    <cellStyle name="40% - 强调文字颜色 5" xfId="51" builtinId="47"/>
    <cellStyle name="60% - 强调文字颜色 5" xfId="52" builtinId="48"/>
    <cellStyle name="强调文字颜色 6" xfId="53" builtinId="49"/>
    <cellStyle name="40% - 强调文字颜色 6" xfId="54" builtinId="51"/>
    <cellStyle name="60% - 强调文字颜色 6" xfId="55" builtinId="52"/>
    <cellStyle name="常规 10 2 2" xfId="56"/>
    <cellStyle name="常规 10 2 2 2" xfId="57"/>
    <cellStyle name="常规 2" xfId="58"/>
    <cellStyle name="常规 3" xfId="59"/>
    <cellStyle name="常规 4" xfId="60"/>
    <cellStyle name="常规_2014年区域试验_14" xfId="61"/>
    <cellStyle name="常规_2014年区域试验_15 2" xfId="62"/>
    <cellStyle name="常规_2014年区域试验_21" xfId="63"/>
    <cellStyle name="常规_2014年区域试验_16" xfId="64"/>
    <cellStyle name="常规_2014年区域试验_17" xfId="65"/>
    <cellStyle name="常规_2014年区域试验_7" xfId="66"/>
    <cellStyle name="常规_2014年区域试验_9" xfId="67"/>
    <cellStyle name="常规_Sheet1" xfId="68"/>
    <cellStyle name="常规_Sheet2" xfId="69"/>
    <cellStyle name="常规 4 4" xfId="70"/>
    <cellStyle name="常规 4 2 2" xfId="71"/>
    <cellStyle name="常规 8" xfId="72"/>
    <cellStyle name="常规 4 3" xfId="73"/>
    <cellStyle name="常规 5" xfId="74"/>
    <cellStyle name="常规_Sheet1 2 2" xfId="75"/>
  </cellStyles>
  <tableStyles count="0" defaultTableStyle="TableStyleMedium2" defaultPivotStyle="PivotStyleMedium9"/>
  <colors>
    <mruColors>
      <color rgb="00649A88"/>
      <color rgb="00AFC935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92"/>
  <sheetViews>
    <sheetView tabSelected="1" topLeftCell="A43" workbookViewId="0">
      <selection activeCell="H26" sqref="H26"/>
    </sheetView>
  </sheetViews>
  <sheetFormatPr defaultColWidth="9" defaultRowHeight="14.25"/>
  <cols>
    <col min="1" max="1" width="6.375" style="1405" customWidth="1"/>
    <col min="2" max="2" width="5.5" style="1398" customWidth="1"/>
    <col min="3" max="3" width="15.125" style="1406" customWidth="1"/>
    <col min="4" max="4" width="11.125" style="1405" customWidth="1"/>
    <col min="5" max="5" width="15.125" style="1407" customWidth="1"/>
    <col min="6" max="6" width="13.5" style="1407" customWidth="1"/>
    <col min="7" max="8" width="25.625" style="1408" customWidth="1"/>
    <col min="9" max="9" width="27" style="1409" customWidth="1"/>
    <col min="10" max="10" width="34.125" style="1410" customWidth="1"/>
    <col min="11" max="11" width="17.125" style="1405" customWidth="1"/>
    <col min="12" max="16384" width="9" style="1398"/>
  </cols>
  <sheetData>
    <row r="1" s="1398" customFormat="1" ht="22.5" spans="1:11">
      <c r="A1" s="1411" t="s">
        <v>0</v>
      </c>
      <c r="B1" s="1411"/>
      <c r="C1" s="1411"/>
      <c r="D1" s="1411"/>
      <c r="E1" s="823"/>
      <c r="F1" s="823"/>
      <c r="G1" s="1411"/>
      <c r="H1" s="1411"/>
      <c r="I1" s="823"/>
      <c r="J1" s="823"/>
      <c r="K1" s="1411"/>
    </row>
    <row r="2" s="1399" customFormat="1" ht="32.1" customHeight="1" spans="1:11">
      <c r="A2" s="1122" t="s">
        <v>1</v>
      </c>
      <c r="B2" s="1197" t="s">
        <v>2</v>
      </c>
      <c r="C2" s="1197" t="s">
        <v>3</v>
      </c>
      <c r="D2" s="1197" t="s">
        <v>4</v>
      </c>
      <c r="E2" s="1197" t="s">
        <v>5</v>
      </c>
      <c r="F2" s="1197" t="s">
        <v>6</v>
      </c>
      <c r="G2" s="1197" t="s">
        <v>7</v>
      </c>
      <c r="H2" s="1197" t="s">
        <v>8</v>
      </c>
      <c r="I2" s="1197" t="s">
        <v>9</v>
      </c>
      <c r="J2" s="1432" t="s">
        <v>10</v>
      </c>
      <c r="K2" s="1122" t="s">
        <v>11</v>
      </c>
    </row>
    <row r="3" s="1400" customFormat="1" ht="25" customHeight="1" spans="1:11">
      <c r="A3" s="858">
        <v>1</v>
      </c>
      <c r="B3" s="1412" t="s">
        <v>12</v>
      </c>
      <c r="C3" s="1413"/>
      <c r="D3" s="993" t="s">
        <v>13</v>
      </c>
      <c r="E3" s="986" t="s">
        <v>14</v>
      </c>
      <c r="F3" s="986" t="s">
        <v>14</v>
      </c>
      <c r="G3" s="1414" t="s">
        <v>15</v>
      </c>
      <c r="H3" s="1414" t="s">
        <v>15</v>
      </c>
      <c r="I3" s="1433" t="s">
        <v>16</v>
      </c>
      <c r="J3" s="1434" t="s">
        <v>17</v>
      </c>
      <c r="K3" s="986" t="s">
        <v>18</v>
      </c>
    </row>
    <row r="4" s="1400" customFormat="1" ht="48" customHeight="1" spans="1:16381">
      <c r="A4" s="858">
        <v>2</v>
      </c>
      <c r="B4" s="1197"/>
      <c r="C4" s="1413"/>
      <c r="D4" s="993"/>
      <c r="E4" s="986" t="s">
        <v>19</v>
      </c>
      <c r="F4" s="986" t="s">
        <v>20</v>
      </c>
      <c r="G4" s="1415" t="s">
        <v>21</v>
      </c>
      <c r="H4" s="1415" t="s">
        <v>21</v>
      </c>
      <c r="I4" s="1435" t="s">
        <v>22</v>
      </c>
      <c r="J4" s="1434" t="s">
        <v>17</v>
      </c>
      <c r="K4" s="986" t="s">
        <v>18</v>
      </c>
      <c r="L4" s="1436"/>
      <c r="M4" s="1436"/>
      <c r="N4" s="1436"/>
      <c r="O4" s="1436"/>
      <c r="P4" s="1436"/>
      <c r="Q4" s="1436"/>
      <c r="R4" s="1436"/>
      <c r="S4" s="1436"/>
      <c r="T4" s="1436"/>
      <c r="U4" s="1436"/>
      <c r="V4" s="1436"/>
      <c r="W4" s="1436"/>
      <c r="X4" s="1436"/>
      <c r="Y4" s="1436"/>
      <c r="Z4" s="1436"/>
      <c r="AA4" s="1436"/>
      <c r="AB4" s="1436"/>
      <c r="AC4" s="1436"/>
      <c r="AD4" s="1436"/>
      <c r="AE4" s="1436"/>
      <c r="AF4" s="1436"/>
      <c r="AG4" s="1436"/>
      <c r="AH4" s="1436"/>
      <c r="AI4" s="1436"/>
      <c r="AJ4" s="1436"/>
      <c r="AK4" s="1436"/>
      <c r="AL4" s="1436"/>
      <c r="AM4" s="1436"/>
      <c r="AN4" s="1436"/>
      <c r="AO4" s="1436"/>
      <c r="AP4" s="1436"/>
      <c r="AQ4" s="1436"/>
      <c r="AR4" s="1436"/>
      <c r="AS4" s="1436"/>
      <c r="AT4" s="1436"/>
      <c r="AU4" s="1436"/>
      <c r="AV4" s="1436"/>
      <c r="AW4" s="1436"/>
      <c r="AX4" s="1436"/>
      <c r="AY4" s="1436"/>
      <c r="AZ4" s="1436"/>
      <c r="BA4" s="1436"/>
      <c r="BB4" s="1436"/>
      <c r="BC4" s="1436"/>
      <c r="BD4" s="1436"/>
      <c r="BE4" s="1436"/>
      <c r="BF4" s="1436"/>
      <c r="BG4" s="1436"/>
      <c r="BH4" s="1436"/>
      <c r="BI4" s="1436"/>
      <c r="BJ4" s="1436"/>
      <c r="BK4" s="1436"/>
      <c r="BL4" s="1436"/>
      <c r="BM4" s="1436"/>
      <c r="BN4" s="1436"/>
      <c r="BO4" s="1436"/>
      <c r="BP4" s="1436"/>
      <c r="BQ4" s="1436"/>
      <c r="BR4" s="1436"/>
      <c r="BS4" s="1436"/>
      <c r="BT4" s="1436"/>
      <c r="BU4" s="1436"/>
      <c r="BV4" s="1436"/>
      <c r="BW4" s="1436"/>
      <c r="BX4" s="1436"/>
      <c r="BY4" s="1436"/>
      <c r="BZ4" s="1436"/>
      <c r="CA4" s="1436"/>
      <c r="CB4" s="1436"/>
      <c r="CC4" s="1436"/>
      <c r="CD4" s="1436"/>
      <c r="CE4" s="1436"/>
      <c r="CF4" s="1436"/>
      <c r="CG4" s="1436"/>
      <c r="CH4" s="1436"/>
      <c r="CI4" s="1436"/>
      <c r="CJ4" s="1436"/>
      <c r="CK4" s="1436"/>
      <c r="CL4" s="1436"/>
      <c r="CM4" s="1436"/>
      <c r="CN4" s="1436"/>
      <c r="CO4" s="1436"/>
      <c r="CP4" s="1436"/>
      <c r="CQ4" s="1436"/>
      <c r="CR4" s="1436"/>
      <c r="CS4" s="1436"/>
      <c r="CT4" s="1436"/>
      <c r="CU4" s="1436"/>
      <c r="CV4" s="1436"/>
      <c r="CW4" s="1436"/>
      <c r="CX4" s="1436"/>
      <c r="CY4" s="1436"/>
      <c r="CZ4" s="1436"/>
      <c r="DA4" s="1436"/>
      <c r="DB4" s="1436"/>
      <c r="DC4" s="1436"/>
      <c r="DD4" s="1436"/>
      <c r="DE4" s="1436"/>
      <c r="DF4" s="1436"/>
      <c r="DG4" s="1436"/>
      <c r="DH4" s="1436"/>
      <c r="DI4" s="1436"/>
      <c r="DJ4" s="1436"/>
      <c r="DK4" s="1436"/>
      <c r="DL4" s="1436"/>
      <c r="DM4" s="1436"/>
      <c r="DN4" s="1436"/>
      <c r="DO4" s="1436"/>
      <c r="DP4" s="1436"/>
      <c r="DQ4" s="1436"/>
      <c r="DR4" s="1436"/>
      <c r="DS4" s="1436"/>
      <c r="DT4" s="1436"/>
      <c r="DU4" s="1436"/>
      <c r="DV4" s="1436"/>
      <c r="DW4" s="1436"/>
      <c r="DX4" s="1436"/>
      <c r="DY4" s="1436"/>
      <c r="DZ4" s="1436"/>
      <c r="EA4" s="1436"/>
      <c r="EB4" s="1436"/>
      <c r="EC4" s="1436"/>
      <c r="ED4" s="1436"/>
      <c r="EE4" s="1436"/>
      <c r="EF4" s="1436"/>
      <c r="EG4" s="1436"/>
      <c r="EH4" s="1436"/>
      <c r="EI4" s="1436"/>
      <c r="EJ4" s="1436"/>
      <c r="EK4" s="1436"/>
      <c r="EL4" s="1436"/>
      <c r="EM4" s="1436"/>
      <c r="EN4" s="1436"/>
      <c r="EO4" s="1436"/>
      <c r="EP4" s="1436"/>
      <c r="EQ4" s="1436"/>
      <c r="ER4" s="1436"/>
      <c r="ES4" s="1436"/>
      <c r="ET4" s="1436"/>
      <c r="EU4" s="1436"/>
      <c r="EV4" s="1436"/>
      <c r="EW4" s="1436"/>
      <c r="EX4" s="1436"/>
      <c r="EY4" s="1436"/>
      <c r="EZ4" s="1436"/>
      <c r="FA4" s="1436"/>
      <c r="FB4" s="1436"/>
      <c r="FC4" s="1436"/>
      <c r="FD4" s="1436"/>
      <c r="FE4" s="1436"/>
      <c r="FF4" s="1436"/>
      <c r="FG4" s="1436"/>
      <c r="FH4" s="1436"/>
      <c r="FI4" s="1436"/>
      <c r="FJ4" s="1436"/>
      <c r="FK4" s="1436"/>
      <c r="FL4" s="1436"/>
      <c r="FM4" s="1436"/>
      <c r="FN4" s="1436"/>
      <c r="FO4" s="1436"/>
      <c r="FP4" s="1436"/>
      <c r="FQ4" s="1436"/>
      <c r="FR4" s="1436"/>
      <c r="FS4" s="1436"/>
      <c r="FT4" s="1436"/>
      <c r="FU4" s="1436"/>
      <c r="FV4" s="1436"/>
      <c r="FW4" s="1436"/>
      <c r="FX4" s="1436"/>
      <c r="FY4" s="1436"/>
      <c r="FZ4" s="1436"/>
      <c r="GA4" s="1436"/>
      <c r="GB4" s="1436"/>
      <c r="GC4" s="1436"/>
      <c r="GD4" s="1436"/>
      <c r="GE4" s="1436"/>
      <c r="GF4" s="1436"/>
      <c r="GG4" s="1436"/>
      <c r="GH4" s="1436"/>
      <c r="GI4" s="1436"/>
      <c r="GJ4" s="1436"/>
      <c r="GK4" s="1436"/>
      <c r="GL4" s="1436"/>
      <c r="GM4" s="1436"/>
      <c r="GN4" s="1436"/>
      <c r="GO4" s="1436"/>
      <c r="GP4" s="1436"/>
      <c r="GQ4" s="1436"/>
      <c r="GR4" s="1436"/>
      <c r="GS4" s="1436"/>
      <c r="GT4" s="1436"/>
      <c r="GU4" s="1436"/>
      <c r="GV4" s="1436"/>
      <c r="GW4" s="1436"/>
      <c r="GX4" s="1436"/>
      <c r="GY4" s="1436"/>
      <c r="GZ4" s="1436"/>
      <c r="HA4" s="1436"/>
      <c r="HB4" s="1436"/>
      <c r="HC4" s="1436"/>
      <c r="HD4" s="1436"/>
      <c r="HE4" s="1436"/>
      <c r="HF4" s="1436"/>
      <c r="HG4" s="1436"/>
      <c r="HH4" s="1436"/>
      <c r="HI4" s="1436"/>
      <c r="HJ4" s="1436"/>
      <c r="HK4" s="1436"/>
      <c r="HL4" s="1436"/>
      <c r="HM4" s="1436"/>
      <c r="HN4" s="1436"/>
      <c r="HO4" s="1436"/>
      <c r="HP4" s="1436"/>
      <c r="HQ4" s="1436"/>
      <c r="HR4" s="1436"/>
      <c r="HS4" s="1436"/>
      <c r="HT4" s="1436"/>
      <c r="HU4" s="1436"/>
      <c r="HV4" s="1436"/>
      <c r="HW4" s="1436"/>
      <c r="HX4" s="1436"/>
      <c r="HY4" s="1436"/>
      <c r="HZ4" s="1436"/>
      <c r="IA4" s="1436"/>
      <c r="IB4" s="1436"/>
      <c r="IC4" s="1436"/>
      <c r="ID4" s="1436"/>
      <c r="IE4" s="1436"/>
      <c r="IF4" s="1436"/>
      <c r="IG4" s="1436"/>
      <c r="IH4" s="1436"/>
      <c r="II4" s="1436"/>
      <c r="IJ4" s="1436"/>
      <c r="IK4" s="1436"/>
      <c r="IL4" s="1436"/>
      <c r="IM4" s="1436"/>
      <c r="IN4" s="1436"/>
      <c r="IO4" s="1436"/>
      <c r="IP4" s="1436"/>
      <c r="IQ4" s="1436"/>
      <c r="IR4" s="1436"/>
      <c r="IS4" s="1436"/>
      <c r="IT4" s="1436"/>
      <c r="IU4" s="1436"/>
      <c r="IV4" s="1436"/>
      <c r="IW4" s="1436"/>
      <c r="IX4" s="1436"/>
      <c r="IY4" s="1436"/>
      <c r="IZ4" s="1436"/>
      <c r="JA4" s="1436"/>
      <c r="JB4" s="1436"/>
      <c r="JC4" s="1436"/>
      <c r="JD4" s="1436"/>
      <c r="JE4" s="1436"/>
      <c r="JF4" s="1436"/>
      <c r="JG4" s="1436"/>
      <c r="JH4" s="1436"/>
      <c r="JI4" s="1436"/>
      <c r="JJ4" s="1436"/>
      <c r="JK4" s="1436"/>
      <c r="JL4" s="1436"/>
      <c r="JM4" s="1436"/>
      <c r="JN4" s="1436"/>
      <c r="JO4" s="1436"/>
      <c r="JP4" s="1436"/>
      <c r="JQ4" s="1436"/>
      <c r="JR4" s="1436"/>
      <c r="JS4" s="1436"/>
      <c r="JT4" s="1436"/>
      <c r="JU4" s="1436"/>
      <c r="JV4" s="1436"/>
      <c r="JW4" s="1436"/>
      <c r="JX4" s="1436"/>
      <c r="JY4" s="1436"/>
      <c r="JZ4" s="1436"/>
      <c r="KA4" s="1436"/>
      <c r="KB4" s="1436"/>
      <c r="KC4" s="1436"/>
      <c r="KD4" s="1436"/>
      <c r="KE4" s="1436"/>
      <c r="KF4" s="1436"/>
      <c r="KG4" s="1436"/>
      <c r="KH4" s="1436"/>
      <c r="KI4" s="1436"/>
      <c r="KJ4" s="1436"/>
      <c r="KK4" s="1436"/>
      <c r="KL4" s="1436"/>
      <c r="KM4" s="1436"/>
      <c r="KN4" s="1436"/>
      <c r="KO4" s="1436"/>
      <c r="KP4" s="1436"/>
      <c r="KQ4" s="1436"/>
      <c r="KR4" s="1436"/>
      <c r="KS4" s="1436"/>
      <c r="KT4" s="1436"/>
      <c r="KU4" s="1436"/>
      <c r="KV4" s="1436"/>
      <c r="KW4" s="1436"/>
      <c r="KX4" s="1436"/>
      <c r="KY4" s="1436"/>
      <c r="KZ4" s="1436"/>
      <c r="LA4" s="1436"/>
      <c r="LB4" s="1436"/>
      <c r="LC4" s="1436"/>
      <c r="LD4" s="1436"/>
      <c r="LE4" s="1436"/>
      <c r="LF4" s="1436"/>
      <c r="LG4" s="1436"/>
      <c r="LH4" s="1436"/>
      <c r="LI4" s="1436"/>
      <c r="LJ4" s="1436"/>
      <c r="LK4" s="1436"/>
      <c r="LL4" s="1436"/>
      <c r="LM4" s="1436"/>
      <c r="LN4" s="1436"/>
      <c r="LO4" s="1436"/>
      <c r="LP4" s="1436"/>
      <c r="LQ4" s="1436"/>
      <c r="LR4" s="1436"/>
      <c r="LS4" s="1436"/>
      <c r="LT4" s="1436"/>
      <c r="LU4" s="1436"/>
      <c r="LV4" s="1436"/>
      <c r="LW4" s="1436"/>
      <c r="LX4" s="1436"/>
      <c r="LY4" s="1436"/>
      <c r="LZ4" s="1436"/>
      <c r="MA4" s="1436"/>
      <c r="MB4" s="1436"/>
      <c r="MC4" s="1436"/>
      <c r="MD4" s="1436"/>
      <c r="ME4" s="1436"/>
      <c r="MF4" s="1436"/>
      <c r="MG4" s="1436"/>
      <c r="MH4" s="1436"/>
      <c r="MI4" s="1436"/>
      <c r="MJ4" s="1436"/>
      <c r="MK4" s="1436"/>
      <c r="ML4" s="1436"/>
      <c r="MM4" s="1436"/>
      <c r="MN4" s="1436"/>
      <c r="MO4" s="1436"/>
      <c r="MP4" s="1436"/>
      <c r="MQ4" s="1436"/>
      <c r="MR4" s="1436"/>
      <c r="MS4" s="1436"/>
      <c r="MT4" s="1436"/>
      <c r="MU4" s="1436"/>
      <c r="MV4" s="1436"/>
      <c r="MW4" s="1436"/>
      <c r="MX4" s="1436"/>
      <c r="MY4" s="1436"/>
      <c r="MZ4" s="1436"/>
      <c r="NA4" s="1436"/>
      <c r="NB4" s="1436"/>
      <c r="NC4" s="1436"/>
      <c r="ND4" s="1436"/>
      <c r="NE4" s="1436"/>
      <c r="NF4" s="1436"/>
      <c r="NG4" s="1436"/>
      <c r="NH4" s="1436"/>
      <c r="NI4" s="1436"/>
      <c r="NJ4" s="1436"/>
      <c r="NK4" s="1436"/>
      <c r="NL4" s="1436"/>
      <c r="NM4" s="1436"/>
      <c r="NN4" s="1436"/>
      <c r="NO4" s="1436"/>
      <c r="NP4" s="1436"/>
      <c r="NQ4" s="1436"/>
      <c r="NR4" s="1436"/>
      <c r="NS4" s="1436"/>
      <c r="NT4" s="1436"/>
      <c r="NU4" s="1436"/>
      <c r="NV4" s="1436"/>
      <c r="NW4" s="1436"/>
      <c r="NX4" s="1436"/>
      <c r="NY4" s="1436"/>
      <c r="NZ4" s="1436"/>
      <c r="OA4" s="1436"/>
      <c r="OB4" s="1436"/>
      <c r="OC4" s="1436"/>
      <c r="OD4" s="1436"/>
      <c r="OE4" s="1436"/>
      <c r="OF4" s="1436"/>
      <c r="OG4" s="1436"/>
      <c r="OH4" s="1436"/>
      <c r="OI4" s="1436"/>
      <c r="OJ4" s="1436"/>
      <c r="OK4" s="1436"/>
      <c r="OL4" s="1436"/>
      <c r="OM4" s="1436"/>
      <c r="ON4" s="1436"/>
      <c r="OO4" s="1436"/>
      <c r="OP4" s="1436"/>
      <c r="OQ4" s="1436"/>
      <c r="OR4" s="1436"/>
      <c r="OS4" s="1436"/>
      <c r="OT4" s="1436"/>
      <c r="OU4" s="1436"/>
      <c r="OV4" s="1436"/>
      <c r="OW4" s="1436"/>
      <c r="OX4" s="1436"/>
      <c r="OY4" s="1436"/>
      <c r="OZ4" s="1436"/>
      <c r="PA4" s="1436"/>
      <c r="PB4" s="1436"/>
      <c r="PC4" s="1436"/>
      <c r="PD4" s="1436"/>
      <c r="PE4" s="1436"/>
      <c r="PF4" s="1436"/>
      <c r="PG4" s="1436"/>
      <c r="PH4" s="1436"/>
      <c r="PI4" s="1436"/>
      <c r="PJ4" s="1436"/>
      <c r="PK4" s="1436"/>
      <c r="PL4" s="1436"/>
      <c r="PM4" s="1436"/>
      <c r="PN4" s="1436"/>
      <c r="PO4" s="1436"/>
      <c r="PP4" s="1436"/>
      <c r="PQ4" s="1436"/>
      <c r="PR4" s="1436"/>
      <c r="PS4" s="1436"/>
      <c r="PT4" s="1436"/>
      <c r="PU4" s="1436"/>
      <c r="PV4" s="1436"/>
      <c r="PW4" s="1436"/>
      <c r="PX4" s="1436"/>
      <c r="PY4" s="1436"/>
      <c r="PZ4" s="1436"/>
      <c r="QA4" s="1436"/>
      <c r="QB4" s="1436"/>
      <c r="QC4" s="1436"/>
      <c r="QD4" s="1436"/>
      <c r="QE4" s="1436"/>
      <c r="QF4" s="1436"/>
      <c r="QG4" s="1436"/>
      <c r="QH4" s="1436"/>
      <c r="QI4" s="1436"/>
      <c r="QJ4" s="1436"/>
      <c r="QK4" s="1436"/>
      <c r="QL4" s="1436"/>
      <c r="QM4" s="1436"/>
      <c r="QN4" s="1436"/>
      <c r="QO4" s="1436"/>
      <c r="QP4" s="1436"/>
      <c r="QQ4" s="1436"/>
      <c r="QR4" s="1436"/>
      <c r="QS4" s="1436"/>
      <c r="QT4" s="1436"/>
      <c r="QU4" s="1436"/>
      <c r="QV4" s="1436"/>
      <c r="QW4" s="1436"/>
      <c r="QX4" s="1436"/>
      <c r="QY4" s="1436"/>
      <c r="QZ4" s="1436"/>
      <c r="RA4" s="1436"/>
      <c r="RB4" s="1436"/>
      <c r="RC4" s="1436"/>
      <c r="RD4" s="1436"/>
      <c r="RE4" s="1436"/>
      <c r="RF4" s="1436"/>
      <c r="RG4" s="1436"/>
      <c r="RH4" s="1436"/>
      <c r="RI4" s="1436"/>
      <c r="RJ4" s="1436"/>
      <c r="RK4" s="1436"/>
      <c r="RL4" s="1436"/>
      <c r="RM4" s="1436"/>
      <c r="RN4" s="1436"/>
      <c r="RO4" s="1436"/>
      <c r="RP4" s="1436"/>
      <c r="RQ4" s="1436"/>
      <c r="RR4" s="1436"/>
      <c r="RS4" s="1436"/>
      <c r="RT4" s="1436"/>
      <c r="RU4" s="1436"/>
      <c r="RV4" s="1436"/>
      <c r="RW4" s="1436"/>
      <c r="RX4" s="1436"/>
      <c r="RY4" s="1436"/>
      <c r="RZ4" s="1436"/>
      <c r="SA4" s="1436"/>
      <c r="SB4" s="1436"/>
      <c r="SC4" s="1436"/>
      <c r="SD4" s="1436"/>
      <c r="SE4" s="1436"/>
      <c r="SF4" s="1436"/>
      <c r="SG4" s="1436"/>
      <c r="SH4" s="1436"/>
      <c r="SI4" s="1436"/>
      <c r="SJ4" s="1436"/>
      <c r="SK4" s="1436"/>
      <c r="SL4" s="1436"/>
      <c r="SM4" s="1436"/>
      <c r="SN4" s="1436"/>
      <c r="SO4" s="1436"/>
      <c r="SP4" s="1436"/>
      <c r="SQ4" s="1436"/>
      <c r="SR4" s="1436"/>
      <c r="SS4" s="1436"/>
      <c r="ST4" s="1436"/>
      <c r="SU4" s="1436"/>
      <c r="SV4" s="1436"/>
      <c r="SW4" s="1436"/>
      <c r="SX4" s="1436"/>
      <c r="SY4" s="1436"/>
      <c r="SZ4" s="1436"/>
      <c r="TA4" s="1436"/>
      <c r="TB4" s="1436"/>
      <c r="TC4" s="1436"/>
      <c r="TD4" s="1436"/>
      <c r="TE4" s="1436"/>
      <c r="TF4" s="1436"/>
      <c r="TG4" s="1436"/>
      <c r="TH4" s="1436"/>
      <c r="TI4" s="1436"/>
      <c r="TJ4" s="1436"/>
      <c r="TK4" s="1436"/>
      <c r="TL4" s="1436"/>
      <c r="TM4" s="1436"/>
      <c r="TN4" s="1436"/>
      <c r="TO4" s="1436"/>
      <c r="TP4" s="1436"/>
      <c r="TQ4" s="1436"/>
      <c r="TR4" s="1436"/>
      <c r="TS4" s="1436"/>
      <c r="TT4" s="1436"/>
      <c r="TU4" s="1436"/>
      <c r="TV4" s="1436"/>
      <c r="TW4" s="1436"/>
      <c r="TX4" s="1436"/>
      <c r="TY4" s="1436"/>
      <c r="TZ4" s="1436"/>
      <c r="UA4" s="1436"/>
      <c r="UB4" s="1436"/>
      <c r="UC4" s="1436"/>
      <c r="UD4" s="1436"/>
      <c r="UE4" s="1436"/>
      <c r="UF4" s="1436"/>
      <c r="UG4" s="1436"/>
      <c r="UH4" s="1436"/>
      <c r="UI4" s="1436"/>
      <c r="UJ4" s="1436"/>
      <c r="UK4" s="1436"/>
      <c r="UL4" s="1436"/>
      <c r="UM4" s="1436"/>
      <c r="UN4" s="1436"/>
      <c r="UO4" s="1436"/>
      <c r="UP4" s="1436"/>
      <c r="UQ4" s="1436"/>
      <c r="UR4" s="1436"/>
      <c r="US4" s="1436"/>
      <c r="UT4" s="1436"/>
      <c r="UU4" s="1436"/>
      <c r="UV4" s="1436"/>
      <c r="UW4" s="1436"/>
      <c r="UX4" s="1436"/>
      <c r="UY4" s="1436"/>
      <c r="UZ4" s="1436"/>
      <c r="VA4" s="1436"/>
      <c r="VB4" s="1436"/>
      <c r="VC4" s="1436"/>
      <c r="VD4" s="1436"/>
      <c r="VE4" s="1436"/>
      <c r="VF4" s="1436"/>
      <c r="VG4" s="1436"/>
      <c r="VH4" s="1436"/>
      <c r="VI4" s="1436"/>
      <c r="VJ4" s="1436"/>
      <c r="VK4" s="1436"/>
      <c r="VL4" s="1436"/>
      <c r="VM4" s="1436"/>
      <c r="VN4" s="1436"/>
      <c r="VO4" s="1436"/>
      <c r="VP4" s="1436"/>
      <c r="VQ4" s="1436"/>
      <c r="VR4" s="1436"/>
      <c r="VS4" s="1436"/>
      <c r="VT4" s="1436"/>
      <c r="VU4" s="1436"/>
      <c r="VV4" s="1436"/>
      <c r="VW4" s="1436"/>
      <c r="VX4" s="1436"/>
      <c r="VY4" s="1436"/>
      <c r="VZ4" s="1436"/>
      <c r="WA4" s="1436"/>
      <c r="WB4" s="1436"/>
      <c r="WC4" s="1436"/>
      <c r="WD4" s="1436"/>
      <c r="WE4" s="1436"/>
      <c r="WF4" s="1436"/>
      <c r="WG4" s="1436"/>
      <c r="WH4" s="1436"/>
      <c r="WI4" s="1436"/>
      <c r="WJ4" s="1436"/>
      <c r="WK4" s="1436"/>
      <c r="WL4" s="1436"/>
      <c r="WM4" s="1436"/>
      <c r="WN4" s="1436"/>
      <c r="WO4" s="1436"/>
      <c r="WP4" s="1436"/>
      <c r="WQ4" s="1436"/>
      <c r="WR4" s="1436"/>
      <c r="WS4" s="1436"/>
      <c r="WT4" s="1436"/>
      <c r="WU4" s="1436"/>
      <c r="WV4" s="1436"/>
      <c r="WW4" s="1436"/>
      <c r="WX4" s="1436"/>
      <c r="WY4" s="1436"/>
      <c r="WZ4" s="1436"/>
      <c r="XA4" s="1436"/>
      <c r="XB4" s="1436"/>
      <c r="XC4" s="1436"/>
      <c r="XD4" s="1436"/>
      <c r="XE4" s="1436"/>
      <c r="XF4" s="1436"/>
      <c r="XG4" s="1436"/>
      <c r="XH4" s="1436"/>
      <c r="XI4" s="1436"/>
      <c r="XJ4" s="1436"/>
      <c r="XK4" s="1436"/>
      <c r="XL4" s="1436"/>
      <c r="XM4" s="1436"/>
      <c r="XN4" s="1436"/>
      <c r="XO4" s="1436"/>
      <c r="XP4" s="1436"/>
      <c r="XQ4" s="1436"/>
      <c r="XR4" s="1436"/>
      <c r="XS4" s="1436"/>
      <c r="XT4" s="1436"/>
      <c r="XU4" s="1436"/>
      <c r="XV4" s="1436"/>
      <c r="XW4" s="1436"/>
      <c r="XX4" s="1436"/>
      <c r="XY4" s="1436"/>
      <c r="XZ4" s="1436"/>
      <c r="YA4" s="1436"/>
      <c r="YB4" s="1436"/>
      <c r="YC4" s="1436"/>
      <c r="YD4" s="1436"/>
      <c r="YE4" s="1436"/>
      <c r="YF4" s="1436"/>
      <c r="YG4" s="1436"/>
      <c r="YH4" s="1436"/>
      <c r="YI4" s="1436"/>
      <c r="YJ4" s="1436"/>
      <c r="YK4" s="1436"/>
      <c r="YL4" s="1436"/>
      <c r="YM4" s="1436"/>
      <c r="YN4" s="1436"/>
      <c r="YO4" s="1436"/>
      <c r="YP4" s="1436"/>
      <c r="YQ4" s="1436"/>
      <c r="YR4" s="1436"/>
      <c r="YS4" s="1436"/>
      <c r="YT4" s="1436"/>
      <c r="YU4" s="1436"/>
      <c r="YV4" s="1436"/>
      <c r="YW4" s="1436"/>
      <c r="YX4" s="1436"/>
      <c r="YY4" s="1436"/>
      <c r="YZ4" s="1436"/>
      <c r="ZA4" s="1436"/>
      <c r="ZB4" s="1436"/>
      <c r="ZC4" s="1436"/>
      <c r="ZD4" s="1436"/>
      <c r="ZE4" s="1436"/>
      <c r="ZF4" s="1436"/>
      <c r="ZG4" s="1436"/>
      <c r="ZH4" s="1436"/>
      <c r="ZI4" s="1436"/>
      <c r="ZJ4" s="1436"/>
      <c r="ZK4" s="1436"/>
      <c r="ZL4" s="1436"/>
      <c r="ZM4" s="1436"/>
      <c r="ZN4" s="1436"/>
      <c r="ZO4" s="1436"/>
      <c r="ZP4" s="1436"/>
      <c r="ZQ4" s="1436"/>
      <c r="ZR4" s="1436"/>
      <c r="ZS4" s="1436"/>
      <c r="ZT4" s="1436"/>
      <c r="ZU4" s="1436"/>
      <c r="ZV4" s="1436"/>
      <c r="ZW4" s="1436"/>
      <c r="ZX4" s="1436"/>
      <c r="ZY4" s="1436"/>
      <c r="ZZ4" s="1436"/>
      <c r="AAA4" s="1436"/>
      <c r="AAB4" s="1436"/>
      <c r="AAC4" s="1436"/>
      <c r="AAD4" s="1436"/>
      <c r="AAE4" s="1436"/>
      <c r="AAF4" s="1436"/>
      <c r="AAG4" s="1436"/>
      <c r="AAH4" s="1436"/>
      <c r="AAI4" s="1436"/>
      <c r="AAJ4" s="1436"/>
      <c r="AAK4" s="1436"/>
      <c r="AAL4" s="1436"/>
      <c r="AAM4" s="1436"/>
      <c r="AAN4" s="1436"/>
      <c r="AAO4" s="1436"/>
      <c r="AAP4" s="1436"/>
      <c r="AAQ4" s="1436"/>
      <c r="AAR4" s="1436"/>
      <c r="AAS4" s="1436"/>
      <c r="AAT4" s="1436"/>
      <c r="AAU4" s="1436"/>
      <c r="AAV4" s="1436"/>
      <c r="AAW4" s="1436"/>
      <c r="AAX4" s="1436"/>
      <c r="AAY4" s="1436"/>
      <c r="AAZ4" s="1436"/>
      <c r="ABA4" s="1436"/>
      <c r="ABB4" s="1436"/>
      <c r="ABC4" s="1436"/>
      <c r="ABD4" s="1436"/>
      <c r="ABE4" s="1436"/>
      <c r="ABF4" s="1436"/>
      <c r="ABG4" s="1436"/>
      <c r="ABH4" s="1436"/>
      <c r="ABI4" s="1436"/>
      <c r="ABJ4" s="1436"/>
      <c r="ABK4" s="1436"/>
      <c r="ABL4" s="1436"/>
      <c r="ABM4" s="1436"/>
      <c r="ABN4" s="1436"/>
      <c r="ABO4" s="1436"/>
      <c r="ABP4" s="1436"/>
      <c r="ABQ4" s="1436"/>
      <c r="ABR4" s="1436"/>
      <c r="ABS4" s="1436"/>
      <c r="ABT4" s="1436"/>
      <c r="ABU4" s="1436"/>
      <c r="ABV4" s="1436"/>
      <c r="ABW4" s="1436"/>
      <c r="ABX4" s="1436"/>
      <c r="ABY4" s="1436"/>
      <c r="ABZ4" s="1436"/>
      <c r="ACA4" s="1436"/>
      <c r="ACB4" s="1436"/>
      <c r="ACC4" s="1436"/>
      <c r="ACD4" s="1436"/>
      <c r="ACE4" s="1436"/>
      <c r="ACF4" s="1436"/>
      <c r="ACG4" s="1436"/>
      <c r="ACH4" s="1436"/>
      <c r="ACI4" s="1436"/>
      <c r="ACJ4" s="1436"/>
      <c r="ACK4" s="1436"/>
      <c r="ACL4" s="1436"/>
      <c r="ACM4" s="1436"/>
      <c r="ACN4" s="1436"/>
      <c r="ACO4" s="1436"/>
      <c r="ACP4" s="1436"/>
      <c r="ACQ4" s="1436"/>
      <c r="ACR4" s="1436"/>
      <c r="ACS4" s="1436"/>
      <c r="ACT4" s="1436"/>
      <c r="ACU4" s="1436"/>
      <c r="ACV4" s="1436"/>
      <c r="ACW4" s="1436"/>
      <c r="ACX4" s="1436"/>
      <c r="ACY4" s="1436"/>
      <c r="ACZ4" s="1436"/>
      <c r="ADA4" s="1436"/>
      <c r="ADB4" s="1436"/>
      <c r="ADC4" s="1436"/>
      <c r="ADD4" s="1436"/>
      <c r="ADE4" s="1436"/>
      <c r="ADF4" s="1436"/>
      <c r="ADG4" s="1436"/>
      <c r="ADH4" s="1436"/>
      <c r="ADI4" s="1436"/>
      <c r="ADJ4" s="1436"/>
      <c r="ADK4" s="1436"/>
      <c r="ADL4" s="1436"/>
      <c r="ADM4" s="1436"/>
      <c r="ADN4" s="1436"/>
      <c r="ADO4" s="1436"/>
      <c r="ADP4" s="1436"/>
      <c r="ADQ4" s="1436"/>
      <c r="ADR4" s="1436"/>
      <c r="ADS4" s="1436"/>
      <c r="ADT4" s="1436"/>
      <c r="ADU4" s="1436"/>
      <c r="ADV4" s="1436"/>
      <c r="ADW4" s="1436"/>
      <c r="ADX4" s="1436"/>
      <c r="ADY4" s="1436"/>
      <c r="ADZ4" s="1436"/>
      <c r="AEA4" s="1436"/>
      <c r="AEB4" s="1436"/>
      <c r="AEC4" s="1436"/>
      <c r="AED4" s="1436"/>
      <c r="AEE4" s="1436"/>
      <c r="AEF4" s="1436"/>
      <c r="AEG4" s="1436"/>
      <c r="AEH4" s="1436"/>
      <c r="AEI4" s="1436"/>
      <c r="AEJ4" s="1436"/>
      <c r="AEK4" s="1436"/>
      <c r="AEL4" s="1436"/>
      <c r="AEM4" s="1436"/>
      <c r="AEN4" s="1436"/>
      <c r="AEO4" s="1436"/>
      <c r="AEP4" s="1436"/>
      <c r="AEQ4" s="1436"/>
      <c r="AER4" s="1436"/>
      <c r="AES4" s="1436"/>
      <c r="AET4" s="1436"/>
      <c r="AEU4" s="1436"/>
      <c r="AEV4" s="1436"/>
      <c r="AEW4" s="1436"/>
      <c r="AEX4" s="1436"/>
      <c r="AEY4" s="1436"/>
      <c r="AEZ4" s="1436"/>
      <c r="AFA4" s="1436"/>
      <c r="AFB4" s="1436"/>
      <c r="AFC4" s="1436"/>
      <c r="AFD4" s="1436"/>
      <c r="AFE4" s="1436"/>
      <c r="AFF4" s="1436"/>
      <c r="AFG4" s="1436"/>
      <c r="AFH4" s="1436"/>
      <c r="AFI4" s="1436"/>
      <c r="AFJ4" s="1436"/>
      <c r="AFK4" s="1436"/>
      <c r="AFL4" s="1436"/>
      <c r="AFM4" s="1436"/>
      <c r="AFN4" s="1436"/>
      <c r="AFO4" s="1436"/>
      <c r="AFP4" s="1436"/>
      <c r="AFQ4" s="1436"/>
      <c r="AFR4" s="1436"/>
      <c r="AFS4" s="1436"/>
      <c r="AFT4" s="1436"/>
      <c r="AFU4" s="1436"/>
      <c r="AFV4" s="1436"/>
      <c r="AFW4" s="1436"/>
      <c r="AFX4" s="1436"/>
      <c r="AFY4" s="1436"/>
      <c r="AFZ4" s="1436"/>
      <c r="AGA4" s="1436"/>
      <c r="AGB4" s="1436"/>
      <c r="AGC4" s="1436"/>
      <c r="AGD4" s="1436"/>
      <c r="AGE4" s="1436"/>
      <c r="AGF4" s="1436"/>
      <c r="AGG4" s="1436"/>
      <c r="AGH4" s="1436"/>
      <c r="AGI4" s="1436"/>
      <c r="AGJ4" s="1436"/>
      <c r="AGK4" s="1436"/>
      <c r="AGL4" s="1436"/>
      <c r="AGM4" s="1436"/>
      <c r="AGN4" s="1436"/>
      <c r="AGO4" s="1436"/>
      <c r="AGP4" s="1436"/>
      <c r="AGQ4" s="1436"/>
      <c r="AGR4" s="1436"/>
      <c r="AGS4" s="1436"/>
      <c r="AGT4" s="1436"/>
      <c r="AGU4" s="1436"/>
      <c r="AGV4" s="1436"/>
      <c r="AGW4" s="1436"/>
      <c r="AGX4" s="1436"/>
      <c r="AGY4" s="1436"/>
      <c r="AGZ4" s="1436"/>
      <c r="AHA4" s="1436"/>
      <c r="AHB4" s="1436"/>
      <c r="AHC4" s="1436"/>
      <c r="AHD4" s="1436"/>
      <c r="AHE4" s="1436"/>
      <c r="AHF4" s="1436"/>
      <c r="AHG4" s="1436"/>
      <c r="AHH4" s="1436"/>
      <c r="AHI4" s="1436"/>
      <c r="AHJ4" s="1436"/>
      <c r="AHK4" s="1436"/>
      <c r="AHL4" s="1436"/>
      <c r="AHM4" s="1436"/>
      <c r="AHN4" s="1436"/>
      <c r="AHO4" s="1436"/>
      <c r="AHP4" s="1436"/>
      <c r="AHQ4" s="1436"/>
      <c r="AHR4" s="1436"/>
      <c r="AHS4" s="1436"/>
      <c r="AHT4" s="1436"/>
      <c r="AHU4" s="1436"/>
      <c r="AHV4" s="1436"/>
      <c r="AHW4" s="1436"/>
      <c r="AHX4" s="1436"/>
      <c r="AHY4" s="1436"/>
      <c r="AHZ4" s="1436"/>
      <c r="AIA4" s="1436"/>
      <c r="AIB4" s="1436"/>
      <c r="AIC4" s="1436"/>
      <c r="AID4" s="1436"/>
      <c r="AIE4" s="1436"/>
      <c r="AIF4" s="1436"/>
      <c r="AIG4" s="1436"/>
      <c r="AIH4" s="1436"/>
      <c r="AII4" s="1436"/>
      <c r="AIJ4" s="1436"/>
      <c r="AIK4" s="1436"/>
      <c r="AIL4" s="1436"/>
      <c r="AIM4" s="1436"/>
      <c r="AIN4" s="1436"/>
      <c r="AIO4" s="1436"/>
      <c r="AIP4" s="1436"/>
      <c r="AIQ4" s="1436"/>
      <c r="AIR4" s="1436"/>
      <c r="AIS4" s="1436"/>
      <c r="AIT4" s="1436"/>
      <c r="AIU4" s="1436"/>
      <c r="AIV4" s="1436"/>
      <c r="AIW4" s="1436"/>
      <c r="AIX4" s="1436"/>
      <c r="AIY4" s="1436"/>
      <c r="AIZ4" s="1436"/>
      <c r="AJA4" s="1436"/>
      <c r="AJB4" s="1436"/>
      <c r="AJC4" s="1436"/>
      <c r="AJD4" s="1436"/>
      <c r="AJE4" s="1436"/>
      <c r="AJF4" s="1436"/>
      <c r="AJG4" s="1436"/>
      <c r="AJH4" s="1436"/>
      <c r="AJI4" s="1436"/>
      <c r="AJJ4" s="1436"/>
      <c r="AJK4" s="1436"/>
      <c r="AJL4" s="1436"/>
      <c r="AJM4" s="1436"/>
      <c r="AJN4" s="1436"/>
      <c r="AJO4" s="1436"/>
      <c r="AJP4" s="1436"/>
      <c r="AJQ4" s="1436"/>
      <c r="AJR4" s="1436"/>
      <c r="AJS4" s="1436"/>
      <c r="AJT4" s="1436"/>
      <c r="AJU4" s="1436"/>
      <c r="AJV4" s="1436"/>
      <c r="AJW4" s="1436"/>
      <c r="AJX4" s="1436"/>
      <c r="AJY4" s="1436"/>
      <c r="AJZ4" s="1436"/>
      <c r="AKA4" s="1436"/>
      <c r="AKB4" s="1436"/>
      <c r="AKC4" s="1436"/>
      <c r="AKD4" s="1436"/>
      <c r="AKE4" s="1436"/>
      <c r="AKF4" s="1436"/>
      <c r="AKG4" s="1436"/>
      <c r="AKH4" s="1436"/>
      <c r="AKI4" s="1436"/>
      <c r="AKJ4" s="1436"/>
      <c r="AKK4" s="1436"/>
      <c r="AKL4" s="1436"/>
      <c r="AKM4" s="1436"/>
      <c r="AKN4" s="1436"/>
      <c r="AKO4" s="1436"/>
      <c r="AKP4" s="1436"/>
      <c r="AKQ4" s="1436"/>
      <c r="AKR4" s="1436"/>
      <c r="AKS4" s="1436"/>
      <c r="AKT4" s="1436"/>
      <c r="AKU4" s="1436"/>
      <c r="AKV4" s="1436"/>
      <c r="AKW4" s="1436"/>
      <c r="AKX4" s="1436"/>
      <c r="AKY4" s="1436"/>
      <c r="AKZ4" s="1436"/>
      <c r="ALA4" s="1436"/>
      <c r="ALB4" s="1436"/>
      <c r="ALC4" s="1436"/>
      <c r="ALD4" s="1436"/>
      <c r="ALE4" s="1436"/>
      <c r="ALF4" s="1436"/>
      <c r="ALG4" s="1436"/>
      <c r="ALH4" s="1436"/>
      <c r="ALI4" s="1436"/>
      <c r="ALJ4" s="1436"/>
      <c r="ALK4" s="1436"/>
      <c r="ALL4" s="1436"/>
      <c r="ALM4" s="1436"/>
      <c r="ALN4" s="1436"/>
      <c r="ALO4" s="1436"/>
      <c r="ALP4" s="1436"/>
      <c r="ALQ4" s="1436"/>
      <c r="ALR4" s="1436"/>
      <c r="ALS4" s="1436"/>
      <c r="ALT4" s="1436"/>
      <c r="ALU4" s="1436"/>
      <c r="ALV4" s="1436"/>
      <c r="ALW4" s="1436"/>
      <c r="ALX4" s="1436"/>
      <c r="ALY4" s="1436"/>
      <c r="ALZ4" s="1436"/>
      <c r="AMA4" s="1436"/>
      <c r="AMB4" s="1436"/>
      <c r="AMC4" s="1436"/>
      <c r="AMD4" s="1436"/>
      <c r="AME4" s="1436"/>
      <c r="AMF4" s="1436"/>
      <c r="AMG4" s="1436"/>
      <c r="AMH4" s="1436"/>
      <c r="AMI4" s="1436"/>
      <c r="AMJ4" s="1436"/>
      <c r="AMK4" s="1436"/>
      <c r="AML4" s="1436"/>
      <c r="AMM4" s="1436"/>
      <c r="AMN4" s="1436"/>
      <c r="AMO4" s="1436"/>
      <c r="AMP4" s="1436"/>
      <c r="AMQ4" s="1436"/>
      <c r="AMR4" s="1436"/>
      <c r="AMS4" s="1436"/>
      <c r="AMT4" s="1436"/>
      <c r="AMU4" s="1436"/>
      <c r="AMV4" s="1436"/>
      <c r="AMW4" s="1436"/>
      <c r="AMX4" s="1436"/>
      <c r="AMY4" s="1436"/>
      <c r="AMZ4" s="1436"/>
      <c r="ANA4" s="1436"/>
      <c r="ANB4" s="1436"/>
      <c r="ANC4" s="1436"/>
      <c r="AND4" s="1436"/>
      <c r="ANE4" s="1436"/>
      <c r="ANF4" s="1436"/>
      <c r="ANG4" s="1436"/>
      <c r="ANH4" s="1436"/>
      <c r="ANI4" s="1436"/>
      <c r="ANJ4" s="1436"/>
      <c r="ANK4" s="1436"/>
      <c r="ANL4" s="1436"/>
      <c r="ANM4" s="1436"/>
      <c r="ANN4" s="1436"/>
      <c r="ANO4" s="1436"/>
      <c r="ANP4" s="1436"/>
      <c r="ANQ4" s="1436"/>
      <c r="ANR4" s="1436"/>
      <c r="ANS4" s="1436"/>
      <c r="ANT4" s="1436"/>
      <c r="ANU4" s="1436"/>
      <c r="ANV4" s="1436"/>
      <c r="ANW4" s="1436"/>
      <c r="ANX4" s="1436"/>
      <c r="ANY4" s="1436"/>
      <c r="ANZ4" s="1436"/>
      <c r="AOA4" s="1436"/>
      <c r="AOB4" s="1436"/>
      <c r="AOC4" s="1436"/>
      <c r="AOD4" s="1436"/>
      <c r="AOE4" s="1436"/>
      <c r="AOF4" s="1436"/>
      <c r="AOG4" s="1436"/>
      <c r="AOH4" s="1436"/>
      <c r="AOI4" s="1436"/>
      <c r="AOJ4" s="1436"/>
      <c r="AOK4" s="1436"/>
      <c r="AOL4" s="1436"/>
      <c r="AOM4" s="1436"/>
      <c r="AON4" s="1436"/>
      <c r="AOO4" s="1436"/>
      <c r="AOP4" s="1436"/>
      <c r="AOQ4" s="1436"/>
      <c r="AOR4" s="1436"/>
      <c r="AOS4" s="1436"/>
      <c r="AOT4" s="1436"/>
      <c r="AOU4" s="1436"/>
      <c r="AOV4" s="1436"/>
      <c r="AOW4" s="1436"/>
      <c r="AOX4" s="1436"/>
      <c r="AOY4" s="1436"/>
      <c r="AOZ4" s="1436"/>
      <c r="APA4" s="1436"/>
      <c r="APB4" s="1436"/>
      <c r="APC4" s="1436"/>
      <c r="APD4" s="1436"/>
      <c r="APE4" s="1436"/>
      <c r="APF4" s="1436"/>
      <c r="APG4" s="1436"/>
      <c r="APH4" s="1436"/>
      <c r="API4" s="1436"/>
      <c r="APJ4" s="1436"/>
      <c r="APK4" s="1436"/>
      <c r="APL4" s="1436"/>
      <c r="APM4" s="1436"/>
      <c r="APN4" s="1436"/>
      <c r="APO4" s="1436"/>
      <c r="APP4" s="1436"/>
      <c r="APQ4" s="1436"/>
      <c r="APR4" s="1436"/>
      <c r="APS4" s="1436"/>
      <c r="APT4" s="1436"/>
      <c r="APU4" s="1436"/>
      <c r="APV4" s="1436"/>
      <c r="APW4" s="1436"/>
      <c r="APX4" s="1436"/>
      <c r="APY4" s="1436"/>
      <c r="APZ4" s="1436"/>
      <c r="AQA4" s="1436"/>
      <c r="AQB4" s="1436"/>
      <c r="AQC4" s="1436"/>
      <c r="AQD4" s="1436"/>
      <c r="AQE4" s="1436"/>
      <c r="AQF4" s="1436"/>
      <c r="AQG4" s="1436"/>
      <c r="AQH4" s="1436"/>
      <c r="AQI4" s="1436"/>
      <c r="AQJ4" s="1436"/>
      <c r="AQK4" s="1436"/>
      <c r="AQL4" s="1436"/>
      <c r="AQM4" s="1436"/>
      <c r="AQN4" s="1436"/>
      <c r="AQO4" s="1436"/>
      <c r="AQP4" s="1436"/>
      <c r="AQQ4" s="1436"/>
      <c r="AQR4" s="1436"/>
      <c r="AQS4" s="1436"/>
      <c r="AQT4" s="1436"/>
      <c r="AQU4" s="1436"/>
      <c r="AQV4" s="1436"/>
      <c r="AQW4" s="1436"/>
      <c r="AQX4" s="1436"/>
      <c r="AQY4" s="1436"/>
      <c r="AQZ4" s="1436"/>
      <c r="ARA4" s="1436"/>
      <c r="ARB4" s="1436"/>
      <c r="ARC4" s="1436"/>
      <c r="ARD4" s="1436"/>
      <c r="ARE4" s="1436"/>
      <c r="ARF4" s="1436"/>
      <c r="ARG4" s="1436"/>
      <c r="ARH4" s="1436"/>
      <c r="ARI4" s="1436"/>
      <c r="ARJ4" s="1436"/>
      <c r="ARK4" s="1436"/>
      <c r="ARL4" s="1436"/>
      <c r="ARM4" s="1436"/>
      <c r="ARN4" s="1436"/>
      <c r="ARO4" s="1436"/>
      <c r="ARP4" s="1436"/>
      <c r="ARQ4" s="1436"/>
      <c r="ARR4" s="1436"/>
      <c r="ARS4" s="1436"/>
      <c r="ART4" s="1436"/>
      <c r="ARU4" s="1436"/>
      <c r="ARV4" s="1436"/>
      <c r="ARW4" s="1436"/>
      <c r="ARX4" s="1436"/>
      <c r="ARY4" s="1436"/>
      <c r="ARZ4" s="1436"/>
      <c r="ASA4" s="1436"/>
      <c r="ASB4" s="1436"/>
      <c r="ASC4" s="1436"/>
      <c r="ASD4" s="1436"/>
      <c r="ASE4" s="1436"/>
      <c r="ASF4" s="1436"/>
      <c r="ASG4" s="1436"/>
      <c r="ASH4" s="1436"/>
      <c r="ASI4" s="1436"/>
      <c r="ASJ4" s="1436"/>
      <c r="ASK4" s="1436"/>
      <c r="ASL4" s="1436"/>
      <c r="ASM4" s="1436"/>
      <c r="ASN4" s="1436"/>
      <c r="ASO4" s="1436"/>
      <c r="ASP4" s="1436"/>
      <c r="ASQ4" s="1436"/>
      <c r="ASR4" s="1436"/>
      <c r="ASS4" s="1436"/>
      <c r="AST4" s="1436"/>
      <c r="ASU4" s="1436"/>
      <c r="ASV4" s="1436"/>
      <c r="ASW4" s="1436"/>
      <c r="ASX4" s="1436"/>
      <c r="ASY4" s="1436"/>
      <c r="ASZ4" s="1436"/>
      <c r="ATA4" s="1436"/>
      <c r="ATB4" s="1436"/>
      <c r="ATC4" s="1436"/>
      <c r="ATD4" s="1436"/>
      <c r="ATE4" s="1436"/>
      <c r="ATF4" s="1436"/>
      <c r="ATG4" s="1436"/>
      <c r="ATH4" s="1436"/>
      <c r="ATI4" s="1436"/>
      <c r="ATJ4" s="1436"/>
      <c r="ATK4" s="1436"/>
      <c r="ATL4" s="1436"/>
      <c r="ATM4" s="1436"/>
      <c r="ATN4" s="1436"/>
      <c r="ATO4" s="1436"/>
      <c r="ATP4" s="1436"/>
      <c r="ATQ4" s="1436"/>
      <c r="ATR4" s="1436"/>
      <c r="ATS4" s="1436"/>
      <c r="ATT4" s="1436"/>
      <c r="ATU4" s="1436"/>
      <c r="ATV4" s="1436"/>
      <c r="ATW4" s="1436"/>
      <c r="ATX4" s="1436"/>
      <c r="ATY4" s="1436"/>
      <c r="ATZ4" s="1436"/>
      <c r="AUA4" s="1436"/>
      <c r="AUB4" s="1436"/>
      <c r="AUC4" s="1436"/>
      <c r="AUD4" s="1436"/>
      <c r="AUE4" s="1436"/>
      <c r="AUF4" s="1436"/>
      <c r="AUG4" s="1436"/>
      <c r="AUH4" s="1436"/>
      <c r="AUI4" s="1436"/>
      <c r="AUJ4" s="1436"/>
      <c r="AUK4" s="1436"/>
      <c r="AUL4" s="1436"/>
      <c r="AUM4" s="1436"/>
      <c r="AUN4" s="1436"/>
      <c r="AUO4" s="1436"/>
      <c r="AUP4" s="1436"/>
      <c r="AUQ4" s="1436"/>
      <c r="AUR4" s="1436"/>
      <c r="AUS4" s="1436"/>
      <c r="AUT4" s="1436"/>
      <c r="AUU4" s="1436"/>
      <c r="AUV4" s="1436"/>
      <c r="AUW4" s="1436"/>
      <c r="AUX4" s="1436"/>
      <c r="AUY4" s="1436"/>
      <c r="AUZ4" s="1436"/>
      <c r="AVA4" s="1436"/>
      <c r="AVB4" s="1436"/>
      <c r="AVC4" s="1436"/>
      <c r="AVD4" s="1436"/>
      <c r="AVE4" s="1436"/>
      <c r="AVF4" s="1436"/>
      <c r="AVG4" s="1436"/>
      <c r="AVH4" s="1436"/>
      <c r="AVI4" s="1436"/>
      <c r="AVJ4" s="1436"/>
      <c r="AVK4" s="1436"/>
      <c r="AVL4" s="1436"/>
      <c r="AVM4" s="1436"/>
      <c r="AVN4" s="1436"/>
      <c r="AVO4" s="1436"/>
      <c r="AVP4" s="1436"/>
      <c r="AVQ4" s="1436"/>
      <c r="AVR4" s="1436"/>
      <c r="AVS4" s="1436"/>
      <c r="AVT4" s="1436"/>
      <c r="AVU4" s="1436"/>
      <c r="AVV4" s="1436"/>
      <c r="AVW4" s="1436"/>
      <c r="AVX4" s="1436"/>
      <c r="AVY4" s="1436"/>
      <c r="AVZ4" s="1436"/>
      <c r="AWA4" s="1436"/>
      <c r="AWB4" s="1436"/>
      <c r="AWC4" s="1436"/>
      <c r="AWD4" s="1436"/>
      <c r="AWE4" s="1436"/>
      <c r="AWF4" s="1436"/>
      <c r="AWG4" s="1436"/>
      <c r="AWH4" s="1436"/>
      <c r="AWI4" s="1436"/>
      <c r="AWJ4" s="1436"/>
      <c r="AWK4" s="1436"/>
      <c r="AWL4" s="1436"/>
      <c r="AWM4" s="1436"/>
      <c r="AWN4" s="1436"/>
      <c r="AWO4" s="1436"/>
      <c r="AWP4" s="1436"/>
      <c r="AWQ4" s="1436"/>
      <c r="AWR4" s="1436"/>
      <c r="AWS4" s="1436"/>
      <c r="AWT4" s="1436"/>
      <c r="AWU4" s="1436"/>
      <c r="AWV4" s="1436"/>
      <c r="AWW4" s="1436"/>
      <c r="AWX4" s="1436"/>
      <c r="AWY4" s="1436"/>
      <c r="AWZ4" s="1436"/>
      <c r="AXA4" s="1436"/>
      <c r="AXB4" s="1436"/>
      <c r="AXC4" s="1436"/>
      <c r="AXD4" s="1436"/>
      <c r="AXE4" s="1436"/>
      <c r="AXF4" s="1436"/>
      <c r="AXG4" s="1436"/>
      <c r="AXH4" s="1436"/>
      <c r="AXI4" s="1436"/>
      <c r="AXJ4" s="1436"/>
      <c r="AXK4" s="1436"/>
      <c r="AXL4" s="1436"/>
      <c r="AXM4" s="1436"/>
      <c r="AXN4" s="1436"/>
      <c r="AXO4" s="1436"/>
      <c r="AXP4" s="1436"/>
      <c r="AXQ4" s="1436"/>
      <c r="AXR4" s="1436"/>
      <c r="AXS4" s="1436"/>
      <c r="AXT4" s="1436"/>
      <c r="AXU4" s="1436"/>
      <c r="AXV4" s="1436"/>
      <c r="AXW4" s="1436"/>
      <c r="AXX4" s="1436"/>
      <c r="AXY4" s="1436"/>
      <c r="AXZ4" s="1436"/>
      <c r="AYA4" s="1436"/>
      <c r="AYB4" s="1436"/>
      <c r="AYC4" s="1436"/>
      <c r="AYD4" s="1436"/>
      <c r="AYE4" s="1436"/>
      <c r="AYF4" s="1436"/>
      <c r="AYG4" s="1436"/>
      <c r="AYH4" s="1436"/>
      <c r="AYI4" s="1436"/>
      <c r="AYJ4" s="1436"/>
      <c r="AYK4" s="1436"/>
      <c r="AYL4" s="1436"/>
      <c r="AYM4" s="1436"/>
      <c r="AYN4" s="1436"/>
      <c r="AYO4" s="1436"/>
      <c r="AYP4" s="1436"/>
      <c r="AYQ4" s="1436"/>
      <c r="AYR4" s="1436"/>
      <c r="AYS4" s="1436"/>
      <c r="AYT4" s="1436"/>
      <c r="AYU4" s="1436"/>
      <c r="AYV4" s="1436"/>
      <c r="AYW4" s="1436"/>
      <c r="AYX4" s="1436"/>
      <c r="AYY4" s="1436"/>
      <c r="AYZ4" s="1436"/>
      <c r="AZA4" s="1436"/>
      <c r="AZB4" s="1436"/>
      <c r="AZC4" s="1436"/>
      <c r="AZD4" s="1436"/>
      <c r="AZE4" s="1436"/>
      <c r="AZF4" s="1436"/>
      <c r="AZG4" s="1436"/>
      <c r="AZH4" s="1436"/>
      <c r="AZI4" s="1436"/>
      <c r="AZJ4" s="1436"/>
      <c r="AZK4" s="1436"/>
      <c r="AZL4" s="1436"/>
      <c r="AZM4" s="1436"/>
      <c r="AZN4" s="1436"/>
      <c r="AZO4" s="1436"/>
      <c r="AZP4" s="1436"/>
      <c r="AZQ4" s="1436"/>
      <c r="AZR4" s="1436"/>
      <c r="AZS4" s="1436"/>
      <c r="AZT4" s="1436"/>
      <c r="AZU4" s="1436"/>
      <c r="AZV4" s="1436"/>
      <c r="AZW4" s="1436"/>
      <c r="AZX4" s="1436"/>
      <c r="AZY4" s="1436"/>
      <c r="AZZ4" s="1436"/>
      <c r="BAA4" s="1436"/>
      <c r="BAB4" s="1436"/>
      <c r="BAC4" s="1436"/>
      <c r="BAD4" s="1436"/>
      <c r="BAE4" s="1436"/>
      <c r="BAF4" s="1436"/>
      <c r="BAG4" s="1436"/>
      <c r="BAH4" s="1436"/>
      <c r="BAI4" s="1436"/>
      <c r="BAJ4" s="1436"/>
      <c r="BAK4" s="1436"/>
      <c r="BAL4" s="1436"/>
      <c r="BAM4" s="1436"/>
      <c r="BAN4" s="1436"/>
      <c r="BAO4" s="1436"/>
      <c r="BAP4" s="1436"/>
      <c r="BAQ4" s="1436"/>
      <c r="BAR4" s="1436"/>
      <c r="BAS4" s="1436"/>
      <c r="BAT4" s="1436"/>
      <c r="BAU4" s="1436"/>
      <c r="BAV4" s="1436"/>
      <c r="BAW4" s="1436"/>
      <c r="BAX4" s="1436"/>
      <c r="BAY4" s="1436"/>
      <c r="BAZ4" s="1436"/>
      <c r="BBA4" s="1436"/>
      <c r="BBB4" s="1436"/>
      <c r="BBC4" s="1436"/>
      <c r="BBD4" s="1436"/>
      <c r="BBE4" s="1436"/>
      <c r="BBF4" s="1436"/>
      <c r="BBG4" s="1436"/>
      <c r="BBH4" s="1436"/>
      <c r="BBI4" s="1436"/>
      <c r="BBJ4" s="1436"/>
      <c r="BBK4" s="1436"/>
      <c r="BBL4" s="1436"/>
      <c r="BBM4" s="1436"/>
      <c r="BBN4" s="1436"/>
      <c r="BBO4" s="1436"/>
      <c r="BBP4" s="1436"/>
      <c r="BBQ4" s="1436"/>
      <c r="BBR4" s="1436"/>
      <c r="BBS4" s="1436"/>
      <c r="BBT4" s="1436"/>
      <c r="BBU4" s="1436"/>
      <c r="BBV4" s="1436"/>
      <c r="BBW4" s="1436"/>
      <c r="BBX4" s="1436"/>
      <c r="BBY4" s="1436"/>
      <c r="BBZ4" s="1436"/>
      <c r="BCA4" s="1436"/>
      <c r="BCB4" s="1436"/>
      <c r="BCC4" s="1436"/>
      <c r="BCD4" s="1436"/>
      <c r="BCE4" s="1436"/>
      <c r="BCF4" s="1436"/>
      <c r="BCG4" s="1436"/>
      <c r="BCH4" s="1436"/>
      <c r="BCI4" s="1436"/>
      <c r="BCJ4" s="1436"/>
      <c r="BCK4" s="1436"/>
      <c r="BCL4" s="1436"/>
      <c r="BCM4" s="1436"/>
      <c r="BCN4" s="1436"/>
      <c r="BCO4" s="1436"/>
      <c r="BCP4" s="1436"/>
      <c r="BCQ4" s="1436"/>
      <c r="BCR4" s="1436"/>
      <c r="BCS4" s="1436"/>
      <c r="BCT4" s="1436"/>
      <c r="BCU4" s="1436"/>
      <c r="BCV4" s="1436"/>
      <c r="BCW4" s="1436"/>
      <c r="BCX4" s="1436"/>
      <c r="BCY4" s="1436"/>
      <c r="BCZ4" s="1436"/>
      <c r="BDA4" s="1436"/>
      <c r="BDB4" s="1436"/>
      <c r="BDC4" s="1436"/>
      <c r="BDD4" s="1436"/>
      <c r="BDE4" s="1436"/>
      <c r="BDF4" s="1436"/>
      <c r="BDG4" s="1436"/>
      <c r="BDH4" s="1436"/>
      <c r="BDI4" s="1436"/>
      <c r="BDJ4" s="1436"/>
      <c r="BDK4" s="1436"/>
      <c r="BDL4" s="1436"/>
      <c r="BDM4" s="1436"/>
      <c r="BDN4" s="1436"/>
      <c r="BDO4" s="1436"/>
      <c r="BDP4" s="1436"/>
      <c r="BDQ4" s="1436"/>
      <c r="BDR4" s="1436"/>
      <c r="BDS4" s="1436"/>
      <c r="BDT4" s="1436"/>
      <c r="BDU4" s="1436"/>
      <c r="BDV4" s="1436"/>
      <c r="BDW4" s="1436"/>
      <c r="BDX4" s="1436"/>
      <c r="BDY4" s="1436"/>
      <c r="BDZ4" s="1436"/>
      <c r="BEA4" s="1436"/>
      <c r="BEB4" s="1436"/>
      <c r="BEC4" s="1436"/>
      <c r="BED4" s="1436"/>
      <c r="BEE4" s="1436"/>
      <c r="BEF4" s="1436"/>
      <c r="BEG4" s="1436"/>
      <c r="BEH4" s="1436"/>
      <c r="BEI4" s="1436"/>
      <c r="BEJ4" s="1436"/>
      <c r="BEK4" s="1436"/>
      <c r="BEL4" s="1436"/>
      <c r="BEM4" s="1436"/>
      <c r="BEN4" s="1436"/>
      <c r="BEO4" s="1436"/>
      <c r="BEP4" s="1436"/>
      <c r="BEQ4" s="1436"/>
      <c r="BER4" s="1436"/>
      <c r="BES4" s="1436"/>
      <c r="BET4" s="1436"/>
      <c r="BEU4" s="1436"/>
      <c r="BEV4" s="1436"/>
      <c r="BEW4" s="1436"/>
      <c r="BEX4" s="1436"/>
      <c r="BEY4" s="1436"/>
      <c r="BEZ4" s="1436"/>
      <c r="BFA4" s="1436"/>
      <c r="BFB4" s="1436"/>
      <c r="BFC4" s="1436"/>
      <c r="BFD4" s="1436"/>
      <c r="BFE4" s="1436"/>
      <c r="BFF4" s="1436"/>
      <c r="BFG4" s="1436"/>
      <c r="BFH4" s="1436"/>
      <c r="BFI4" s="1436"/>
      <c r="BFJ4" s="1436"/>
      <c r="BFK4" s="1436"/>
      <c r="BFL4" s="1436"/>
      <c r="BFM4" s="1436"/>
      <c r="BFN4" s="1436"/>
      <c r="BFO4" s="1436"/>
      <c r="BFP4" s="1436"/>
      <c r="BFQ4" s="1436"/>
      <c r="BFR4" s="1436"/>
      <c r="BFS4" s="1436"/>
      <c r="BFT4" s="1436"/>
      <c r="BFU4" s="1436"/>
      <c r="BFV4" s="1436"/>
      <c r="BFW4" s="1436"/>
      <c r="BFX4" s="1436"/>
      <c r="BFY4" s="1436"/>
      <c r="BFZ4" s="1436"/>
      <c r="BGA4" s="1436"/>
      <c r="BGB4" s="1436"/>
      <c r="BGC4" s="1436"/>
      <c r="BGD4" s="1436"/>
      <c r="BGE4" s="1436"/>
      <c r="BGF4" s="1436"/>
      <c r="BGG4" s="1436"/>
      <c r="BGH4" s="1436"/>
      <c r="BGI4" s="1436"/>
      <c r="BGJ4" s="1436"/>
      <c r="BGK4" s="1436"/>
      <c r="BGL4" s="1436"/>
      <c r="BGM4" s="1436"/>
      <c r="BGN4" s="1436"/>
      <c r="BGO4" s="1436"/>
      <c r="BGP4" s="1436"/>
      <c r="BGQ4" s="1436"/>
      <c r="BGR4" s="1436"/>
      <c r="BGS4" s="1436"/>
      <c r="BGT4" s="1436"/>
      <c r="BGU4" s="1436"/>
      <c r="BGV4" s="1436"/>
      <c r="BGW4" s="1436"/>
      <c r="BGX4" s="1436"/>
      <c r="BGY4" s="1436"/>
      <c r="BGZ4" s="1436"/>
      <c r="BHA4" s="1436"/>
      <c r="BHB4" s="1436"/>
      <c r="BHC4" s="1436"/>
      <c r="BHD4" s="1436"/>
      <c r="BHE4" s="1436"/>
      <c r="BHF4" s="1436"/>
      <c r="BHG4" s="1436"/>
      <c r="BHH4" s="1436"/>
      <c r="BHI4" s="1436"/>
      <c r="BHJ4" s="1436"/>
      <c r="BHK4" s="1436"/>
      <c r="BHL4" s="1436"/>
      <c r="BHM4" s="1436"/>
      <c r="BHN4" s="1436"/>
      <c r="BHO4" s="1436"/>
      <c r="BHP4" s="1436"/>
      <c r="BHQ4" s="1436"/>
      <c r="BHR4" s="1436"/>
      <c r="BHS4" s="1436"/>
      <c r="BHT4" s="1436"/>
      <c r="BHU4" s="1436"/>
      <c r="BHV4" s="1436"/>
      <c r="BHW4" s="1436"/>
      <c r="BHX4" s="1436"/>
      <c r="BHY4" s="1436"/>
      <c r="BHZ4" s="1436"/>
      <c r="BIA4" s="1436"/>
      <c r="BIB4" s="1436"/>
      <c r="BIC4" s="1436"/>
      <c r="BID4" s="1436"/>
      <c r="BIE4" s="1436"/>
      <c r="BIF4" s="1436"/>
      <c r="BIG4" s="1436"/>
      <c r="BIH4" s="1436"/>
      <c r="BII4" s="1436"/>
      <c r="BIJ4" s="1436"/>
      <c r="BIK4" s="1436"/>
      <c r="BIL4" s="1436"/>
      <c r="BIM4" s="1436"/>
      <c r="BIN4" s="1436"/>
      <c r="BIO4" s="1436"/>
      <c r="BIP4" s="1436"/>
      <c r="BIQ4" s="1436"/>
      <c r="BIR4" s="1436"/>
      <c r="BIS4" s="1436"/>
      <c r="BIT4" s="1436"/>
      <c r="BIU4" s="1436"/>
      <c r="BIV4" s="1436"/>
      <c r="BIW4" s="1436"/>
      <c r="BIX4" s="1436"/>
      <c r="BIY4" s="1436"/>
      <c r="BIZ4" s="1436"/>
      <c r="BJA4" s="1436"/>
      <c r="BJB4" s="1436"/>
      <c r="BJC4" s="1436"/>
      <c r="BJD4" s="1436"/>
      <c r="BJE4" s="1436"/>
      <c r="BJF4" s="1436"/>
      <c r="BJG4" s="1436"/>
      <c r="BJH4" s="1436"/>
      <c r="BJI4" s="1436"/>
      <c r="BJJ4" s="1436"/>
      <c r="BJK4" s="1436"/>
      <c r="BJL4" s="1436"/>
      <c r="BJM4" s="1436"/>
      <c r="BJN4" s="1436"/>
      <c r="BJO4" s="1436"/>
      <c r="BJP4" s="1436"/>
      <c r="BJQ4" s="1436"/>
      <c r="BJR4" s="1436"/>
      <c r="BJS4" s="1436"/>
      <c r="BJT4" s="1436"/>
      <c r="BJU4" s="1436"/>
      <c r="BJV4" s="1436"/>
      <c r="BJW4" s="1436"/>
      <c r="BJX4" s="1436"/>
      <c r="BJY4" s="1436"/>
      <c r="BJZ4" s="1436"/>
      <c r="BKA4" s="1436"/>
      <c r="BKB4" s="1436"/>
      <c r="BKC4" s="1436"/>
      <c r="BKD4" s="1436"/>
      <c r="BKE4" s="1436"/>
      <c r="BKF4" s="1436"/>
      <c r="BKG4" s="1436"/>
      <c r="BKH4" s="1436"/>
      <c r="BKI4" s="1436"/>
      <c r="BKJ4" s="1436"/>
      <c r="BKK4" s="1436"/>
      <c r="BKL4" s="1436"/>
      <c r="BKM4" s="1436"/>
      <c r="BKN4" s="1436"/>
      <c r="BKO4" s="1436"/>
      <c r="BKP4" s="1436"/>
      <c r="BKQ4" s="1436"/>
      <c r="BKR4" s="1436"/>
      <c r="BKS4" s="1436"/>
      <c r="BKT4" s="1436"/>
      <c r="BKU4" s="1436"/>
      <c r="BKV4" s="1436"/>
      <c r="BKW4" s="1436"/>
      <c r="BKX4" s="1436"/>
      <c r="BKY4" s="1436"/>
      <c r="BKZ4" s="1436"/>
      <c r="BLA4" s="1436"/>
      <c r="BLB4" s="1436"/>
      <c r="BLC4" s="1436"/>
      <c r="BLD4" s="1436"/>
      <c r="BLE4" s="1436"/>
      <c r="BLF4" s="1436"/>
      <c r="BLG4" s="1436"/>
      <c r="BLH4" s="1436"/>
      <c r="BLI4" s="1436"/>
      <c r="BLJ4" s="1436"/>
      <c r="BLK4" s="1436"/>
      <c r="BLL4" s="1436"/>
      <c r="BLM4" s="1436"/>
      <c r="BLN4" s="1436"/>
      <c r="BLO4" s="1436"/>
      <c r="BLP4" s="1436"/>
      <c r="BLQ4" s="1436"/>
      <c r="BLR4" s="1436"/>
      <c r="BLS4" s="1436"/>
      <c r="BLT4" s="1436"/>
      <c r="BLU4" s="1436"/>
      <c r="BLV4" s="1436"/>
      <c r="BLW4" s="1436"/>
      <c r="BLX4" s="1436"/>
      <c r="BLY4" s="1436"/>
      <c r="BLZ4" s="1436"/>
      <c r="BMA4" s="1436"/>
      <c r="BMB4" s="1436"/>
      <c r="BMC4" s="1436"/>
      <c r="BMD4" s="1436"/>
      <c r="BME4" s="1436"/>
      <c r="BMF4" s="1436"/>
      <c r="BMG4" s="1436"/>
      <c r="BMH4" s="1436"/>
      <c r="BMI4" s="1436"/>
      <c r="BMJ4" s="1436"/>
      <c r="BMK4" s="1436"/>
      <c r="BML4" s="1436"/>
      <c r="BMM4" s="1436"/>
      <c r="BMN4" s="1436"/>
      <c r="BMO4" s="1436"/>
      <c r="BMP4" s="1436"/>
      <c r="BMQ4" s="1436"/>
      <c r="BMR4" s="1436"/>
      <c r="BMS4" s="1436"/>
      <c r="BMT4" s="1436"/>
      <c r="BMU4" s="1436"/>
      <c r="BMV4" s="1436"/>
      <c r="BMW4" s="1436"/>
      <c r="BMX4" s="1436"/>
      <c r="BMY4" s="1436"/>
      <c r="BMZ4" s="1436"/>
      <c r="BNA4" s="1436"/>
      <c r="BNB4" s="1436"/>
      <c r="BNC4" s="1436"/>
      <c r="BND4" s="1436"/>
      <c r="BNE4" s="1436"/>
      <c r="BNF4" s="1436"/>
      <c r="BNG4" s="1436"/>
      <c r="BNH4" s="1436"/>
      <c r="BNI4" s="1436"/>
      <c r="BNJ4" s="1436"/>
      <c r="BNK4" s="1436"/>
      <c r="BNL4" s="1436"/>
      <c r="BNM4" s="1436"/>
      <c r="BNN4" s="1436"/>
      <c r="BNO4" s="1436"/>
      <c r="BNP4" s="1436"/>
      <c r="BNQ4" s="1436"/>
      <c r="BNR4" s="1436"/>
      <c r="BNS4" s="1436"/>
      <c r="BNT4" s="1436"/>
      <c r="BNU4" s="1436"/>
      <c r="BNV4" s="1436"/>
      <c r="BNW4" s="1436"/>
      <c r="BNX4" s="1436"/>
      <c r="BNY4" s="1436"/>
      <c r="BNZ4" s="1436"/>
      <c r="BOA4" s="1436"/>
      <c r="BOB4" s="1436"/>
      <c r="BOC4" s="1436"/>
      <c r="BOD4" s="1436"/>
      <c r="BOE4" s="1436"/>
      <c r="BOF4" s="1436"/>
      <c r="BOG4" s="1436"/>
      <c r="BOH4" s="1436"/>
      <c r="BOI4" s="1436"/>
      <c r="BOJ4" s="1436"/>
      <c r="BOK4" s="1436"/>
      <c r="BOL4" s="1436"/>
      <c r="BOM4" s="1436"/>
      <c r="BON4" s="1436"/>
      <c r="BOO4" s="1436"/>
      <c r="BOP4" s="1436"/>
      <c r="BOQ4" s="1436"/>
      <c r="BOR4" s="1436"/>
      <c r="BOS4" s="1436"/>
      <c r="BOT4" s="1436"/>
      <c r="BOU4" s="1436"/>
      <c r="BOV4" s="1436"/>
      <c r="BOW4" s="1436"/>
      <c r="BOX4" s="1436"/>
      <c r="BOY4" s="1436"/>
      <c r="BOZ4" s="1436"/>
      <c r="BPA4" s="1436"/>
      <c r="BPB4" s="1436"/>
      <c r="BPC4" s="1436"/>
      <c r="BPD4" s="1436"/>
      <c r="BPE4" s="1436"/>
      <c r="BPF4" s="1436"/>
      <c r="BPG4" s="1436"/>
      <c r="BPH4" s="1436"/>
      <c r="BPI4" s="1436"/>
      <c r="BPJ4" s="1436"/>
      <c r="BPK4" s="1436"/>
      <c r="BPL4" s="1436"/>
      <c r="BPM4" s="1436"/>
      <c r="BPN4" s="1436"/>
      <c r="BPO4" s="1436"/>
      <c r="BPP4" s="1436"/>
      <c r="BPQ4" s="1436"/>
      <c r="BPR4" s="1436"/>
      <c r="BPS4" s="1436"/>
      <c r="BPT4" s="1436"/>
      <c r="BPU4" s="1436"/>
      <c r="BPV4" s="1436"/>
      <c r="BPW4" s="1436"/>
      <c r="BPX4" s="1436"/>
      <c r="BPY4" s="1436"/>
      <c r="BPZ4" s="1436"/>
      <c r="BQA4" s="1436"/>
      <c r="BQB4" s="1436"/>
      <c r="BQC4" s="1436"/>
      <c r="BQD4" s="1436"/>
      <c r="BQE4" s="1436"/>
      <c r="BQF4" s="1436"/>
      <c r="BQG4" s="1436"/>
      <c r="BQH4" s="1436"/>
      <c r="BQI4" s="1436"/>
      <c r="BQJ4" s="1436"/>
      <c r="BQK4" s="1436"/>
      <c r="BQL4" s="1436"/>
      <c r="BQM4" s="1436"/>
      <c r="BQN4" s="1436"/>
      <c r="BQO4" s="1436"/>
      <c r="BQP4" s="1436"/>
      <c r="BQQ4" s="1436"/>
      <c r="BQR4" s="1436"/>
      <c r="BQS4" s="1436"/>
      <c r="BQT4" s="1436"/>
      <c r="BQU4" s="1436"/>
      <c r="BQV4" s="1436"/>
      <c r="BQW4" s="1436"/>
      <c r="BQX4" s="1436"/>
      <c r="BQY4" s="1436"/>
      <c r="BQZ4" s="1436"/>
      <c r="BRA4" s="1436"/>
      <c r="BRB4" s="1436"/>
      <c r="BRC4" s="1436"/>
      <c r="BRD4" s="1436"/>
      <c r="BRE4" s="1436"/>
      <c r="BRF4" s="1436"/>
      <c r="BRG4" s="1436"/>
      <c r="BRH4" s="1436"/>
      <c r="BRI4" s="1436"/>
      <c r="BRJ4" s="1436"/>
      <c r="BRK4" s="1436"/>
      <c r="BRL4" s="1436"/>
      <c r="BRM4" s="1436"/>
      <c r="BRN4" s="1436"/>
      <c r="BRO4" s="1436"/>
      <c r="BRP4" s="1436"/>
      <c r="BRQ4" s="1436"/>
      <c r="BRR4" s="1436"/>
      <c r="BRS4" s="1436"/>
      <c r="BRT4" s="1436"/>
      <c r="BRU4" s="1436"/>
      <c r="BRV4" s="1436"/>
      <c r="BRW4" s="1436"/>
      <c r="BRX4" s="1436"/>
      <c r="BRY4" s="1436"/>
      <c r="BRZ4" s="1436"/>
      <c r="BSA4" s="1436"/>
      <c r="BSB4" s="1436"/>
      <c r="BSC4" s="1436"/>
      <c r="BSD4" s="1436"/>
      <c r="BSE4" s="1436"/>
      <c r="BSF4" s="1436"/>
      <c r="BSG4" s="1436"/>
      <c r="BSH4" s="1436"/>
      <c r="BSI4" s="1436"/>
      <c r="BSJ4" s="1436"/>
      <c r="BSK4" s="1436"/>
      <c r="BSL4" s="1436"/>
      <c r="BSM4" s="1436"/>
      <c r="BSN4" s="1436"/>
      <c r="BSO4" s="1436"/>
      <c r="BSP4" s="1436"/>
      <c r="BSQ4" s="1436"/>
      <c r="BSR4" s="1436"/>
      <c r="BSS4" s="1436"/>
      <c r="BST4" s="1436"/>
      <c r="BSU4" s="1436"/>
      <c r="BSV4" s="1436"/>
      <c r="BSW4" s="1436"/>
      <c r="BSX4" s="1436"/>
      <c r="BSY4" s="1436"/>
      <c r="BSZ4" s="1436"/>
      <c r="BTA4" s="1436"/>
      <c r="BTB4" s="1436"/>
      <c r="BTC4" s="1436"/>
      <c r="BTD4" s="1436"/>
      <c r="BTE4" s="1436"/>
      <c r="BTF4" s="1436"/>
      <c r="BTG4" s="1436"/>
      <c r="BTH4" s="1436"/>
      <c r="BTI4" s="1436"/>
      <c r="BTJ4" s="1436"/>
      <c r="BTK4" s="1436"/>
      <c r="BTL4" s="1436"/>
      <c r="BTM4" s="1436"/>
      <c r="BTN4" s="1436"/>
      <c r="BTO4" s="1436"/>
      <c r="BTP4" s="1436"/>
      <c r="BTQ4" s="1436"/>
      <c r="BTR4" s="1436"/>
      <c r="BTS4" s="1436"/>
      <c r="BTT4" s="1436"/>
      <c r="BTU4" s="1436"/>
      <c r="BTV4" s="1436"/>
      <c r="BTW4" s="1436"/>
      <c r="BTX4" s="1436"/>
      <c r="BTY4" s="1436"/>
      <c r="BTZ4" s="1436"/>
      <c r="BUA4" s="1436"/>
      <c r="BUB4" s="1436"/>
      <c r="BUC4" s="1436"/>
      <c r="BUD4" s="1436"/>
      <c r="BUE4" s="1436"/>
      <c r="BUF4" s="1436"/>
      <c r="BUG4" s="1436"/>
      <c r="BUH4" s="1436"/>
      <c r="BUI4" s="1436"/>
      <c r="BUJ4" s="1436"/>
      <c r="BUK4" s="1436"/>
      <c r="BUL4" s="1436"/>
      <c r="BUM4" s="1436"/>
      <c r="BUN4" s="1436"/>
      <c r="BUO4" s="1436"/>
      <c r="BUP4" s="1436"/>
      <c r="BUQ4" s="1436"/>
      <c r="BUR4" s="1436"/>
      <c r="BUS4" s="1436"/>
      <c r="BUT4" s="1436"/>
      <c r="BUU4" s="1436"/>
      <c r="BUV4" s="1436"/>
      <c r="BUW4" s="1436"/>
      <c r="BUX4" s="1436"/>
      <c r="BUY4" s="1436"/>
      <c r="BUZ4" s="1436"/>
      <c r="BVA4" s="1436"/>
      <c r="BVB4" s="1436"/>
      <c r="BVC4" s="1436"/>
      <c r="BVD4" s="1436"/>
      <c r="BVE4" s="1436"/>
      <c r="BVF4" s="1436"/>
      <c r="BVG4" s="1436"/>
      <c r="BVH4" s="1436"/>
      <c r="BVI4" s="1436"/>
      <c r="BVJ4" s="1436"/>
      <c r="BVK4" s="1436"/>
      <c r="BVL4" s="1436"/>
      <c r="BVM4" s="1436"/>
      <c r="BVN4" s="1436"/>
      <c r="BVO4" s="1436"/>
      <c r="BVP4" s="1436"/>
      <c r="BVQ4" s="1436"/>
      <c r="BVR4" s="1436"/>
      <c r="BVS4" s="1436"/>
      <c r="BVT4" s="1436"/>
      <c r="BVU4" s="1436"/>
      <c r="BVV4" s="1436"/>
      <c r="BVW4" s="1436"/>
      <c r="BVX4" s="1436"/>
      <c r="BVY4" s="1436"/>
      <c r="BVZ4" s="1436"/>
      <c r="BWA4" s="1436"/>
      <c r="BWB4" s="1436"/>
      <c r="BWC4" s="1436"/>
      <c r="BWD4" s="1436"/>
      <c r="BWE4" s="1436"/>
      <c r="BWF4" s="1436"/>
      <c r="BWG4" s="1436"/>
      <c r="BWH4" s="1436"/>
      <c r="BWI4" s="1436"/>
      <c r="BWJ4" s="1436"/>
      <c r="BWK4" s="1436"/>
      <c r="BWL4" s="1436"/>
      <c r="BWM4" s="1436"/>
      <c r="BWN4" s="1436"/>
      <c r="BWO4" s="1436"/>
      <c r="BWP4" s="1436"/>
      <c r="BWQ4" s="1436"/>
      <c r="BWR4" s="1436"/>
      <c r="BWS4" s="1436"/>
      <c r="BWT4" s="1436"/>
      <c r="BWU4" s="1436"/>
      <c r="BWV4" s="1436"/>
      <c r="BWW4" s="1436"/>
      <c r="BWX4" s="1436"/>
      <c r="BWY4" s="1436"/>
      <c r="BWZ4" s="1436"/>
      <c r="BXA4" s="1436"/>
      <c r="BXB4" s="1436"/>
      <c r="BXC4" s="1436"/>
      <c r="BXD4" s="1436"/>
      <c r="BXE4" s="1436"/>
      <c r="BXF4" s="1436"/>
      <c r="BXG4" s="1436"/>
      <c r="BXH4" s="1436"/>
      <c r="BXI4" s="1436"/>
      <c r="BXJ4" s="1436"/>
      <c r="BXK4" s="1436"/>
      <c r="BXL4" s="1436"/>
      <c r="BXM4" s="1436"/>
      <c r="BXN4" s="1436"/>
      <c r="BXO4" s="1436"/>
      <c r="BXP4" s="1436"/>
      <c r="BXQ4" s="1436"/>
      <c r="BXR4" s="1436"/>
      <c r="BXS4" s="1436"/>
      <c r="BXT4" s="1436"/>
      <c r="BXU4" s="1436"/>
      <c r="BXV4" s="1436"/>
      <c r="BXW4" s="1436"/>
      <c r="BXX4" s="1436"/>
      <c r="BXY4" s="1436"/>
      <c r="BXZ4" s="1436"/>
      <c r="BYA4" s="1436"/>
      <c r="BYB4" s="1436"/>
      <c r="BYC4" s="1436"/>
      <c r="BYD4" s="1436"/>
      <c r="BYE4" s="1436"/>
      <c r="BYF4" s="1436"/>
      <c r="BYG4" s="1436"/>
      <c r="BYH4" s="1436"/>
      <c r="BYI4" s="1436"/>
      <c r="BYJ4" s="1436"/>
      <c r="BYK4" s="1436"/>
      <c r="BYL4" s="1436"/>
      <c r="BYM4" s="1436"/>
      <c r="BYN4" s="1436"/>
      <c r="BYO4" s="1436"/>
      <c r="BYP4" s="1436"/>
      <c r="BYQ4" s="1436"/>
      <c r="BYR4" s="1436"/>
      <c r="BYS4" s="1436"/>
      <c r="BYT4" s="1436"/>
      <c r="BYU4" s="1436"/>
      <c r="BYV4" s="1436"/>
      <c r="BYW4" s="1436"/>
      <c r="BYX4" s="1436"/>
      <c r="BYY4" s="1436"/>
      <c r="BYZ4" s="1436"/>
      <c r="BZA4" s="1436"/>
      <c r="BZB4" s="1436"/>
      <c r="BZC4" s="1436"/>
      <c r="BZD4" s="1436"/>
      <c r="BZE4" s="1436"/>
      <c r="BZF4" s="1436"/>
      <c r="BZG4" s="1436"/>
      <c r="BZH4" s="1436"/>
      <c r="BZI4" s="1436"/>
      <c r="BZJ4" s="1436"/>
      <c r="BZK4" s="1436"/>
      <c r="BZL4" s="1436"/>
      <c r="BZM4" s="1436"/>
      <c r="BZN4" s="1436"/>
      <c r="BZO4" s="1436"/>
      <c r="BZP4" s="1436"/>
      <c r="BZQ4" s="1436"/>
      <c r="BZR4" s="1436"/>
      <c r="BZS4" s="1436"/>
      <c r="BZT4" s="1436"/>
      <c r="BZU4" s="1436"/>
      <c r="BZV4" s="1436"/>
      <c r="BZW4" s="1436"/>
      <c r="BZX4" s="1436"/>
      <c r="BZY4" s="1436"/>
      <c r="BZZ4" s="1436"/>
      <c r="CAA4" s="1436"/>
      <c r="CAB4" s="1436"/>
      <c r="CAC4" s="1436"/>
      <c r="CAD4" s="1436"/>
      <c r="CAE4" s="1436"/>
      <c r="CAF4" s="1436"/>
      <c r="CAG4" s="1436"/>
      <c r="CAH4" s="1436"/>
      <c r="CAI4" s="1436"/>
      <c r="CAJ4" s="1436"/>
      <c r="CAK4" s="1436"/>
      <c r="CAL4" s="1436"/>
      <c r="CAM4" s="1436"/>
      <c r="CAN4" s="1436"/>
      <c r="CAO4" s="1436"/>
      <c r="CAP4" s="1436"/>
      <c r="CAQ4" s="1436"/>
      <c r="CAR4" s="1436"/>
      <c r="CAS4" s="1436"/>
      <c r="CAT4" s="1436"/>
      <c r="CAU4" s="1436"/>
      <c r="CAV4" s="1436"/>
      <c r="CAW4" s="1436"/>
      <c r="CAX4" s="1436"/>
      <c r="CAY4" s="1436"/>
      <c r="CAZ4" s="1436"/>
      <c r="CBA4" s="1436"/>
      <c r="CBB4" s="1436"/>
      <c r="CBC4" s="1436"/>
      <c r="CBD4" s="1436"/>
      <c r="CBE4" s="1436"/>
      <c r="CBF4" s="1436"/>
      <c r="CBG4" s="1436"/>
      <c r="CBH4" s="1436"/>
      <c r="CBI4" s="1436"/>
      <c r="CBJ4" s="1436"/>
      <c r="CBK4" s="1436"/>
      <c r="CBL4" s="1436"/>
      <c r="CBM4" s="1436"/>
      <c r="CBN4" s="1436"/>
      <c r="CBO4" s="1436"/>
      <c r="CBP4" s="1436"/>
      <c r="CBQ4" s="1436"/>
      <c r="CBR4" s="1436"/>
      <c r="CBS4" s="1436"/>
      <c r="CBT4" s="1436"/>
      <c r="CBU4" s="1436"/>
      <c r="CBV4" s="1436"/>
      <c r="CBW4" s="1436"/>
      <c r="CBX4" s="1436"/>
      <c r="CBY4" s="1436"/>
      <c r="CBZ4" s="1436"/>
      <c r="CCA4" s="1436"/>
      <c r="CCB4" s="1436"/>
      <c r="CCC4" s="1436"/>
      <c r="CCD4" s="1436"/>
      <c r="CCE4" s="1436"/>
      <c r="CCF4" s="1436"/>
      <c r="CCG4" s="1436"/>
      <c r="CCH4" s="1436"/>
      <c r="CCI4" s="1436"/>
      <c r="CCJ4" s="1436"/>
      <c r="CCK4" s="1436"/>
      <c r="CCL4" s="1436"/>
      <c r="CCM4" s="1436"/>
      <c r="CCN4" s="1436"/>
      <c r="CCO4" s="1436"/>
      <c r="CCP4" s="1436"/>
      <c r="CCQ4" s="1436"/>
      <c r="CCR4" s="1436"/>
      <c r="CCS4" s="1436"/>
      <c r="CCT4" s="1436"/>
      <c r="CCU4" s="1436"/>
      <c r="CCV4" s="1436"/>
      <c r="CCW4" s="1436"/>
      <c r="CCX4" s="1436"/>
      <c r="CCY4" s="1436"/>
      <c r="CCZ4" s="1436"/>
      <c r="CDA4" s="1436"/>
      <c r="CDB4" s="1436"/>
      <c r="CDC4" s="1436"/>
      <c r="CDD4" s="1436"/>
      <c r="CDE4" s="1436"/>
      <c r="CDF4" s="1436"/>
      <c r="CDG4" s="1436"/>
      <c r="CDH4" s="1436"/>
      <c r="CDI4" s="1436"/>
      <c r="CDJ4" s="1436"/>
      <c r="CDK4" s="1436"/>
      <c r="CDL4" s="1436"/>
      <c r="CDM4" s="1436"/>
      <c r="CDN4" s="1436"/>
      <c r="CDO4" s="1436"/>
      <c r="CDP4" s="1436"/>
      <c r="CDQ4" s="1436"/>
      <c r="CDR4" s="1436"/>
      <c r="CDS4" s="1436"/>
      <c r="CDT4" s="1436"/>
      <c r="CDU4" s="1436"/>
      <c r="CDV4" s="1436"/>
      <c r="CDW4" s="1436"/>
      <c r="CDX4" s="1436"/>
      <c r="CDY4" s="1436"/>
      <c r="CDZ4" s="1436"/>
      <c r="CEA4" s="1436"/>
      <c r="CEB4" s="1436"/>
      <c r="CEC4" s="1436"/>
      <c r="CED4" s="1436"/>
      <c r="CEE4" s="1436"/>
      <c r="CEF4" s="1436"/>
      <c r="CEG4" s="1436"/>
      <c r="CEH4" s="1436"/>
      <c r="CEI4" s="1436"/>
      <c r="CEJ4" s="1436"/>
      <c r="CEK4" s="1436"/>
      <c r="CEL4" s="1436"/>
      <c r="CEM4" s="1436"/>
      <c r="CEN4" s="1436"/>
      <c r="CEO4" s="1436"/>
      <c r="CEP4" s="1436"/>
      <c r="CEQ4" s="1436"/>
      <c r="CER4" s="1436"/>
      <c r="CES4" s="1436"/>
      <c r="CET4" s="1436"/>
      <c r="CEU4" s="1436"/>
      <c r="CEV4" s="1436"/>
      <c r="CEW4" s="1436"/>
      <c r="CEX4" s="1436"/>
      <c r="CEY4" s="1436"/>
      <c r="CEZ4" s="1436"/>
      <c r="CFA4" s="1436"/>
      <c r="CFB4" s="1436"/>
      <c r="CFC4" s="1436"/>
      <c r="CFD4" s="1436"/>
      <c r="CFE4" s="1436"/>
      <c r="CFF4" s="1436"/>
      <c r="CFG4" s="1436"/>
      <c r="CFH4" s="1436"/>
      <c r="CFI4" s="1436"/>
      <c r="CFJ4" s="1436"/>
      <c r="CFK4" s="1436"/>
      <c r="CFL4" s="1436"/>
      <c r="CFM4" s="1436"/>
      <c r="CFN4" s="1436"/>
      <c r="CFO4" s="1436"/>
      <c r="CFP4" s="1436"/>
      <c r="CFQ4" s="1436"/>
      <c r="CFR4" s="1436"/>
      <c r="CFS4" s="1436"/>
      <c r="CFT4" s="1436"/>
      <c r="CFU4" s="1436"/>
      <c r="CFV4" s="1436"/>
      <c r="CFW4" s="1436"/>
      <c r="CFX4" s="1436"/>
      <c r="CFY4" s="1436"/>
      <c r="CFZ4" s="1436"/>
      <c r="CGA4" s="1436"/>
      <c r="CGB4" s="1436"/>
      <c r="CGC4" s="1436"/>
      <c r="CGD4" s="1436"/>
      <c r="CGE4" s="1436"/>
      <c r="CGF4" s="1436"/>
      <c r="CGG4" s="1436"/>
      <c r="CGH4" s="1436"/>
      <c r="CGI4" s="1436"/>
      <c r="CGJ4" s="1436"/>
      <c r="CGK4" s="1436"/>
      <c r="CGL4" s="1436"/>
      <c r="CGM4" s="1436"/>
      <c r="CGN4" s="1436"/>
      <c r="CGO4" s="1436"/>
      <c r="CGP4" s="1436"/>
      <c r="CGQ4" s="1436"/>
      <c r="CGR4" s="1436"/>
      <c r="CGS4" s="1436"/>
      <c r="CGT4" s="1436"/>
      <c r="CGU4" s="1436"/>
      <c r="CGV4" s="1436"/>
      <c r="CGW4" s="1436"/>
      <c r="CGX4" s="1436"/>
      <c r="CGY4" s="1436"/>
      <c r="CGZ4" s="1436"/>
      <c r="CHA4" s="1436"/>
      <c r="CHB4" s="1436"/>
      <c r="CHC4" s="1436"/>
      <c r="CHD4" s="1436"/>
      <c r="CHE4" s="1436"/>
      <c r="CHF4" s="1436"/>
      <c r="CHG4" s="1436"/>
      <c r="CHH4" s="1436"/>
      <c r="CHI4" s="1436"/>
      <c r="CHJ4" s="1436"/>
      <c r="CHK4" s="1436"/>
      <c r="CHL4" s="1436"/>
      <c r="CHM4" s="1436"/>
      <c r="CHN4" s="1436"/>
      <c r="CHO4" s="1436"/>
      <c r="CHP4" s="1436"/>
      <c r="CHQ4" s="1436"/>
      <c r="CHR4" s="1436"/>
      <c r="CHS4" s="1436"/>
      <c r="CHT4" s="1436"/>
      <c r="CHU4" s="1436"/>
      <c r="CHV4" s="1436"/>
      <c r="CHW4" s="1436"/>
      <c r="CHX4" s="1436"/>
      <c r="CHY4" s="1436"/>
      <c r="CHZ4" s="1436"/>
      <c r="CIA4" s="1436"/>
      <c r="CIB4" s="1436"/>
      <c r="CIC4" s="1436"/>
      <c r="CID4" s="1436"/>
      <c r="CIE4" s="1436"/>
      <c r="CIF4" s="1436"/>
      <c r="CIG4" s="1436"/>
      <c r="CIH4" s="1436"/>
      <c r="CII4" s="1436"/>
      <c r="CIJ4" s="1436"/>
      <c r="CIK4" s="1436"/>
      <c r="CIL4" s="1436"/>
      <c r="CIM4" s="1436"/>
      <c r="CIN4" s="1436"/>
      <c r="CIO4" s="1436"/>
      <c r="CIP4" s="1436"/>
      <c r="CIQ4" s="1436"/>
      <c r="CIR4" s="1436"/>
      <c r="CIS4" s="1436"/>
      <c r="CIT4" s="1436"/>
      <c r="CIU4" s="1436"/>
      <c r="CIV4" s="1436"/>
      <c r="CIW4" s="1436"/>
      <c r="CIX4" s="1436"/>
      <c r="CIY4" s="1436"/>
      <c r="CIZ4" s="1436"/>
      <c r="CJA4" s="1436"/>
      <c r="CJB4" s="1436"/>
      <c r="CJC4" s="1436"/>
      <c r="CJD4" s="1436"/>
      <c r="CJE4" s="1436"/>
      <c r="CJF4" s="1436"/>
      <c r="CJG4" s="1436"/>
      <c r="CJH4" s="1436"/>
      <c r="CJI4" s="1436"/>
      <c r="CJJ4" s="1436"/>
      <c r="CJK4" s="1436"/>
      <c r="CJL4" s="1436"/>
      <c r="CJM4" s="1436"/>
      <c r="CJN4" s="1436"/>
      <c r="CJO4" s="1436"/>
      <c r="CJP4" s="1436"/>
      <c r="CJQ4" s="1436"/>
      <c r="CJR4" s="1436"/>
      <c r="CJS4" s="1436"/>
      <c r="CJT4" s="1436"/>
      <c r="CJU4" s="1436"/>
      <c r="CJV4" s="1436"/>
      <c r="CJW4" s="1436"/>
      <c r="CJX4" s="1436"/>
      <c r="CJY4" s="1436"/>
      <c r="CJZ4" s="1436"/>
      <c r="CKA4" s="1436"/>
      <c r="CKB4" s="1436"/>
      <c r="CKC4" s="1436"/>
      <c r="CKD4" s="1436"/>
      <c r="CKE4" s="1436"/>
      <c r="CKF4" s="1436"/>
      <c r="CKG4" s="1436"/>
      <c r="CKH4" s="1436"/>
      <c r="CKI4" s="1436"/>
      <c r="CKJ4" s="1436"/>
      <c r="CKK4" s="1436"/>
      <c r="CKL4" s="1436"/>
      <c r="CKM4" s="1436"/>
      <c r="CKN4" s="1436"/>
      <c r="CKO4" s="1436"/>
      <c r="CKP4" s="1436"/>
      <c r="CKQ4" s="1436"/>
      <c r="CKR4" s="1436"/>
      <c r="CKS4" s="1436"/>
      <c r="CKT4" s="1436"/>
      <c r="CKU4" s="1436"/>
      <c r="CKV4" s="1436"/>
      <c r="CKW4" s="1436"/>
      <c r="CKX4" s="1436"/>
      <c r="CKY4" s="1436"/>
      <c r="CKZ4" s="1436"/>
      <c r="CLA4" s="1436"/>
      <c r="CLB4" s="1436"/>
      <c r="CLC4" s="1436"/>
      <c r="CLD4" s="1436"/>
      <c r="CLE4" s="1436"/>
      <c r="CLF4" s="1436"/>
      <c r="CLG4" s="1436"/>
      <c r="CLH4" s="1436"/>
      <c r="CLI4" s="1436"/>
      <c r="CLJ4" s="1436"/>
      <c r="CLK4" s="1436"/>
      <c r="CLL4" s="1436"/>
      <c r="CLM4" s="1436"/>
      <c r="CLN4" s="1436"/>
      <c r="CLO4" s="1436"/>
      <c r="CLP4" s="1436"/>
      <c r="CLQ4" s="1436"/>
      <c r="CLR4" s="1436"/>
      <c r="CLS4" s="1436"/>
      <c r="CLT4" s="1436"/>
      <c r="CLU4" s="1436"/>
      <c r="CLV4" s="1436"/>
      <c r="CLW4" s="1436"/>
      <c r="CLX4" s="1436"/>
      <c r="CLY4" s="1436"/>
      <c r="CLZ4" s="1436"/>
      <c r="CMA4" s="1436"/>
      <c r="CMB4" s="1436"/>
      <c r="CMC4" s="1436"/>
      <c r="CMD4" s="1436"/>
      <c r="CME4" s="1436"/>
      <c r="CMF4" s="1436"/>
      <c r="CMG4" s="1436"/>
      <c r="CMH4" s="1436"/>
      <c r="CMI4" s="1436"/>
      <c r="CMJ4" s="1436"/>
      <c r="CMK4" s="1436"/>
      <c r="CML4" s="1436"/>
      <c r="CMM4" s="1436"/>
      <c r="CMN4" s="1436"/>
      <c r="CMO4" s="1436"/>
      <c r="CMP4" s="1436"/>
      <c r="CMQ4" s="1436"/>
      <c r="CMR4" s="1436"/>
      <c r="CMS4" s="1436"/>
      <c r="CMT4" s="1436"/>
      <c r="CMU4" s="1436"/>
      <c r="CMV4" s="1436"/>
      <c r="CMW4" s="1436"/>
      <c r="CMX4" s="1436"/>
      <c r="CMY4" s="1436"/>
      <c r="CMZ4" s="1436"/>
      <c r="CNA4" s="1436"/>
      <c r="CNB4" s="1436"/>
      <c r="CNC4" s="1436"/>
      <c r="CND4" s="1436"/>
      <c r="CNE4" s="1436"/>
      <c r="CNF4" s="1436"/>
      <c r="CNG4" s="1436"/>
      <c r="CNH4" s="1436"/>
      <c r="CNI4" s="1436"/>
      <c r="CNJ4" s="1436"/>
      <c r="CNK4" s="1436"/>
      <c r="CNL4" s="1436"/>
      <c r="CNM4" s="1436"/>
      <c r="CNN4" s="1436"/>
      <c r="CNO4" s="1436"/>
      <c r="CNP4" s="1436"/>
      <c r="CNQ4" s="1436"/>
      <c r="CNR4" s="1436"/>
      <c r="CNS4" s="1436"/>
      <c r="CNT4" s="1436"/>
      <c r="CNU4" s="1436"/>
      <c r="CNV4" s="1436"/>
      <c r="CNW4" s="1436"/>
      <c r="CNX4" s="1436"/>
      <c r="CNY4" s="1436"/>
      <c r="CNZ4" s="1436"/>
      <c r="COA4" s="1436"/>
      <c r="COB4" s="1436"/>
      <c r="COC4" s="1436"/>
      <c r="COD4" s="1436"/>
      <c r="COE4" s="1436"/>
      <c r="COF4" s="1436"/>
      <c r="COG4" s="1436"/>
      <c r="COH4" s="1436"/>
      <c r="COI4" s="1436"/>
      <c r="COJ4" s="1436"/>
      <c r="COK4" s="1436"/>
      <c r="COL4" s="1436"/>
      <c r="COM4" s="1436"/>
      <c r="CON4" s="1436"/>
      <c r="COO4" s="1436"/>
      <c r="COP4" s="1436"/>
      <c r="COQ4" s="1436"/>
      <c r="COR4" s="1436"/>
      <c r="COS4" s="1436"/>
      <c r="COT4" s="1436"/>
      <c r="COU4" s="1436"/>
      <c r="COV4" s="1436"/>
      <c r="COW4" s="1436"/>
      <c r="COX4" s="1436"/>
      <c r="COY4" s="1436"/>
      <c r="COZ4" s="1436"/>
      <c r="CPA4" s="1436"/>
      <c r="CPB4" s="1436"/>
      <c r="CPC4" s="1436"/>
      <c r="CPD4" s="1436"/>
      <c r="CPE4" s="1436"/>
      <c r="CPF4" s="1436"/>
      <c r="CPG4" s="1436"/>
      <c r="CPH4" s="1436"/>
      <c r="CPI4" s="1436"/>
      <c r="CPJ4" s="1436"/>
      <c r="CPK4" s="1436"/>
      <c r="CPL4" s="1436"/>
      <c r="CPM4" s="1436"/>
      <c r="CPN4" s="1436"/>
      <c r="CPO4" s="1436"/>
      <c r="CPP4" s="1436"/>
      <c r="CPQ4" s="1436"/>
      <c r="CPR4" s="1436"/>
      <c r="CPS4" s="1436"/>
      <c r="CPT4" s="1436"/>
      <c r="CPU4" s="1436"/>
      <c r="CPV4" s="1436"/>
      <c r="CPW4" s="1436"/>
      <c r="CPX4" s="1436"/>
      <c r="CPY4" s="1436"/>
      <c r="CPZ4" s="1436"/>
      <c r="CQA4" s="1436"/>
      <c r="CQB4" s="1436"/>
      <c r="CQC4" s="1436"/>
      <c r="CQD4" s="1436"/>
      <c r="CQE4" s="1436"/>
      <c r="CQF4" s="1436"/>
      <c r="CQG4" s="1436"/>
      <c r="CQH4" s="1436"/>
      <c r="CQI4" s="1436"/>
      <c r="CQJ4" s="1436"/>
      <c r="CQK4" s="1436"/>
      <c r="CQL4" s="1436"/>
      <c r="CQM4" s="1436"/>
      <c r="CQN4" s="1436"/>
      <c r="CQO4" s="1436"/>
      <c r="CQP4" s="1436"/>
      <c r="CQQ4" s="1436"/>
      <c r="CQR4" s="1436"/>
      <c r="CQS4" s="1436"/>
      <c r="CQT4" s="1436"/>
      <c r="CQU4" s="1436"/>
      <c r="CQV4" s="1436"/>
      <c r="CQW4" s="1436"/>
      <c r="CQX4" s="1436"/>
      <c r="CQY4" s="1436"/>
      <c r="CQZ4" s="1436"/>
      <c r="CRA4" s="1436"/>
      <c r="CRB4" s="1436"/>
      <c r="CRC4" s="1436"/>
      <c r="CRD4" s="1436"/>
      <c r="CRE4" s="1436"/>
      <c r="CRF4" s="1436"/>
      <c r="CRG4" s="1436"/>
      <c r="CRH4" s="1436"/>
      <c r="CRI4" s="1436"/>
      <c r="CRJ4" s="1436"/>
      <c r="CRK4" s="1436"/>
      <c r="CRL4" s="1436"/>
      <c r="CRM4" s="1436"/>
      <c r="CRN4" s="1436"/>
      <c r="CRO4" s="1436"/>
      <c r="CRP4" s="1436"/>
      <c r="CRQ4" s="1436"/>
      <c r="CRR4" s="1436"/>
      <c r="CRS4" s="1436"/>
      <c r="CRT4" s="1436"/>
      <c r="CRU4" s="1436"/>
      <c r="CRV4" s="1436"/>
      <c r="CRW4" s="1436"/>
      <c r="CRX4" s="1436"/>
      <c r="CRY4" s="1436"/>
      <c r="CRZ4" s="1436"/>
      <c r="CSA4" s="1436"/>
      <c r="CSB4" s="1436"/>
      <c r="CSC4" s="1436"/>
      <c r="CSD4" s="1436"/>
      <c r="CSE4" s="1436"/>
      <c r="CSF4" s="1436"/>
      <c r="CSG4" s="1436"/>
      <c r="CSH4" s="1436"/>
      <c r="CSI4" s="1436"/>
      <c r="CSJ4" s="1436"/>
      <c r="CSK4" s="1436"/>
      <c r="CSL4" s="1436"/>
      <c r="CSM4" s="1436"/>
      <c r="CSN4" s="1436"/>
      <c r="CSO4" s="1436"/>
      <c r="CSP4" s="1436"/>
      <c r="CSQ4" s="1436"/>
      <c r="CSR4" s="1436"/>
      <c r="CSS4" s="1436"/>
      <c r="CST4" s="1436"/>
      <c r="CSU4" s="1436"/>
      <c r="CSV4" s="1436"/>
      <c r="CSW4" s="1436"/>
      <c r="CSX4" s="1436"/>
      <c r="CSY4" s="1436"/>
      <c r="CSZ4" s="1436"/>
      <c r="CTA4" s="1436"/>
      <c r="CTB4" s="1436"/>
      <c r="CTC4" s="1436"/>
      <c r="CTD4" s="1436"/>
      <c r="CTE4" s="1436"/>
      <c r="CTF4" s="1436"/>
      <c r="CTG4" s="1436"/>
      <c r="CTH4" s="1436"/>
      <c r="CTI4" s="1436"/>
      <c r="CTJ4" s="1436"/>
      <c r="CTK4" s="1436"/>
      <c r="CTL4" s="1436"/>
      <c r="CTM4" s="1436"/>
      <c r="CTN4" s="1436"/>
      <c r="CTO4" s="1436"/>
      <c r="CTP4" s="1436"/>
      <c r="CTQ4" s="1436"/>
      <c r="CTR4" s="1436"/>
      <c r="CTS4" s="1436"/>
      <c r="CTT4" s="1436"/>
      <c r="CTU4" s="1436"/>
      <c r="CTV4" s="1436"/>
      <c r="CTW4" s="1436"/>
      <c r="CTX4" s="1436"/>
      <c r="CTY4" s="1436"/>
      <c r="CTZ4" s="1436"/>
      <c r="CUA4" s="1436"/>
      <c r="CUB4" s="1436"/>
      <c r="CUC4" s="1436"/>
      <c r="CUD4" s="1436"/>
      <c r="CUE4" s="1436"/>
      <c r="CUF4" s="1436"/>
      <c r="CUG4" s="1436"/>
      <c r="CUH4" s="1436"/>
      <c r="CUI4" s="1436"/>
      <c r="CUJ4" s="1436"/>
      <c r="CUK4" s="1436"/>
      <c r="CUL4" s="1436"/>
      <c r="CUM4" s="1436"/>
      <c r="CUN4" s="1436"/>
      <c r="CUO4" s="1436"/>
      <c r="CUP4" s="1436"/>
      <c r="CUQ4" s="1436"/>
      <c r="CUR4" s="1436"/>
      <c r="CUS4" s="1436"/>
      <c r="CUT4" s="1436"/>
      <c r="CUU4" s="1436"/>
      <c r="CUV4" s="1436"/>
      <c r="CUW4" s="1436"/>
      <c r="CUX4" s="1436"/>
      <c r="CUY4" s="1436"/>
      <c r="CUZ4" s="1436"/>
      <c r="CVA4" s="1436"/>
      <c r="CVB4" s="1436"/>
      <c r="CVC4" s="1436"/>
      <c r="CVD4" s="1436"/>
      <c r="CVE4" s="1436"/>
      <c r="CVF4" s="1436"/>
      <c r="CVG4" s="1436"/>
      <c r="CVH4" s="1436"/>
      <c r="CVI4" s="1436"/>
      <c r="CVJ4" s="1436"/>
      <c r="CVK4" s="1436"/>
      <c r="CVL4" s="1436"/>
      <c r="CVM4" s="1436"/>
      <c r="CVN4" s="1436"/>
      <c r="CVO4" s="1436"/>
      <c r="CVP4" s="1436"/>
      <c r="CVQ4" s="1436"/>
      <c r="CVR4" s="1436"/>
      <c r="CVS4" s="1436"/>
      <c r="CVT4" s="1436"/>
      <c r="CVU4" s="1436"/>
      <c r="CVV4" s="1436"/>
      <c r="CVW4" s="1436"/>
      <c r="CVX4" s="1436"/>
      <c r="CVY4" s="1436"/>
      <c r="CVZ4" s="1436"/>
      <c r="CWA4" s="1436"/>
      <c r="CWB4" s="1436"/>
      <c r="CWC4" s="1436"/>
      <c r="CWD4" s="1436"/>
      <c r="CWE4" s="1436"/>
      <c r="CWF4" s="1436"/>
      <c r="CWG4" s="1436"/>
      <c r="CWH4" s="1436"/>
      <c r="CWI4" s="1436"/>
      <c r="CWJ4" s="1436"/>
      <c r="CWK4" s="1436"/>
      <c r="CWL4" s="1436"/>
      <c r="CWM4" s="1436"/>
      <c r="CWN4" s="1436"/>
      <c r="CWO4" s="1436"/>
      <c r="CWP4" s="1436"/>
      <c r="CWQ4" s="1436"/>
      <c r="CWR4" s="1436"/>
      <c r="CWS4" s="1436"/>
      <c r="CWT4" s="1436"/>
      <c r="CWU4" s="1436"/>
      <c r="CWV4" s="1436"/>
      <c r="CWW4" s="1436"/>
      <c r="CWX4" s="1436"/>
      <c r="CWY4" s="1436"/>
      <c r="CWZ4" s="1436"/>
      <c r="CXA4" s="1436"/>
      <c r="CXB4" s="1436"/>
      <c r="CXC4" s="1436"/>
      <c r="CXD4" s="1436"/>
      <c r="CXE4" s="1436"/>
      <c r="CXF4" s="1436"/>
      <c r="CXG4" s="1436"/>
      <c r="CXH4" s="1436"/>
      <c r="CXI4" s="1436"/>
      <c r="CXJ4" s="1436"/>
      <c r="CXK4" s="1436"/>
      <c r="CXL4" s="1436"/>
      <c r="CXM4" s="1436"/>
      <c r="CXN4" s="1436"/>
      <c r="CXO4" s="1436"/>
      <c r="CXP4" s="1436"/>
      <c r="CXQ4" s="1436"/>
      <c r="CXR4" s="1436"/>
      <c r="CXS4" s="1436"/>
      <c r="CXT4" s="1436"/>
      <c r="CXU4" s="1436"/>
      <c r="CXV4" s="1436"/>
      <c r="CXW4" s="1436"/>
      <c r="CXX4" s="1436"/>
      <c r="CXY4" s="1436"/>
      <c r="CXZ4" s="1436"/>
      <c r="CYA4" s="1436"/>
      <c r="CYB4" s="1436"/>
      <c r="CYC4" s="1436"/>
      <c r="CYD4" s="1436"/>
      <c r="CYE4" s="1436"/>
      <c r="CYF4" s="1436"/>
      <c r="CYG4" s="1436"/>
      <c r="CYH4" s="1436"/>
      <c r="CYI4" s="1436"/>
      <c r="CYJ4" s="1436"/>
      <c r="CYK4" s="1436"/>
      <c r="CYL4" s="1436"/>
      <c r="CYM4" s="1436"/>
      <c r="CYN4" s="1436"/>
      <c r="CYO4" s="1436"/>
      <c r="CYP4" s="1436"/>
      <c r="CYQ4" s="1436"/>
      <c r="CYR4" s="1436"/>
      <c r="CYS4" s="1436"/>
      <c r="CYT4" s="1436"/>
      <c r="CYU4" s="1436"/>
      <c r="CYV4" s="1436"/>
      <c r="CYW4" s="1436"/>
      <c r="CYX4" s="1436"/>
      <c r="CYY4" s="1436"/>
      <c r="CYZ4" s="1436"/>
      <c r="CZA4" s="1436"/>
      <c r="CZB4" s="1436"/>
      <c r="CZC4" s="1436"/>
      <c r="CZD4" s="1436"/>
      <c r="CZE4" s="1436"/>
      <c r="CZF4" s="1436"/>
      <c r="CZG4" s="1436"/>
      <c r="CZH4" s="1436"/>
      <c r="CZI4" s="1436"/>
      <c r="CZJ4" s="1436"/>
      <c r="CZK4" s="1436"/>
      <c r="CZL4" s="1436"/>
      <c r="CZM4" s="1436"/>
      <c r="CZN4" s="1436"/>
      <c r="CZO4" s="1436"/>
      <c r="CZP4" s="1436"/>
      <c r="CZQ4" s="1436"/>
      <c r="CZR4" s="1436"/>
      <c r="CZS4" s="1436"/>
      <c r="CZT4" s="1436"/>
      <c r="CZU4" s="1436"/>
      <c r="CZV4" s="1436"/>
      <c r="CZW4" s="1436"/>
      <c r="CZX4" s="1436"/>
      <c r="CZY4" s="1436"/>
      <c r="CZZ4" s="1436"/>
      <c r="DAA4" s="1436"/>
      <c r="DAB4" s="1436"/>
      <c r="DAC4" s="1436"/>
      <c r="DAD4" s="1436"/>
      <c r="DAE4" s="1436"/>
      <c r="DAF4" s="1436"/>
      <c r="DAG4" s="1436"/>
      <c r="DAH4" s="1436"/>
      <c r="DAI4" s="1436"/>
      <c r="DAJ4" s="1436"/>
      <c r="DAK4" s="1436"/>
      <c r="DAL4" s="1436"/>
      <c r="DAM4" s="1436"/>
      <c r="DAN4" s="1436"/>
      <c r="DAO4" s="1436"/>
      <c r="DAP4" s="1436"/>
      <c r="DAQ4" s="1436"/>
      <c r="DAR4" s="1436"/>
      <c r="DAS4" s="1436"/>
      <c r="DAT4" s="1436"/>
      <c r="DAU4" s="1436"/>
      <c r="DAV4" s="1436"/>
      <c r="DAW4" s="1436"/>
      <c r="DAX4" s="1436"/>
      <c r="DAY4" s="1436"/>
      <c r="DAZ4" s="1436"/>
      <c r="DBA4" s="1436"/>
      <c r="DBB4" s="1436"/>
      <c r="DBC4" s="1436"/>
      <c r="DBD4" s="1436"/>
      <c r="DBE4" s="1436"/>
      <c r="DBF4" s="1436"/>
      <c r="DBG4" s="1436"/>
      <c r="DBH4" s="1436"/>
      <c r="DBI4" s="1436"/>
      <c r="DBJ4" s="1436"/>
      <c r="DBK4" s="1436"/>
      <c r="DBL4" s="1436"/>
      <c r="DBM4" s="1436"/>
      <c r="DBN4" s="1436"/>
      <c r="DBO4" s="1436"/>
      <c r="DBP4" s="1436"/>
      <c r="DBQ4" s="1436"/>
      <c r="DBR4" s="1436"/>
      <c r="DBS4" s="1436"/>
      <c r="DBT4" s="1436"/>
      <c r="DBU4" s="1436"/>
      <c r="DBV4" s="1436"/>
      <c r="DBW4" s="1436"/>
      <c r="DBX4" s="1436"/>
      <c r="DBY4" s="1436"/>
      <c r="DBZ4" s="1436"/>
      <c r="DCA4" s="1436"/>
      <c r="DCB4" s="1436"/>
      <c r="DCC4" s="1436"/>
      <c r="DCD4" s="1436"/>
      <c r="DCE4" s="1436"/>
      <c r="DCF4" s="1436"/>
      <c r="DCG4" s="1436"/>
      <c r="DCH4" s="1436"/>
      <c r="DCI4" s="1436"/>
      <c r="DCJ4" s="1436"/>
      <c r="DCK4" s="1436"/>
      <c r="DCL4" s="1436"/>
      <c r="DCM4" s="1436"/>
      <c r="DCN4" s="1436"/>
      <c r="DCO4" s="1436"/>
      <c r="DCP4" s="1436"/>
      <c r="DCQ4" s="1436"/>
      <c r="DCR4" s="1436"/>
      <c r="DCS4" s="1436"/>
      <c r="DCT4" s="1436"/>
      <c r="DCU4" s="1436"/>
      <c r="DCV4" s="1436"/>
      <c r="DCW4" s="1436"/>
      <c r="DCX4" s="1436"/>
      <c r="DCY4" s="1436"/>
      <c r="DCZ4" s="1436"/>
      <c r="DDA4" s="1436"/>
      <c r="DDB4" s="1436"/>
      <c r="DDC4" s="1436"/>
      <c r="DDD4" s="1436"/>
      <c r="DDE4" s="1436"/>
      <c r="DDF4" s="1436"/>
      <c r="DDG4" s="1436"/>
      <c r="DDH4" s="1436"/>
      <c r="DDI4" s="1436"/>
      <c r="DDJ4" s="1436"/>
      <c r="DDK4" s="1436"/>
      <c r="DDL4" s="1436"/>
      <c r="DDM4" s="1436"/>
      <c r="DDN4" s="1436"/>
      <c r="DDO4" s="1436"/>
      <c r="DDP4" s="1436"/>
      <c r="DDQ4" s="1436"/>
      <c r="DDR4" s="1436"/>
      <c r="DDS4" s="1436"/>
      <c r="DDT4" s="1436"/>
      <c r="DDU4" s="1436"/>
      <c r="DDV4" s="1436"/>
      <c r="DDW4" s="1436"/>
      <c r="DDX4" s="1436"/>
      <c r="DDY4" s="1436"/>
      <c r="DDZ4" s="1436"/>
      <c r="DEA4" s="1436"/>
      <c r="DEB4" s="1436"/>
      <c r="DEC4" s="1436"/>
      <c r="DED4" s="1436"/>
      <c r="DEE4" s="1436"/>
      <c r="DEF4" s="1436"/>
      <c r="DEG4" s="1436"/>
      <c r="DEH4" s="1436"/>
      <c r="DEI4" s="1436"/>
      <c r="DEJ4" s="1436"/>
      <c r="DEK4" s="1436"/>
      <c r="DEL4" s="1436"/>
      <c r="DEM4" s="1436"/>
      <c r="DEN4" s="1436"/>
      <c r="DEO4" s="1436"/>
      <c r="DEP4" s="1436"/>
      <c r="DEQ4" s="1436"/>
      <c r="DER4" s="1436"/>
      <c r="DES4" s="1436"/>
      <c r="DET4" s="1436"/>
      <c r="DEU4" s="1436"/>
      <c r="DEV4" s="1436"/>
      <c r="DEW4" s="1436"/>
      <c r="DEX4" s="1436"/>
      <c r="DEY4" s="1436"/>
      <c r="DEZ4" s="1436"/>
      <c r="DFA4" s="1436"/>
      <c r="DFB4" s="1436"/>
      <c r="DFC4" s="1436"/>
      <c r="DFD4" s="1436"/>
      <c r="DFE4" s="1436"/>
      <c r="DFF4" s="1436"/>
      <c r="DFG4" s="1436"/>
      <c r="DFH4" s="1436"/>
      <c r="DFI4" s="1436"/>
      <c r="DFJ4" s="1436"/>
      <c r="DFK4" s="1436"/>
      <c r="DFL4" s="1436"/>
      <c r="DFM4" s="1436"/>
      <c r="DFN4" s="1436"/>
      <c r="DFO4" s="1436"/>
      <c r="DFP4" s="1436"/>
      <c r="DFQ4" s="1436"/>
      <c r="DFR4" s="1436"/>
      <c r="DFS4" s="1436"/>
      <c r="DFT4" s="1436"/>
      <c r="DFU4" s="1436"/>
      <c r="DFV4" s="1436"/>
      <c r="DFW4" s="1436"/>
      <c r="DFX4" s="1436"/>
      <c r="DFY4" s="1436"/>
      <c r="DFZ4" s="1436"/>
      <c r="DGA4" s="1436"/>
      <c r="DGB4" s="1436"/>
      <c r="DGC4" s="1436"/>
      <c r="DGD4" s="1436"/>
      <c r="DGE4" s="1436"/>
      <c r="DGF4" s="1436"/>
      <c r="DGG4" s="1436"/>
      <c r="DGH4" s="1436"/>
      <c r="DGI4" s="1436"/>
      <c r="DGJ4" s="1436"/>
      <c r="DGK4" s="1436"/>
      <c r="DGL4" s="1436"/>
      <c r="DGM4" s="1436"/>
      <c r="DGN4" s="1436"/>
      <c r="DGO4" s="1436"/>
      <c r="DGP4" s="1436"/>
      <c r="DGQ4" s="1436"/>
      <c r="DGR4" s="1436"/>
      <c r="DGS4" s="1436"/>
      <c r="DGT4" s="1436"/>
      <c r="DGU4" s="1436"/>
      <c r="DGV4" s="1436"/>
      <c r="DGW4" s="1436"/>
      <c r="DGX4" s="1436"/>
      <c r="DGY4" s="1436"/>
      <c r="DGZ4" s="1436"/>
      <c r="DHA4" s="1436"/>
      <c r="DHB4" s="1436"/>
      <c r="DHC4" s="1436"/>
      <c r="DHD4" s="1436"/>
      <c r="DHE4" s="1436"/>
      <c r="DHF4" s="1436"/>
      <c r="DHG4" s="1436"/>
      <c r="DHH4" s="1436"/>
      <c r="DHI4" s="1436"/>
      <c r="DHJ4" s="1436"/>
      <c r="DHK4" s="1436"/>
      <c r="DHL4" s="1436"/>
      <c r="DHM4" s="1436"/>
      <c r="DHN4" s="1436"/>
      <c r="DHO4" s="1436"/>
      <c r="DHP4" s="1436"/>
      <c r="DHQ4" s="1436"/>
      <c r="DHR4" s="1436"/>
      <c r="DHS4" s="1436"/>
      <c r="DHT4" s="1436"/>
      <c r="DHU4" s="1436"/>
      <c r="DHV4" s="1436"/>
      <c r="DHW4" s="1436"/>
      <c r="DHX4" s="1436"/>
      <c r="DHY4" s="1436"/>
      <c r="DHZ4" s="1436"/>
      <c r="DIA4" s="1436"/>
      <c r="DIB4" s="1436"/>
      <c r="DIC4" s="1436"/>
      <c r="DID4" s="1436"/>
      <c r="DIE4" s="1436"/>
      <c r="DIF4" s="1436"/>
      <c r="DIG4" s="1436"/>
      <c r="DIH4" s="1436"/>
      <c r="DII4" s="1436"/>
      <c r="DIJ4" s="1436"/>
      <c r="DIK4" s="1436"/>
      <c r="DIL4" s="1436"/>
      <c r="DIM4" s="1436"/>
      <c r="DIN4" s="1436"/>
      <c r="DIO4" s="1436"/>
      <c r="DIP4" s="1436"/>
      <c r="DIQ4" s="1436"/>
      <c r="DIR4" s="1436"/>
      <c r="DIS4" s="1436"/>
      <c r="DIT4" s="1436"/>
      <c r="DIU4" s="1436"/>
      <c r="DIV4" s="1436"/>
      <c r="DIW4" s="1436"/>
      <c r="DIX4" s="1436"/>
      <c r="DIY4" s="1436"/>
      <c r="DIZ4" s="1436"/>
      <c r="DJA4" s="1436"/>
      <c r="DJB4" s="1436"/>
      <c r="DJC4" s="1436"/>
      <c r="DJD4" s="1436"/>
      <c r="DJE4" s="1436"/>
      <c r="DJF4" s="1436"/>
      <c r="DJG4" s="1436"/>
      <c r="DJH4" s="1436"/>
      <c r="DJI4" s="1436"/>
      <c r="DJJ4" s="1436"/>
      <c r="DJK4" s="1436"/>
      <c r="DJL4" s="1436"/>
      <c r="DJM4" s="1436"/>
      <c r="DJN4" s="1436"/>
      <c r="DJO4" s="1436"/>
      <c r="DJP4" s="1436"/>
      <c r="DJQ4" s="1436"/>
      <c r="DJR4" s="1436"/>
      <c r="DJS4" s="1436"/>
      <c r="DJT4" s="1436"/>
      <c r="DJU4" s="1436"/>
      <c r="DJV4" s="1436"/>
      <c r="DJW4" s="1436"/>
      <c r="DJX4" s="1436"/>
      <c r="DJY4" s="1436"/>
      <c r="DJZ4" s="1436"/>
      <c r="DKA4" s="1436"/>
      <c r="DKB4" s="1436"/>
      <c r="DKC4" s="1436"/>
      <c r="DKD4" s="1436"/>
      <c r="DKE4" s="1436"/>
      <c r="DKF4" s="1436"/>
      <c r="DKG4" s="1436"/>
      <c r="DKH4" s="1436"/>
      <c r="DKI4" s="1436"/>
      <c r="DKJ4" s="1436"/>
      <c r="DKK4" s="1436"/>
      <c r="DKL4" s="1436"/>
      <c r="DKM4" s="1436"/>
      <c r="DKN4" s="1436"/>
      <c r="DKO4" s="1436"/>
      <c r="DKP4" s="1436"/>
      <c r="DKQ4" s="1436"/>
      <c r="DKR4" s="1436"/>
      <c r="DKS4" s="1436"/>
      <c r="DKT4" s="1436"/>
      <c r="DKU4" s="1436"/>
      <c r="DKV4" s="1436"/>
      <c r="DKW4" s="1436"/>
      <c r="DKX4" s="1436"/>
      <c r="DKY4" s="1436"/>
      <c r="DKZ4" s="1436"/>
      <c r="DLA4" s="1436"/>
      <c r="DLB4" s="1436"/>
      <c r="DLC4" s="1436"/>
      <c r="DLD4" s="1436"/>
      <c r="DLE4" s="1436"/>
      <c r="DLF4" s="1436"/>
      <c r="DLG4" s="1436"/>
      <c r="DLH4" s="1436"/>
      <c r="DLI4" s="1436"/>
      <c r="DLJ4" s="1436"/>
      <c r="DLK4" s="1436"/>
      <c r="DLL4" s="1436"/>
      <c r="DLM4" s="1436"/>
      <c r="DLN4" s="1436"/>
      <c r="DLO4" s="1436"/>
      <c r="DLP4" s="1436"/>
      <c r="DLQ4" s="1436"/>
      <c r="DLR4" s="1436"/>
      <c r="DLS4" s="1436"/>
      <c r="DLT4" s="1436"/>
      <c r="DLU4" s="1436"/>
      <c r="DLV4" s="1436"/>
      <c r="DLW4" s="1436"/>
      <c r="DLX4" s="1436"/>
      <c r="DLY4" s="1436"/>
      <c r="DLZ4" s="1436"/>
      <c r="DMA4" s="1436"/>
      <c r="DMB4" s="1436"/>
      <c r="DMC4" s="1436"/>
      <c r="DMD4" s="1436"/>
      <c r="DME4" s="1436"/>
      <c r="DMF4" s="1436"/>
      <c r="DMG4" s="1436"/>
      <c r="DMH4" s="1436"/>
      <c r="DMI4" s="1436"/>
      <c r="DMJ4" s="1436"/>
      <c r="DMK4" s="1436"/>
      <c r="DML4" s="1436"/>
      <c r="DMM4" s="1436"/>
      <c r="DMN4" s="1436"/>
      <c r="DMO4" s="1436"/>
      <c r="DMP4" s="1436"/>
      <c r="DMQ4" s="1436"/>
      <c r="DMR4" s="1436"/>
      <c r="DMS4" s="1436"/>
      <c r="DMT4" s="1436"/>
      <c r="DMU4" s="1436"/>
      <c r="DMV4" s="1436"/>
      <c r="DMW4" s="1436"/>
      <c r="DMX4" s="1436"/>
      <c r="DMY4" s="1436"/>
      <c r="DMZ4" s="1436"/>
      <c r="DNA4" s="1436"/>
      <c r="DNB4" s="1436"/>
      <c r="DNC4" s="1436"/>
      <c r="DND4" s="1436"/>
      <c r="DNE4" s="1436"/>
      <c r="DNF4" s="1436"/>
      <c r="DNG4" s="1436"/>
      <c r="DNH4" s="1436"/>
      <c r="DNI4" s="1436"/>
      <c r="DNJ4" s="1436"/>
      <c r="DNK4" s="1436"/>
      <c r="DNL4" s="1436"/>
      <c r="DNM4" s="1436"/>
      <c r="DNN4" s="1436"/>
      <c r="DNO4" s="1436"/>
      <c r="DNP4" s="1436"/>
      <c r="DNQ4" s="1436"/>
      <c r="DNR4" s="1436"/>
      <c r="DNS4" s="1436"/>
      <c r="DNT4" s="1436"/>
      <c r="DNU4" s="1436"/>
      <c r="DNV4" s="1436"/>
      <c r="DNW4" s="1436"/>
      <c r="DNX4" s="1436"/>
      <c r="DNY4" s="1436"/>
      <c r="DNZ4" s="1436"/>
      <c r="DOA4" s="1436"/>
      <c r="DOB4" s="1436"/>
      <c r="DOC4" s="1436"/>
      <c r="DOD4" s="1436"/>
      <c r="DOE4" s="1436"/>
      <c r="DOF4" s="1436"/>
      <c r="DOG4" s="1436"/>
      <c r="DOH4" s="1436"/>
      <c r="DOI4" s="1436"/>
      <c r="DOJ4" s="1436"/>
      <c r="DOK4" s="1436"/>
      <c r="DOL4" s="1436"/>
      <c r="DOM4" s="1436"/>
      <c r="DON4" s="1436"/>
      <c r="DOO4" s="1436"/>
      <c r="DOP4" s="1436"/>
      <c r="DOQ4" s="1436"/>
      <c r="DOR4" s="1436"/>
      <c r="DOS4" s="1436"/>
      <c r="DOT4" s="1436"/>
      <c r="DOU4" s="1436"/>
      <c r="DOV4" s="1436"/>
      <c r="DOW4" s="1436"/>
      <c r="DOX4" s="1436"/>
      <c r="DOY4" s="1436"/>
      <c r="DOZ4" s="1436"/>
      <c r="DPA4" s="1436"/>
      <c r="DPB4" s="1436"/>
      <c r="DPC4" s="1436"/>
      <c r="DPD4" s="1436"/>
      <c r="DPE4" s="1436"/>
      <c r="DPF4" s="1436"/>
      <c r="DPG4" s="1436"/>
      <c r="DPH4" s="1436"/>
      <c r="DPI4" s="1436"/>
      <c r="DPJ4" s="1436"/>
      <c r="DPK4" s="1436"/>
      <c r="DPL4" s="1436"/>
      <c r="DPM4" s="1436"/>
      <c r="DPN4" s="1436"/>
      <c r="DPO4" s="1436"/>
      <c r="DPP4" s="1436"/>
      <c r="DPQ4" s="1436"/>
      <c r="DPR4" s="1436"/>
      <c r="DPS4" s="1436"/>
      <c r="DPT4" s="1436"/>
      <c r="DPU4" s="1436"/>
      <c r="DPV4" s="1436"/>
      <c r="DPW4" s="1436"/>
      <c r="DPX4" s="1436"/>
      <c r="DPY4" s="1436"/>
      <c r="DPZ4" s="1436"/>
      <c r="DQA4" s="1436"/>
      <c r="DQB4" s="1436"/>
      <c r="DQC4" s="1436"/>
      <c r="DQD4" s="1436"/>
      <c r="DQE4" s="1436"/>
      <c r="DQF4" s="1436"/>
      <c r="DQG4" s="1436"/>
      <c r="DQH4" s="1436"/>
      <c r="DQI4" s="1436"/>
      <c r="DQJ4" s="1436"/>
      <c r="DQK4" s="1436"/>
      <c r="DQL4" s="1436"/>
      <c r="DQM4" s="1436"/>
      <c r="DQN4" s="1436"/>
      <c r="DQO4" s="1436"/>
      <c r="DQP4" s="1436"/>
      <c r="DQQ4" s="1436"/>
      <c r="DQR4" s="1436"/>
      <c r="DQS4" s="1436"/>
      <c r="DQT4" s="1436"/>
      <c r="DQU4" s="1436"/>
      <c r="DQV4" s="1436"/>
      <c r="DQW4" s="1436"/>
      <c r="DQX4" s="1436"/>
      <c r="DQY4" s="1436"/>
      <c r="DQZ4" s="1436"/>
      <c r="DRA4" s="1436"/>
      <c r="DRB4" s="1436"/>
      <c r="DRC4" s="1436"/>
      <c r="DRD4" s="1436"/>
      <c r="DRE4" s="1436"/>
      <c r="DRF4" s="1436"/>
      <c r="DRG4" s="1436"/>
      <c r="DRH4" s="1436"/>
      <c r="DRI4" s="1436"/>
      <c r="DRJ4" s="1436"/>
      <c r="DRK4" s="1436"/>
      <c r="DRL4" s="1436"/>
      <c r="DRM4" s="1436"/>
      <c r="DRN4" s="1436"/>
      <c r="DRO4" s="1436"/>
      <c r="DRP4" s="1436"/>
      <c r="DRQ4" s="1436"/>
      <c r="DRR4" s="1436"/>
      <c r="DRS4" s="1436"/>
      <c r="DRT4" s="1436"/>
      <c r="DRU4" s="1436"/>
      <c r="DRV4" s="1436"/>
      <c r="DRW4" s="1436"/>
      <c r="DRX4" s="1436"/>
      <c r="DRY4" s="1436"/>
      <c r="DRZ4" s="1436"/>
      <c r="DSA4" s="1436"/>
      <c r="DSB4" s="1436"/>
      <c r="DSC4" s="1436"/>
      <c r="DSD4" s="1436"/>
      <c r="DSE4" s="1436"/>
      <c r="DSF4" s="1436"/>
      <c r="DSG4" s="1436"/>
      <c r="DSH4" s="1436"/>
      <c r="DSI4" s="1436"/>
      <c r="DSJ4" s="1436"/>
      <c r="DSK4" s="1436"/>
      <c r="DSL4" s="1436"/>
      <c r="DSM4" s="1436"/>
      <c r="DSN4" s="1436"/>
      <c r="DSO4" s="1436"/>
      <c r="DSP4" s="1436"/>
      <c r="DSQ4" s="1436"/>
      <c r="DSR4" s="1436"/>
      <c r="DSS4" s="1436"/>
      <c r="DST4" s="1436"/>
      <c r="DSU4" s="1436"/>
      <c r="DSV4" s="1436"/>
      <c r="DSW4" s="1436"/>
      <c r="DSX4" s="1436"/>
      <c r="DSY4" s="1436"/>
      <c r="DSZ4" s="1436"/>
      <c r="DTA4" s="1436"/>
      <c r="DTB4" s="1436"/>
      <c r="DTC4" s="1436"/>
      <c r="DTD4" s="1436"/>
      <c r="DTE4" s="1436"/>
      <c r="DTF4" s="1436"/>
      <c r="DTG4" s="1436"/>
      <c r="DTH4" s="1436"/>
      <c r="DTI4" s="1436"/>
      <c r="DTJ4" s="1436"/>
      <c r="DTK4" s="1436"/>
      <c r="DTL4" s="1436"/>
      <c r="DTM4" s="1436"/>
      <c r="DTN4" s="1436"/>
      <c r="DTO4" s="1436"/>
      <c r="DTP4" s="1436"/>
      <c r="DTQ4" s="1436"/>
      <c r="DTR4" s="1436"/>
      <c r="DTS4" s="1436"/>
      <c r="DTT4" s="1436"/>
      <c r="DTU4" s="1436"/>
      <c r="DTV4" s="1436"/>
      <c r="DTW4" s="1436"/>
      <c r="DTX4" s="1436"/>
      <c r="DTY4" s="1436"/>
      <c r="DTZ4" s="1436"/>
      <c r="DUA4" s="1436"/>
      <c r="DUB4" s="1436"/>
      <c r="DUC4" s="1436"/>
      <c r="DUD4" s="1436"/>
      <c r="DUE4" s="1436"/>
      <c r="DUF4" s="1436"/>
      <c r="DUG4" s="1436"/>
      <c r="DUH4" s="1436"/>
      <c r="DUI4" s="1436"/>
      <c r="DUJ4" s="1436"/>
      <c r="DUK4" s="1436"/>
      <c r="DUL4" s="1436"/>
      <c r="DUM4" s="1436"/>
      <c r="DUN4" s="1436"/>
      <c r="DUO4" s="1436"/>
      <c r="DUP4" s="1436"/>
      <c r="DUQ4" s="1436"/>
      <c r="DUR4" s="1436"/>
      <c r="DUS4" s="1436"/>
      <c r="DUT4" s="1436"/>
      <c r="DUU4" s="1436"/>
      <c r="DUV4" s="1436"/>
      <c r="DUW4" s="1436"/>
      <c r="DUX4" s="1436"/>
      <c r="DUY4" s="1436"/>
      <c r="DUZ4" s="1436"/>
      <c r="DVA4" s="1436"/>
      <c r="DVB4" s="1436"/>
      <c r="DVC4" s="1436"/>
      <c r="DVD4" s="1436"/>
      <c r="DVE4" s="1436"/>
      <c r="DVF4" s="1436"/>
      <c r="DVG4" s="1436"/>
      <c r="DVH4" s="1436"/>
      <c r="DVI4" s="1436"/>
      <c r="DVJ4" s="1436"/>
      <c r="DVK4" s="1436"/>
      <c r="DVL4" s="1436"/>
      <c r="DVM4" s="1436"/>
      <c r="DVN4" s="1436"/>
      <c r="DVO4" s="1436"/>
      <c r="DVP4" s="1436"/>
      <c r="DVQ4" s="1436"/>
      <c r="DVR4" s="1436"/>
      <c r="DVS4" s="1436"/>
      <c r="DVT4" s="1436"/>
      <c r="DVU4" s="1436"/>
      <c r="DVV4" s="1436"/>
      <c r="DVW4" s="1436"/>
      <c r="DVX4" s="1436"/>
      <c r="DVY4" s="1436"/>
      <c r="DVZ4" s="1436"/>
      <c r="DWA4" s="1436"/>
      <c r="DWB4" s="1436"/>
      <c r="DWC4" s="1436"/>
      <c r="DWD4" s="1436"/>
      <c r="DWE4" s="1436"/>
      <c r="DWF4" s="1436"/>
      <c r="DWG4" s="1436"/>
      <c r="DWH4" s="1436"/>
      <c r="DWI4" s="1436"/>
      <c r="DWJ4" s="1436"/>
      <c r="DWK4" s="1436"/>
      <c r="DWL4" s="1436"/>
      <c r="DWM4" s="1436"/>
      <c r="DWN4" s="1436"/>
      <c r="DWO4" s="1436"/>
      <c r="DWP4" s="1436"/>
      <c r="DWQ4" s="1436"/>
      <c r="DWR4" s="1436"/>
      <c r="DWS4" s="1436"/>
      <c r="DWT4" s="1436"/>
      <c r="DWU4" s="1436"/>
      <c r="DWV4" s="1436"/>
      <c r="DWW4" s="1436"/>
      <c r="DWX4" s="1436"/>
      <c r="DWY4" s="1436"/>
      <c r="DWZ4" s="1436"/>
      <c r="DXA4" s="1436"/>
      <c r="DXB4" s="1436"/>
      <c r="DXC4" s="1436"/>
      <c r="DXD4" s="1436"/>
      <c r="DXE4" s="1436"/>
      <c r="DXF4" s="1436"/>
      <c r="DXG4" s="1436"/>
      <c r="DXH4" s="1436"/>
      <c r="DXI4" s="1436"/>
      <c r="DXJ4" s="1436"/>
      <c r="DXK4" s="1436"/>
      <c r="DXL4" s="1436"/>
      <c r="DXM4" s="1436"/>
      <c r="DXN4" s="1436"/>
      <c r="DXO4" s="1436"/>
      <c r="DXP4" s="1436"/>
      <c r="DXQ4" s="1436"/>
      <c r="DXR4" s="1436"/>
      <c r="DXS4" s="1436"/>
      <c r="DXT4" s="1436"/>
      <c r="DXU4" s="1436"/>
      <c r="DXV4" s="1436"/>
      <c r="DXW4" s="1436"/>
      <c r="DXX4" s="1436"/>
      <c r="DXY4" s="1436"/>
      <c r="DXZ4" s="1436"/>
      <c r="DYA4" s="1436"/>
      <c r="DYB4" s="1436"/>
      <c r="DYC4" s="1436"/>
      <c r="DYD4" s="1436"/>
      <c r="DYE4" s="1436"/>
      <c r="DYF4" s="1436"/>
      <c r="DYG4" s="1436"/>
      <c r="DYH4" s="1436"/>
      <c r="DYI4" s="1436"/>
      <c r="DYJ4" s="1436"/>
      <c r="DYK4" s="1436"/>
      <c r="DYL4" s="1436"/>
      <c r="DYM4" s="1436"/>
      <c r="DYN4" s="1436"/>
      <c r="DYO4" s="1436"/>
      <c r="DYP4" s="1436"/>
      <c r="DYQ4" s="1436"/>
      <c r="DYR4" s="1436"/>
      <c r="DYS4" s="1436"/>
      <c r="DYT4" s="1436"/>
      <c r="DYU4" s="1436"/>
      <c r="DYV4" s="1436"/>
      <c r="DYW4" s="1436"/>
      <c r="DYX4" s="1436"/>
      <c r="DYY4" s="1436"/>
      <c r="DYZ4" s="1436"/>
      <c r="DZA4" s="1436"/>
      <c r="DZB4" s="1436"/>
      <c r="DZC4" s="1436"/>
      <c r="DZD4" s="1436"/>
      <c r="DZE4" s="1436"/>
      <c r="DZF4" s="1436"/>
      <c r="DZG4" s="1436"/>
      <c r="DZH4" s="1436"/>
      <c r="DZI4" s="1436"/>
      <c r="DZJ4" s="1436"/>
      <c r="DZK4" s="1436"/>
      <c r="DZL4" s="1436"/>
      <c r="DZM4" s="1436"/>
      <c r="DZN4" s="1436"/>
      <c r="DZO4" s="1436"/>
      <c r="DZP4" s="1436"/>
      <c r="DZQ4" s="1436"/>
      <c r="DZR4" s="1436"/>
      <c r="DZS4" s="1436"/>
      <c r="DZT4" s="1436"/>
      <c r="DZU4" s="1436"/>
      <c r="DZV4" s="1436"/>
      <c r="DZW4" s="1436"/>
      <c r="DZX4" s="1436"/>
      <c r="DZY4" s="1436"/>
      <c r="DZZ4" s="1436"/>
      <c r="EAA4" s="1436"/>
      <c r="EAB4" s="1436"/>
      <c r="EAC4" s="1436"/>
      <c r="EAD4" s="1436"/>
      <c r="EAE4" s="1436"/>
      <c r="EAF4" s="1436"/>
      <c r="EAG4" s="1436"/>
      <c r="EAH4" s="1436"/>
      <c r="EAI4" s="1436"/>
      <c r="EAJ4" s="1436"/>
      <c r="EAK4" s="1436"/>
      <c r="EAL4" s="1436"/>
      <c r="EAM4" s="1436"/>
      <c r="EAN4" s="1436"/>
      <c r="EAO4" s="1436"/>
      <c r="EAP4" s="1436"/>
      <c r="EAQ4" s="1436"/>
      <c r="EAR4" s="1436"/>
      <c r="EAS4" s="1436"/>
      <c r="EAT4" s="1436"/>
      <c r="EAU4" s="1436"/>
      <c r="EAV4" s="1436"/>
      <c r="EAW4" s="1436"/>
      <c r="EAX4" s="1436"/>
      <c r="EAY4" s="1436"/>
      <c r="EAZ4" s="1436"/>
      <c r="EBA4" s="1436"/>
      <c r="EBB4" s="1436"/>
      <c r="EBC4" s="1436"/>
      <c r="EBD4" s="1436"/>
      <c r="EBE4" s="1436"/>
      <c r="EBF4" s="1436"/>
      <c r="EBG4" s="1436"/>
      <c r="EBH4" s="1436"/>
      <c r="EBI4" s="1436"/>
      <c r="EBJ4" s="1436"/>
      <c r="EBK4" s="1436"/>
      <c r="EBL4" s="1436"/>
      <c r="EBM4" s="1436"/>
      <c r="EBN4" s="1436"/>
      <c r="EBO4" s="1436"/>
      <c r="EBP4" s="1436"/>
      <c r="EBQ4" s="1436"/>
      <c r="EBR4" s="1436"/>
      <c r="EBS4" s="1436"/>
      <c r="EBT4" s="1436"/>
      <c r="EBU4" s="1436"/>
      <c r="EBV4" s="1436"/>
      <c r="EBW4" s="1436"/>
      <c r="EBX4" s="1436"/>
      <c r="EBY4" s="1436"/>
      <c r="EBZ4" s="1436"/>
      <c r="ECA4" s="1436"/>
      <c r="ECB4" s="1436"/>
      <c r="ECC4" s="1436"/>
      <c r="ECD4" s="1436"/>
      <c r="ECE4" s="1436"/>
      <c r="ECF4" s="1436"/>
      <c r="ECG4" s="1436"/>
      <c r="ECH4" s="1436"/>
      <c r="ECI4" s="1436"/>
      <c r="ECJ4" s="1436"/>
      <c r="ECK4" s="1436"/>
      <c r="ECL4" s="1436"/>
      <c r="ECM4" s="1436"/>
      <c r="ECN4" s="1436"/>
      <c r="ECO4" s="1436"/>
      <c r="ECP4" s="1436"/>
      <c r="ECQ4" s="1436"/>
      <c r="ECR4" s="1436"/>
      <c r="ECS4" s="1436"/>
      <c r="ECT4" s="1436"/>
      <c r="ECU4" s="1436"/>
      <c r="ECV4" s="1436"/>
      <c r="ECW4" s="1436"/>
      <c r="ECX4" s="1436"/>
      <c r="ECY4" s="1436"/>
      <c r="ECZ4" s="1436"/>
      <c r="EDA4" s="1436"/>
      <c r="EDB4" s="1436"/>
      <c r="EDC4" s="1436"/>
      <c r="EDD4" s="1436"/>
      <c r="EDE4" s="1436"/>
      <c r="EDF4" s="1436"/>
      <c r="EDG4" s="1436"/>
      <c r="EDH4" s="1436"/>
      <c r="EDI4" s="1436"/>
      <c r="EDJ4" s="1436"/>
      <c r="EDK4" s="1436"/>
      <c r="EDL4" s="1436"/>
      <c r="EDM4" s="1436"/>
      <c r="EDN4" s="1436"/>
      <c r="EDO4" s="1436"/>
      <c r="EDP4" s="1436"/>
      <c r="EDQ4" s="1436"/>
      <c r="EDR4" s="1436"/>
      <c r="EDS4" s="1436"/>
      <c r="EDT4" s="1436"/>
      <c r="EDU4" s="1436"/>
      <c r="EDV4" s="1436"/>
      <c r="EDW4" s="1436"/>
      <c r="EDX4" s="1436"/>
      <c r="EDY4" s="1436"/>
      <c r="EDZ4" s="1436"/>
      <c r="EEA4" s="1436"/>
      <c r="EEB4" s="1436"/>
      <c r="EEC4" s="1436"/>
      <c r="EED4" s="1436"/>
      <c r="EEE4" s="1436"/>
      <c r="EEF4" s="1436"/>
      <c r="EEG4" s="1436"/>
      <c r="EEH4" s="1436"/>
      <c r="EEI4" s="1436"/>
      <c r="EEJ4" s="1436"/>
      <c r="EEK4" s="1436"/>
      <c r="EEL4" s="1436"/>
      <c r="EEM4" s="1436"/>
      <c r="EEN4" s="1436"/>
      <c r="EEO4" s="1436"/>
      <c r="EEP4" s="1436"/>
      <c r="EEQ4" s="1436"/>
      <c r="EER4" s="1436"/>
      <c r="EES4" s="1436"/>
      <c r="EET4" s="1436"/>
      <c r="EEU4" s="1436"/>
      <c r="EEV4" s="1436"/>
      <c r="EEW4" s="1436"/>
      <c r="EEX4" s="1436"/>
      <c r="EEY4" s="1436"/>
      <c r="EEZ4" s="1436"/>
      <c r="EFA4" s="1436"/>
      <c r="EFB4" s="1436"/>
      <c r="EFC4" s="1436"/>
      <c r="EFD4" s="1436"/>
      <c r="EFE4" s="1436"/>
      <c r="EFF4" s="1436"/>
      <c r="EFG4" s="1436"/>
      <c r="EFH4" s="1436"/>
      <c r="EFI4" s="1436"/>
      <c r="EFJ4" s="1436"/>
      <c r="EFK4" s="1436"/>
      <c r="EFL4" s="1436"/>
      <c r="EFM4" s="1436"/>
      <c r="EFN4" s="1436"/>
      <c r="EFO4" s="1436"/>
      <c r="EFP4" s="1436"/>
      <c r="EFQ4" s="1436"/>
      <c r="EFR4" s="1436"/>
      <c r="EFS4" s="1436"/>
      <c r="EFT4" s="1436"/>
      <c r="EFU4" s="1436"/>
      <c r="EFV4" s="1436"/>
      <c r="EFW4" s="1436"/>
      <c r="EFX4" s="1436"/>
      <c r="EFY4" s="1436"/>
      <c r="EFZ4" s="1436"/>
      <c r="EGA4" s="1436"/>
      <c r="EGB4" s="1436"/>
      <c r="EGC4" s="1436"/>
      <c r="EGD4" s="1436"/>
      <c r="EGE4" s="1436"/>
      <c r="EGF4" s="1436"/>
      <c r="EGG4" s="1436"/>
      <c r="EGH4" s="1436"/>
      <c r="EGI4" s="1436"/>
      <c r="EGJ4" s="1436"/>
      <c r="EGK4" s="1436"/>
      <c r="EGL4" s="1436"/>
      <c r="EGM4" s="1436"/>
      <c r="EGN4" s="1436"/>
      <c r="EGO4" s="1436"/>
      <c r="EGP4" s="1436"/>
      <c r="EGQ4" s="1436"/>
      <c r="EGR4" s="1436"/>
      <c r="EGS4" s="1436"/>
      <c r="EGT4" s="1436"/>
      <c r="EGU4" s="1436"/>
      <c r="EGV4" s="1436"/>
      <c r="EGW4" s="1436"/>
      <c r="EGX4" s="1436"/>
      <c r="EGY4" s="1436"/>
      <c r="EGZ4" s="1436"/>
      <c r="EHA4" s="1436"/>
      <c r="EHB4" s="1436"/>
      <c r="EHC4" s="1436"/>
      <c r="EHD4" s="1436"/>
      <c r="EHE4" s="1436"/>
      <c r="EHF4" s="1436"/>
      <c r="EHG4" s="1436"/>
      <c r="EHH4" s="1436"/>
      <c r="EHI4" s="1436"/>
      <c r="EHJ4" s="1436"/>
      <c r="EHK4" s="1436"/>
      <c r="EHL4" s="1436"/>
      <c r="EHM4" s="1436"/>
      <c r="EHN4" s="1436"/>
      <c r="EHO4" s="1436"/>
      <c r="EHP4" s="1436"/>
      <c r="EHQ4" s="1436"/>
      <c r="EHR4" s="1436"/>
      <c r="EHS4" s="1436"/>
      <c r="EHT4" s="1436"/>
      <c r="EHU4" s="1436"/>
      <c r="EHV4" s="1436"/>
      <c r="EHW4" s="1436"/>
      <c r="EHX4" s="1436"/>
      <c r="EHY4" s="1436"/>
      <c r="EHZ4" s="1436"/>
      <c r="EIA4" s="1436"/>
      <c r="EIB4" s="1436"/>
      <c r="EIC4" s="1436"/>
      <c r="EID4" s="1436"/>
      <c r="EIE4" s="1436"/>
      <c r="EIF4" s="1436"/>
      <c r="EIG4" s="1436"/>
      <c r="EIH4" s="1436"/>
      <c r="EII4" s="1436"/>
      <c r="EIJ4" s="1436"/>
      <c r="EIK4" s="1436"/>
      <c r="EIL4" s="1436"/>
      <c r="EIM4" s="1436"/>
      <c r="EIN4" s="1436"/>
      <c r="EIO4" s="1436"/>
      <c r="EIP4" s="1436"/>
      <c r="EIQ4" s="1436"/>
      <c r="EIR4" s="1436"/>
      <c r="EIS4" s="1436"/>
      <c r="EIT4" s="1436"/>
      <c r="EIU4" s="1436"/>
      <c r="EIV4" s="1436"/>
      <c r="EIW4" s="1436"/>
      <c r="EIX4" s="1436"/>
      <c r="EIY4" s="1436"/>
      <c r="EIZ4" s="1436"/>
      <c r="EJA4" s="1436"/>
      <c r="EJB4" s="1436"/>
      <c r="EJC4" s="1436"/>
      <c r="EJD4" s="1436"/>
      <c r="EJE4" s="1436"/>
      <c r="EJF4" s="1436"/>
      <c r="EJG4" s="1436"/>
      <c r="EJH4" s="1436"/>
      <c r="EJI4" s="1436"/>
      <c r="EJJ4" s="1436"/>
      <c r="EJK4" s="1436"/>
      <c r="EJL4" s="1436"/>
      <c r="EJM4" s="1436"/>
      <c r="EJN4" s="1436"/>
      <c r="EJO4" s="1436"/>
      <c r="EJP4" s="1436"/>
      <c r="EJQ4" s="1436"/>
      <c r="EJR4" s="1436"/>
      <c r="EJS4" s="1436"/>
      <c r="EJT4" s="1436"/>
      <c r="EJU4" s="1436"/>
      <c r="EJV4" s="1436"/>
      <c r="EJW4" s="1436"/>
      <c r="EJX4" s="1436"/>
      <c r="EJY4" s="1436"/>
      <c r="EJZ4" s="1436"/>
      <c r="EKA4" s="1436"/>
      <c r="EKB4" s="1436"/>
      <c r="EKC4" s="1436"/>
      <c r="EKD4" s="1436"/>
      <c r="EKE4" s="1436"/>
      <c r="EKF4" s="1436"/>
      <c r="EKG4" s="1436"/>
      <c r="EKH4" s="1436"/>
      <c r="EKI4" s="1436"/>
      <c r="EKJ4" s="1436"/>
      <c r="EKK4" s="1436"/>
      <c r="EKL4" s="1436"/>
      <c r="EKM4" s="1436"/>
      <c r="EKN4" s="1436"/>
      <c r="EKO4" s="1436"/>
      <c r="EKP4" s="1436"/>
      <c r="EKQ4" s="1436"/>
      <c r="EKR4" s="1436"/>
      <c r="EKS4" s="1436"/>
      <c r="EKT4" s="1436"/>
      <c r="EKU4" s="1436"/>
      <c r="EKV4" s="1436"/>
      <c r="EKW4" s="1436"/>
      <c r="EKX4" s="1436"/>
      <c r="EKY4" s="1436"/>
      <c r="EKZ4" s="1436"/>
      <c r="ELA4" s="1436"/>
      <c r="ELB4" s="1436"/>
      <c r="ELC4" s="1436"/>
      <c r="ELD4" s="1436"/>
      <c r="ELE4" s="1436"/>
      <c r="ELF4" s="1436"/>
      <c r="ELG4" s="1436"/>
      <c r="ELH4" s="1436"/>
      <c r="ELI4" s="1436"/>
      <c r="ELJ4" s="1436"/>
      <c r="ELK4" s="1436"/>
      <c r="ELL4" s="1436"/>
      <c r="ELM4" s="1436"/>
      <c r="ELN4" s="1436"/>
      <c r="ELO4" s="1436"/>
      <c r="ELP4" s="1436"/>
      <c r="ELQ4" s="1436"/>
      <c r="ELR4" s="1436"/>
      <c r="ELS4" s="1436"/>
      <c r="ELT4" s="1436"/>
      <c r="ELU4" s="1436"/>
      <c r="ELV4" s="1436"/>
      <c r="ELW4" s="1436"/>
      <c r="ELX4" s="1436"/>
      <c r="ELY4" s="1436"/>
      <c r="ELZ4" s="1436"/>
      <c r="EMA4" s="1436"/>
      <c r="EMB4" s="1436"/>
      <c r="EMC4" s="1436"/>
      <c r="EMD4" s="1436"/>
      <c r="EME4" s="1436"/>
      <c r="EMF4" s="1436"/>
      <c r="EMG4" s="1436"/>
      <c r="EMH4" s="1436"/>
      <c r="EMI4" s="1436"/>
      <c r="EMJ4" s="1436"/>
      <c r="EMK4" s="1436"/>
      <c r="EML4" s="1436"/>
      <c r="EMM4" s="1436"/>
      <c r="EMN4" s="1436"/>
      <c r="EMO4" s="1436"/>
      <c r="EMP4" s="1436"/>
      <c r="EMQ4" s="1436"/>
      <c r="EMR4" s="1436"/>
      <c r="EMS4" s="1436"/>
      <c r="EMT4" s="1436"/>
      <c r="EMU4" s="1436"/>
      <c r="EMV4" s="1436"/>
      <c r="EMW4" s="1436"/>
      <c r="EMX4" s="1436"/>
      <c r="EMY4" s="1436"/>
      <c r="EMZ4" s="1436"/>
      <c r="ENA4" s="1436"/>
      <c r="ENB4" s="1436"/>
      <c r="ENC4" s="1436"/>
      <c r="END4" s="1436"/>
      <c r="ENE4" s="1436"/>
      <c r="ENF4" s="1436"/>
      <c r="ENG4" s="1436"/>
      <c r="ENH4" s="1436"/>
      <c r="ENI4" s="1436"/>
      <c r="ENJ4" s="1436"/>
      <c r="ENK4" s="1436"/>
      <c r="ENL4" s="1436"/>
      <c r="ENM4" s="1436"/>
      <c r="ENN4" s="1436"/>
      <c r="ENO4" s="1436"/>
      <c r="ENP4" s="1436"/>
      <c r="ENQ4" s="1436"/>
      <c r="ENR4" s="1436"/>
      <c r="ENS4" s="1436"/>
      <c r="ENT4" s="1436"/>
      <c r="ENU4" s="1436"/>
      <c r="ENV4" s="1436"/>
      <c r="ENW4" s="1436"/>
      <c r="ENX4" s="1436"/>
      <c r="ENY4" s="1436"/>
      <c r="ENZ4" s="1436"/>
      <c r="EOA4" s="1436"/>
      <c r="EOB4" s="1436"/>
      <c r="EOC4" s="1436"/>
      <c r="EOD4" s="1436"/>
      <c r="EOE4" s="1436"/>
      <c r="EOF4" s="1436"/>
      <c r="EOG4" s="1436"/>
      <c r="EOH4" s="1436"/>
      <c r="EOI4" s="1436"/>
      <c r="EOJ4" s="1436"/>
      <c r="EOK4" s="1436"/>
      <c r="EOL4" s="1436"/>
      <c r="EOM4" s="1436"/>
      <c r="EON4" s="1436"/>
      <c r="EOO4" s="1436"/>
      <c r="EOP4" s="1436"/>
      <c r="EOQ4" s="1436"/>
      <c r="EOR4" s="1436"/>
      <c r="EOS4" s="1436"/>
      <c r="EOT4" s="1436"/>
      <c r="EOU4" s="1436"/>
      <c r="EOV4" s="1436"/>
      <c r="EOW4" s="1436"/>
      <c r="EOX4" s="1436"/>
      <c r="EOY4" s="1436"/>
      <c r="EOZ4" s="1436"/>
      <c r="EPA4" s="1436"/>
      <c r="EPB4" s="1436"/>
      <c r="EPC4" s="1436"/>
      <c r="EPD4" s="1436"/>
      <c r="EPE4" s="1436"/>
      <c r="EPF4" s="1436"/>
      <c r="EPG4" s="1436"/>
      <c r="EPH4" s="1436"/>
      <c r="EPI4" s="1436"/>
      <c r="EPJ4" s="1436"/>
      <c r="EPK4" s="1436"/>
      <c r="EPL4" s="1436"/>
      <c r="EPM4" s="1436"/>
      <c r="EPN4" s="1436"/>
      <c r="EPO4" s="1436"/>
      <c r="EPP4" s="1436"/>
      <c r="EPQ4" s="1436"/>
      <c r="EPR4" s="1436"/>
      <c r="EPS4" s="1436"/>
      <c r="EPT4" s="1436"/>
      <c r="EPU4" s="1436"/>
      <c r="EPV4" s="1436"/>
      <c r="EPW4" s="1436"/>
      <c r="EPX4" s="1436"/>
      <c r="EPY4" s="1436"/>
      <c r="EPZ4" s="1436"/>
      <c r="EQA4" s="1436"/>
      <c r="EQB4" s="1436"/>
      <c r="EQC4" s="1436"/>
      <c r="EQD4" s="1436"/>
      <c r="EQE4" s="1436"/>
      <c r="EQF4" s="1436"/>
      <c r="EQG4" s="1436"/>
      <c r="EQH4" s="1436"/>
      <c r="EQI4" s="1436"/>
      <c r="EQJ4" s="1436"/>
      <c r="EQK4" s="1436"/>
      <c r="EQL4" s="1436"/>
      <c r="EQM4" s="1436"/>
      <c r="EQN4" s="1436"/>
      <c r="EQO4" s="1436"/>
      <c r="EQP4" s="1436"/>
      <c r="EQQ4" s="1436"/>
      <c r="EQR4" s="1436"/>
      <c r="EQS4" s="1436"/>
      <c r="EQT4" s="1436"/>
      <c r="EQU4" s="1436"/>
      <c r="EQV4" s="1436"/>
      <c r="EQW4" s="1436"/>
      <c r="EQX4" s="1436"/>
      <c r="EQY4" s="1436"/>
      <c r="EQZ4" s="1436"/>
      <c r="ERA4" s="1436"/>
      <c r="ERB4" s="1436"/>
      <c r="ERC4" s="1436"/>
      <c r="ERD4" s="1436"/>
      <c r="ERE4" s="1436"/>
      <c r="ERF4" s="1436"/>
      <c r="ERG4" s="1436"/>
      <c r="ERH4" s="1436"/>
      <c r="ERI4" s="1436"/>
      <c r="ERJ4" s="1436"/>
      <c r="ERK4" s="1436"/>
      <c r="ERL4" s="1436"/>
      <c r="ERM4" s="1436"/>
      <c r="ERN4" s="1436"/>
      <c r="ERO4" s="1436"/>
      <c r="ERP4" s="1436"/>
      <c r="ERQ4" s="1436"/>
      <c r="ERR4" s="1436"/>
      <c r="ERS4" s="1436"/>
      <c r="ERT4" s="1436"/>
      <c r="ERU4" s="1436"/>
      <c r="ERV4" s="1436"/>
      <c r="ERW4" s="1436"/>
      <c r="ERX4" s="1436"/>
      <c r="ERY4" s="1436"/>
      <c r="ERZ4" s="1436"/>
      <c r="ESA4" s="1436"/>
      <c r="ESB4" s="1436"/>
      <c r="ESC4" s="1436"/>
      <c r="ESD4" s="1436"/>
      <c r="ESE4" s="1436"/>
      <c r="ESF4" s="1436"/>
      <c r="ESG4" s="1436"/>
      <c r="ESH4" s="1436"/>
      <c r="ESI4" s="1436"/>
      <c r="ESJ4" s="1436"/>
      <c r="ESK4" s="1436"/>
      <c r="ESL4" s="1436"/>
      <c r="ESM4" s="1436"/>
      <c r="ESN4" s="1436"/>
      <c r="ESO4" s="1436"/>
      <c r="ESP4" s="1436"/>
      <c r="ESQ4" s="1436"/>
      <c r="ESR4" s="1436"/>
      <c r="ESS4" s="1436"/>
      <c r="EST4" s="1436"/>
      <c r="ESU4" s="1436"/>
      <c r="ESV4" s="1436"/>
      <c r="ESW4" s="1436"/>
      <c r="ESX4" s="1436"/>
      <c r="ESY4" s="1436"/>
      <c r="ESZ4" s="1436"/>
      <c r="ETA4" s="1436"/>
      <c r="ETB4" s="1436"/>
      <c r="ETC4" s="1436"/>
      <c r="ETD4" s="1436"/>
      <c r="ETE4" s="1436"/>
      <c r="ETF4" s="1436"/>
      <c r="ETG4" s="1436"/>
      <c r="ETH4" s="1436"/>
      <c r="ETI4" s="1436"/>
      <c r="ETJ4" s="1436"/>
      <c r="ETK4" s="1436"/>
      <c r="ETL4" s="1436"/>
      <c r="ETM4" s="1436"/>
      <c r="ETN4" s="1436"/>
      <c r="ETO4" s="1436"/>
      <c r="ETP4" s="1436"/>
      <c r="ETQ4" s="1436"/>
      <c r="ETR4" s="1436"/>
      <c r="ETS4" s="1436"/>
      <c r="ETT4" s="1436"/>
      <c r="ETU4" s="1436"/>
      <c r="ETV4" s="1436"/>
      <c r="ETW4" s="1436"/>
      <c r="ETX4" s="1436"/>
      <c r="ETY4" s="1436"/>
      <c r="ETZ4" s="1436"/>
      <c r="EUA4" s="1436"/>
      <c r="EUB4" s="1436"/>
      <c r="EUC4" s="1436"/>
      <c r="EUD4" s="1436"/>
      <c r="EUE4" s="1436"/>
      <c r="EUF4" s="1436"/>
      <c r="EUG4" s="1436"/>
      <c r="EUH4" s="1436"/>
      <c r="EUI4" s="1436"/>
      <c r="EUJ4" s="1436"/>
      <c r="EUK4" s="1436"/>
      <c r="EUL4" s="1436"/>
      <c r="EUM4" s="1436"/>
      <c r="EUN4" s="1436"/>
      <c r="EUO4" s="1436"/>
      <c r="EUP4" s="1436"/>
      <c r="EUQ4" s="1436"/>
      <c r="EUR4" s="1436"/>
      <c r="EUS4" s="1436"/>
      <c r="EUT4" s="1436"/>
      <c r="EUU4" s="1436"/>
      <c r="EUV4" s="1436"/>
      <c r="EUW4" s="1436"/>
      <c r="EUX4" s="1436"/>
      <c r="EUY4" s="1436"/>
      <c r="EUZ4" s="1436"/>
      <c r="EVA4" s="1436"/>
      <c r="EVB4" s="1436"/>
      <c r="EVC4" s="1436"/>
      <c r="EVD4" s="1436"/>
      <c r="EVE4" s="1436"/>
      <c r="EVF4" s="1436"/>
      <c r="EVG4" s="1436"/>
      <c r="EVH4" s="1436"/>
      <c r="EVI4" s="1436"/>
      <c r="EVJ4" s="1436"/>
      <c r="EVK4" s="1436"/>
      <c r="EVL4" s="1436"/>
      <c r="EVM4" s="1436"/>
      <c r="EVN4" s="1436"/>
      <c r="EVO4" s="1436"/>
      <c r="EVP4" s="1436"/>
      <c r="EVQ4" s="1436"/>
      <c r="EVR4" s="1436"/>
      <c r="EVS4" s="1436"/>
      <c r="EVT4" s="1436"/>
      <c r="EVU4" s="1436"/>
      <c r="EVV4" s="1436"/>
      <c r="EVW4" s="1436"/>
      <c r="EVX4" s="1436"/>
      <c r="EVY4" s="1436"/>
      <c r="EVZ4" s="1436"/>
      <c r="EWA4" s="1436"/>
      <c r="EWB4" s="1436"/>
      <c r="EWC4" s="1436"/>
      <c r="EWD4" s="1436"/>
      <c r="EWE4" s="1436"/>
      <c r="EWF4" s="1436"/>
      <c r="EWG4" s="1436"/>
      <c r="EWH4" s="1436"/>
      <c r="EWI4" s="1436"/>
      <c r="EWJ4" s="1436"/>
      <c r="EWK4" s="1436"/>
      <c r="EWL4" s="1436"/>
      <c r="EWM4" s="1436"/>
      <c r="EWN4" s="1436"/>
      <c r="EWO4" s="1436"/>
      <c r="EWP4" s="1436"/>
      <c r="EWQ4" s="1436"/>
      <c r="EWR4" s="1436"/>
      <c r="EWS4" s="1436"/>
      <c r="EWT4" s="1436"/>
      <c r="EWU4" s="1436"/>
      <c r="EWV4" s="1436"/>
      <c r="EWW4" s="1436"/>
      <c r="EWX4" s="1436"/>
      <c r="EWY4" s="1436"/>
      <c r="EWZ4" s="1436"/>
      <c r="EXA4" s="1436"/>
      <c r="EXB4" s="1436"/>
      <c r="EXC4" s="1436"/>
      <c r="EXD4" s="1436"/>
      <c r="EXE4" s="1436"/>
      <c r="EXF4" s="1436"/>
      <c r="EXG4" s="1436"/>
      <c r="EXH4" s="1436"/>
      <c r="EXI4" s="1436"/>
      <c r="EXJ4" s="1436"/>
      <c r="EXK4" s="1436"/>
      <c r="EXL4" s="1436"/>
      <c r="EXM4" s="1436"/>
      <c r="EXN4" s="1436"/>
      <c r="EXO4" s="1436"/>
      <c r="EXP4" s="1436"/>
      <c r="EXQ4" s="1436"/>
      <c r="EXR4" s="1436"/>
      <c r="EXS4" s="1436"/>
      <c r="EXT4" s="1436"/>
      <c r="EXU4" s="1436"/>
      <c r="EXV4" s="1436"/>
      <c r="EXW4" s="1436"/>
      <c r="EXX4" s="1436"/>
      <c r="EXY4" s="1436"/>
      <c r="EXZ4" s="1436"/>
      <c r="EYA4" s="1436"/>
      <c r="EYB4" s="1436"/>
      <c r="EYC4" s="1436"/>
      <c r="EYD4" s="1436"/>
      <c r="EYE4" s="1436"/>
      <c r="EYF4" s="1436"/>
      <c r="EYG4" s="1436"/>
      <c r="EYH4" s="1436"/>
      <c r="EYI4" s="1436"/>
      <c r="EYJ4" s="1436"/>
      <c r="EYK4" s="1436"/>
      <c r="EYL4" s="1436"/>
      <c r="EYM4" s="1436"/>
      <c r="EYN4" s="1436"/>
      <c r="EYO4" s="1436"/>
      <c r="EYP4" s="1436"/>
      <c r="EYQ4" s="1436"/>
      <c r="EYR4" s="1436"/>
      <c r="EYS4" s="1436"/>
      <c r="EYT4" s="1436"/>
      <c r="EYU4" s="1436"/>
      <c r="EYV4" s="1436"/>
      <c r="EYW4" s="1436"/>
      <c r="EYX4" s="1436"/>
      <c r="EYY4" s="1436"/>
      <c r="EYZ4" s="1436"/>
      <c r="EZA4" s="1436"/>
      <c r="EZB4" s="1436"/>
      <c r="EZC4" s="1436"/>
      <c r="EZD4" s="1436"/>
      <c r="EZE4" s="1436"/>
      <c r="EZF4" s="1436"/>
      <c r="EZG4" s="1436"/>
      <c r="EZH4" s="1436"/>
      <c r="EZI4" s="1436"/>
      <c r="EZJ4" s="1436"/>
      <c r="EZK4" s="1436"/>
      <c r="EZL4" s="1436"/>
      <c r="EZM4" s="1436"/>
      <c r="EZN4" s="1436"/>
      <c r="EZO4" s="1436"/>
      <c r="EZP4" s="1436"/>
      <c r="EZQ4" s="1436"/>
      <c r="EZR4" s="1436"/>
      <c r="EZS4" s="1436"/>
      <c r="EZT4" s="1436"/>
      <c r="EZU4" s="1436"/>
      <c r="EZV4" s="1436"/>
      <c r="EZW4" s="1436"/>
      <c r="EZX4" s="1436"/>
      <c r="EZY4" s="1436"/>
      <c r="EZZ4" s="1436"/>
      <c r="FAA4" s="1436"/>
      <c r="FAB4" s="1436"/>
      <c r="FAC4" s="1436"/>
      <c r="FAD4" s="1436"/>
      <c r="FAE4" s="1436"/>
      <c r="FAF4" s="1436"/>
      <c r="FAG4" s="1436"/>
      <c r="FAH4" s="1436"/>
      <c r="FAI4" s="1436"/>
      <c r="FAJ4" s="1436"/>
      <c r="FAK4" s="1436"/>
      <c r="FAL4" s="1436"/>
      <c r="FAM4" s="1436"/>
      <c r="FAN4" s="1436"/>
      <c r="FAO4" s="1436"/>
      <c r="FAP4" s="1436"/>
      <c r="FAQ4" s="1436"/>
      <c r="FAR4" s="1436"/>
      <c r="FAS4" s="1436"/>
      <c r="FAT4" s="1436"/>
      <c r="FAU4" s="1436"/>
      <c r="FAV4" s="1436"/>
      <c r="FAW4" s="1436"/>
      <c r="FAX4" s="1436"/>
      <c r="FAY4" s="1436"/>
      <c r="FAZ4" s="1436"/>
      <c r="FBA4" s="1436"/>
      <c r="FBB4" s="1436"/>
      <c r="FBC4" s="1436"/>
      <c r="FBD4" s="1436"/>
      <c r="FBE4" s="1436"/>
      <c r="FBF4" s="1436"/>
      <c r="FBG4" s="1436"/>
      <c r="FBH4" s="1436"/>
      <c r="FBI4" s="1436"/>
      <c r="FBJ4" s="1436"/>
      <c r="FBK4" s="1436"/>
      <c r="FBL4" s="1436"/>
      <c r="FBM4" s="1436"/>
      <c r="FBN4" s="1436"/>
      <c r="FBO4" s="1436"/>
      <c r="FBP4" s="1436"/>
      <c r="FBQ4" s="1436"/>
      <c r="FBR4" s="1436"/>
      <c r="FBS4" s="1436"/>
      <c r="FBT4" s="1436"/>
      <c r="FBU4" s="1436"/>
      <c r="FBV4" s="1436"/>
      <c r="FBW4" s="1436"/>
      <c r="FBX4" s="1436"/>
      <c r="FBY4" s="1436"/>
      <c r="FBZ4" s="1436"/>
      <c r="FCA4" s="1436"/>
      <c r="FCB4" s="1436"/>
      <c r="FCC4" s="1436"/>
      <c r="FCD4" s="1436"/>
      <c r="FCE4" s="1436"/>
      <c r="FCF4" s="1436"/>
      <c r="FCG4" s="1436"/>
      <c r="FCH4" s="1436"/>
      <c r="FCI4" s="1436"/>
      <c r="FCJ4" s="1436"/>
      <c r="FCK4" s="1436"/>
      <c r="FCL4" s="1436"/>
      <c r="FCM4" s="1436"/>
      <c r="FCN4" s="1436"/>
      <c r="FCO4" s="1436"/>
      <c r="FCP4" s="1436"/>
      <c r="FCQ4" s="1436"/>
      <c r="FCR4" s="1436"/>
      <c r="FCS4" s="1436"/>
      <c r="FCT4" s="1436"/>
      <c r="FCU4" s="1436"/>
      <c r="FCV4" s="1436"/>
      <c r="FCW4" s="1436"/>
      <c r="FCX4" s="1436"/>
      <c r="FCY4" s="1436"/>
      <c r="FCZ4" s="1436"/>
      <c r="FDA4" s="1436"/>
      <c r="FDB4" s="1436"/>
      <c r="FDC4" s="1436"/>
      <c r="FDD4" s="1436"/>
      <c r="FDE4" s="1436"/>
      <c r="FDF4" s="1436"/>
      <c r="FDG4" s="1436"/>
      <c r="FDH4" s="1436"/>
      <c r="FDI4" s="1436"/>
      <c r="FDJ4" s="1436"/>
      <c r="FDK4" s="1436"/>
      <c r="FDL4" s="1436"/>
      <c r="FDM4" s="1436"/>
      <c r="FDN4" s="1436"/>
      <c r="FDO4" s="1436"/>
      <c r="FDP4" s="1436"/>
      <c r="FDQ4" s="1436"/>
      <c r="FDR4" s="1436"/>
      <c r="FDS4" s="1436"/>
      <c r="FDT4" s="1436"/>
      <c r="FDU4" s="1436"/>
      <c r="FDV4" s="1436"/>
      <c r="FDW4" s="1436"/>
      <c r="FDX4" s="1436"/>
      <c r="FDY4" s="1436"/>
      <c r="FDZ4" s="1436"/>
      <c r="FEA4" s="1436"/>
      <c r="FEB4" s="1436"/>
      <c r="FEC4" s="1436"/>
      <c r="FED4" s="1436"/>
      <c r="FEE4" s="1436"/>
      <c r="FEF4" s="1436"/>
      <c r="FEG4" s="1436"/>
      <c r="FEH4" s="1436"/>
      <c r="FEI4" s="1436"/>
      <c r="FEJ4" s="1436"/>
      <c r="FEK4" s="1436"/>
      <c r="FEL4" s="1436"/>
      <c r="FEM4" s="1436"/>
      <c r="FEN4" s="1436"/>
      <c r="FEO4" s="1436"/>
      <c r="FEP4" s="1436"/>
      <c r="FEQ4" s="1436"/>
      <c r="FER4" s="1436"/>
      <c r="FES4" s="1436"/>
      <c r="FET4" s="1436"/>
      <c r="FEU4" s="1436"/>
      <c r="FEV4" s="1436"/>
      <c r="FEW4" s="1436"/>
      <c r="FEX4" s="1436"/>
      <c r="FEY4" s="1436"/>
      <c r="FEZ4" s="1436"/>
      <c r="FFA4" s="1436"/>
      <c r="FFB4" s="1436"/>
      <c r="FFC4" s="1436"/>
      <c r="FFD4" s="1436"/>
      <c r="FFE4" s="1436"/>
      <c r="FFF4" s="1436"/>
      <c r="FFG4" s="1436"/>
      <c r="FFH4" s="1436"/>
      <c r="FFI4" s="1436"/>
      <c r="FFJ4" s="1436"/>
      <c r="FFK4" s="1436"/>
      <c r="FFL4" s="1436"/>
      <c r="FFM4" s="1436"/>
      <c r="FFN4" s="1436"/>
      <c r="FFO4" s="1436"/>
      <c r="FFP4" s="1436"/>
      <c r="FFQ4" s="1436"/>
      <c r="FFR4" s="1436"/>
      <c r="FFS4" s="1436"/>
      <c r="FFT4" s="1436"/>
      <c r="FFU4" s="1436"/>
      <c r="FFV4" s="1436"/>
      <c r="FFW4" s="1436"/>
      <c r="FFX4" s="1436"/>
      <c r="FFY4" s="1436"/>
      <c r="FFZ4" s="1436"/>
      <c r="FGA4" s="1436"/>
      <c r="FGB4" s="1436"/>
      <c r="FGC4" s="1436"/>
      <c r="FGD4" s="1436"/>
      <c r="FGE4" s="1436"/>
      <c r="FGF4" s="1436"/>
      <c r="FGG4" s="1436"/>
      <c r="FGH4" s="1436"/>
      <c r="FGI4" s="1436"/>
      <c r="FGJ4" s="1436"/>
      <c r="FGK4" s="1436"/>
      <c r="FGL4" s="1436"/>
      <c r="FGM4" s="1436"/>
      <c r="FGN4" s="1436"/>
      <c r="FGO4" s="1436"/>
      <c r="FGP4" s="1436"/>
      <c r="FGQ4" s="1436"/>
      <c r="FGR4" s="1436"/>
      <c r="FGS4" s="1436"/>
      <c r="FGT4" s="1436"/>
      <c r="FGU4" s="1436"/>
      <c r="FGV4" s="1436"/>
      <c r="FGW4" s="1436"/>
      <c r="FGX4" s="1436"/>
      <c r="FGY4" s="1436"/>
      <c r="FGZ4" s="1436"/>
      <c r="FHA4" s="1436"/>
      <c r="FHB4" s="1436"/>
      <c r="FHC4" s="1436"/>
      <c r="FHD4" s="1436"/>
      <c r="FHE4" s="1436"/>
      <c r="FHF4" s="1436"/>
      <c r="FHG4" s="1436"/>
      <c r="FHH4" s="1436"/>
      <c r="FHI4" s="1436"/>
      <c r="FHJ4" s="1436"/>
      <c r="FHK4" s="1436"/>
      <c r="FHL4" s="1436"/>
      <c r="FHM4" s="1436"/>
      <c r="FHN4" s="1436"/>
      <c r="FHO4" s="1436"/>
      <c r="FHP4" s="1436"/>
      <c r="FHQ4" s="1436"/>
      <c r="FHR4" s="1436"/>
      <c r="FHS4" s="1436"/>
      <c r="FHT4" s="1436"/>
      <c r="FHU4" s="1436"/>
      <c r="FHV4" s="1436"/>
      <c r="FHW4" s="1436"/>
      <c r="FHX4" s="1436"/>
      <c r="FHY4" s="1436"/>
      <c r="FHZ4" s="1436"/>
      <c r="FIA4" s="1436"/>
      <c r="FIB4" s="1436"/>
      <c r="FIC4" s="1436"/>
      <c r="FID4" s="1436"/>
      <c r="FIE4" s="1436"/>
      <c r="FIF4" s="1436"/>
      <c r="FIG4" s="1436"/>
      <c r="FIH4" s="1436"/>
      <c r="FII4" s="1436"/>
      <c r="FIJ4" s="1436"/>
      <c r="FIK4" s="1436"/>
      <c r="FIL4" s="1436"/>
      <c r="FIM4" s="1436"/>
      <c r="FIN4" s="1436"/>
      <c r="FIO4" s="1436"/>
      <c r="FIP4" s="1436"/>
      <c r="FIQ4" s="1436"/>
      <c r="FIR4" s="1436"/>
      <c r="FIS4" s="1436"/>
      <c r="FIT4" s="1436"/>
      <c r="FIU4" s="1436"/>
      <c r="FIV4" s="1436"/>
      <c r="FIW4" s="1436"/>
      <c r="FIX4" s="1436"/>
      <c r="FIY4" s="1436"/>
      <c r="FIZ4" s="1436"/>
      <c r="FJA4" s="1436"/>
      <c r="FJB4" s="1436"/>
      <c r="FJC4" s="1436"/>
      <c r="FJD4" s="1436"/>
      <c r="FJE4" s="1436"/>
      <c r="FJF4" s="1436"/>
      <c r="FJG4" s="1436"/>
      <c r="FJH4" s="1436"/>
      <c r="FJI4" s="1436"/>
      <c r="FJJ4" s="1436"/>
      <c r="FJK4" s="1436"/>
      <c r="FJL4" s="1436"/>
      <c r="FJM4" s="1436"/>
      <c r="FJN4" s="1436"/>
      <c r="FJO4" s="1436"/>
      <c r="FJP4" s="1436"/>
      <c r="FJQ4" s="1436"/>
      <c r="FJR4" s="1436"/>
      <c r="FJS4" s="1436"/>
      <c r="FJT4" s="1436"/>
      <c r="FJU4" s="1436"/>
      <c r="FJV4" s="1436"/>
      <c r="FJW4" s="1436"/>
      <c r="FJX4" s="1436"/>
      <c r="FJY4" s="1436"/>
      <c r="FJZ4" s="1436"/>
      <c r="FKA4" s="1436"/>
      <c r="FKB4" s="1436"/>
      <c r="FKC4" s="1436"/>
      <c r="FKD4" s="1436"/>
      <c r="FKE4" s="1436"/>
      <c r="FKF4" s="1436"/>
      <c r="FKG4" s="1436"/>
      <c r="FKH4" s="1436"/>
      <c r="FKI4" s="1436"/>
      <c r="FKJ4" s="1436"/>
      <c r="FKK4" s="1436"/>
      <c r="FKL4" s="1436"/>
      <c r="FKM4" s="1436"/>
      <c r="FKN4" s="1436"/>
      <c r="FKO4" s="1436"/>
      <c r="FKP4" s="1436"/>
      <c r="FKQ4" s="1436"/>
      <c r="FKR4" s="1436"/>
      <c r="FKS4" s="1436"/>
      <c r="FKT4" s="1436"/>
      <c r="FKU4" s="1436"/>
      <c r="FKV4" s="1436"/>
      <c r="FKW4" s="1436"/>
      <c r="FKX4" s="1436"/>
      <c r="FKY4" s="1436"/>
      <c r="FKZ4" s="1436"/>
      <c r="FLA4" s="1436"/>
      <c r="FLB4" s="1436"/>
      <c r="FLC4" s="1436"/>
      <c r="FLD4" s="1436"/>
      <c r="FLE4" s="1436"/>
      <c r="FLF4" s="1436"/>
      <c r="FLG4" s="1436"/>
      <c r="FLH4" s="1436"/>
      <c r="FLI4" s="1436"/>
      <c r="FLJ4" s="1436"/>
      <c r="FLK4" s="1436"/>
      <c r="FLL4" s="1436"/>
      <c r="FLM4" s="1436"/>
      <c r="FLN4" s="1436"/>
      <c r="FLO4" s="1436"/>
      <c r="FLP4" s="1436"/>
      <c r="FLQ4" s="1436"/>
      <c r="FLR4" s="1436"/>
      <c r="FLS4" s="1436"/>
      <c r="FLT4" s="1436"/>
      <c r="FLU4" s="1436"/>
      <c r="FLV4" s="1436"/>
      <c r="FLW4" s="1436"/>
      <c r="FLX4" s="1436"/>
      <c r="FLY4" s="1436"/>
      <c r="FLZ4" s="1436"/>
      <c r="FMA4" s="1436"/>
      <c r="FMB4" s="1436"/>
      <c r="FMC4" s="1436"/>
      <c r="FMD4" s="1436"/>
      <c r="FME4" s="1436"/>
      <c r="FMF4" s="1436"/>
      <c r="FMG4" s="1436"/>
      <c r="FMH4" s="1436"/>
      <c r="FMI4" s="1436"/>
      <c r="FMJ4" s="1436"/>
      <c r="FMK4" s="1436"/>
      <c r="FML4" s="1436"/>
      <c r="FMM4" s="1436"/>
      <c r="FMN4" s="1436"/>
      <c r="FMO4" s="1436"/>
      <c r="FMP4" s="1436"/>
      <c r="FMQ4" s="1436"/>
      <c r="FMR4" s="1436"/>
      <c r="FMS4" s="1436"/>
      <c r="FMT4" s="1436"/>
      <c r="FMU4" s="1436"/>
      <c r="FMV4" s="1436"/>
      <c r="FMW4" s="1436"/>
      <c r="FMX4" s="1436"/>
      <c r="FMY4" s="1436"/>
      <c r="FMZ4" s="1436"/>
      <c r="FNA4" s="1436"/>
      <c r="FNB4" s="1436"/>
      <c r="FNC4" s="1436"/>
      <c r="FND4" s="1436"/>
      <c r="FNE4" s="1436"/>
      <c r="FNF4" s="1436"/>
      <c r="FNG4" s="1436"/>
      <c r="FNH4" s="1436"/>
      <c r="FNI4" s="1436"/>
      <c r="FNJ4" s="1436"/>
      <c r="FNK4" s="1436"/>
      <c r="FNL4" s="1436"/>
      <c r="FNM4" s="1436"/>
      <c r="FNN4" s="1436"/>
      <c r="FNO4" s="1436"/>
      <c r="FNP4" s="1436"/>
      <c r="FNQ4" s="1436"/>
      <c r="FNR4" s="1436"/>
      <c r="FNS4" s="1436"/>
      <c r="FNT4" s="1436"/>
      <c r="FNU4" s="1436"/>
      <c r="FNV4" s="1436"/>
      <c r="FNW4" s="1436"/>
      <c r="FNX4" s="1436"/>
      <c r="FNY4" s="1436"/>
      <c r="FNZ4" s="1436"/>
      <c r="FOA4" s="1436"/>
      <c r="FOB4" s="1436"/>
      <c r="FOC4" s="1436"/>
      <c r="FOD4" s="1436"/>
      <c r="FOE4" s="1436"/>
      <c r="FOF4" s="1436"/>
      <c r="FOG4" s="1436"/>
      <c r="FOH4" s="1436"/>
      <c r="FOI4" s="1436"/>
      <c r="FOJ4" s="1436"/>
      <c r="FOK4" s="1436"/>
      <c r="FOL4" s="1436"/>
      <c r="FOM4" s="1436"/>
      <c r="FON4" s="1436"/>
      <c r="FOO4" s="1436"/>
      <c r="FOP4" s="1436"/>
      <c r="FOQ4" s="1436"/>
      <c r="FOR4" s="1436"/>
      <c r="FOS4" s="1436"/>
      <c r="FOT4" s="1436"/>
      <c r="FOU4" s="1436"/>
      <c r="FOV4" s="1436"/>
      <c r="FOW4" s="1436"/>
      <c r="FOX4" s="1436"/>
      <c r="FOY4" s="1436"/>
      <c r="FOZ4" s="1436"/>
      <c r="FPA4" s="1436"/>
      <c r="FPB4" s="1436"/>
      <c r="FPC4" s="1436"/>
      <c r="FPD4" s="1436"/>
      <c r="FPE4" s="1436"/>
      <c r="FPF4" s="1436"/>
      <c r="FPG4" s="1436"/>
      <c r="FPH4" s="1436"/>
      <c r="FPI4" s="1436"/>
      <c r="FPJ4" s="1436"/>
      <c r="FPK4" s="1436"/>
      <c r="FPL4" s="1436"/>
      <c r="FPM4" s="1436"/>
      <c r="FPN4" s="1436"/>
      <c r="FPO4" s="1436"/>
      <c r="FPP4" s="1436"/>
      <c r="FPQ4" s="1436"/>
      <c r="FPR4" s="1436"/>
      <c r="FPS4" s="1436"/>
      <c r="FPT4" s="1436"/>
      <c r="FPU4" s="1436"/>
      <c r="FPV4" s="1436"/>
      <c r="FPW4" s="1436"/>
      <c r="FPX4" s="1436"/>
      <c r="FPY4" s="1436"/>
      <c r="FPZ4" s="1436"/>
      <c r="FQA4" s="1436"/>
      <c r="FQB4" s="1436"/>
      <c r="FQC4" s="1436"/>
      <c r="FQD4" s="1436"/>
      <c r="FQE4" s="1436"/>
      <c r="FQF4" s="1436"/>
      <c r="FQG4" s="1436"/>
      <c r="FQH4" s="1436"/>
      <c r="FQI4" s="1436"/>
      <c r="FQJ4" s="1436"/>
      <c r="FQK4" s="1436"/>
      <c r="FQL4" s="1436"/>
      <c r="FQM4" s="1436"/>
      <c r="FQN4" s="1436"/>
      <c r="FQO4" s="1436"/>
      <c r="FQP4" s="1436"/>
      <c r="FQQ4" s="1436"/>
      <c r="FQR4" s="1436"/>
      <c r="FQS4" s="1436"/>
      <c r="FQT4" s="1436"/>
      <c r="FQU4" s="1436"/>
      <c r="FQV4" s="1436"/>
      <c r="FQW4" s="1436"/>
      <c r="FQX4" s="1436"/>
      <c r="FQY4" s="1436"/>
      <c r="FQZ4" s="1436"/>
      <c r="FRA4" s="1436"/>
      <c r="FRB4" s="1436"/>
      <c r="FRC4" s="1436"/>
      <c r="FRD4" s="1436"/>
      <c r="FRE4" s="1436"/>
      <c r="FRF4" s="1436"/>
      <c r="FRG4" s="1436"/>
      <c r="FRH4" s="1436"/>
      <c r="FRI4" s="1436"/>
      <c r="FRJ4" s="1436"/>
      <c r="FRK4" s="1436"/>
      <c r="FRL4" s="1436"/>
      <c r="FRM4" s="1436"/>
      <c r="FRN4" s="1436"/>
      <c r="FRO4" s="1436"/>
      <c r="FRP4" s="1436"/>
      <c r="FRQ4" s="1436"/>
      <c r="FRR4" s="1436"/>
      <c r="FRS4" s="1436"/>
      <c r="FRT4" s="1436"/>
      <c r="FRU4" s="1436"/>
      <c r="FRV4" s="1436"/>
      <c r="FRW4" s="1436"/>
      <c r="FRX4" s="1436"/>
      <c r="FRY4" s="1436"/>
      <c r="FRZ4" s="1436"/>
      <c r="FSA4" s="1436"/>
      <c r="FSB4" s="1436"/>
      <c r="FSC4" s="1436"/>
      <c r="FSD4" s="1436"/>
      <c r="FSE4" s="1436"/>
      <c r="FSF4" s="1436"/>
      <c r="FSG4" s="1436"/>
      <c r="FSH4" s="1436"/>
      <c r="FSI4" s="1436"/>
      <c r="FSJ4" s="1436"/>
      <c r="FSK4" s="1436"/>
      <c r="FSL4" s="1436"/>
      <c r="FSM4" s="1436"/>
      <c r="FSN4" s="1436"/>
      <c r="FSO4" s="1436"/>
      <c r="FSP4" s="1436"/>
      <c r="FSQ4" s="1436"/>
      <c r="FSR4" s="1436"/>
      <c r="FSS4" s="1436"/>
      <c r="FST4" s="1436"/>
      <c r="FSU4" s="1436"/>
      <c r="FSV4" s="1436"/>
      <c r="FSW4" s="1436"/>
      <c r="FSX4" s="1436"/>
      <c r="FSY4" s="1436"/>
      <c r="FSZ4" s="1436"/>
      <c r="FTA4" s="1436"/>
      <c r="FTB4" s="1436"/>
      <c r="FTC4" s="1436"/>
      <c r="FTD4" s="1436"/>
      <c r="FTE4" s="1436"/>
      <c r="FTF4" s="1436"/>
      <c r="FTG4" s="1436"/>
      <c r="FTH4" s="1436"/>
      <c r="FTI4" s="1436"/>
      <c r="FTJ4" s="1436"/>
      <c r="FTK4" s="1436"/>
      <c r="FTL4" s="1436"/>
      <c r="FTM4" s="1436"/>
      <c r="FTN4" s="1436"/>
      <c r="FTO4" s="1436"/>
      <c r="FTP4" s="1436"/>
      <c r="FTQ4" s="1436"/>
      <c r="FTR4" s="1436"/>
      <c r="FTS4" s="1436"/>
      <c r="FTT4" s="1436"/>
      <c r="FTU4" s="1436"/>
      <c r="FTV4" s="1436"/>
      <c r="FTW4" s="1436"/>
      <c r="FTX4" s="1436"/>
      <c r="FTY4" s="1436"/>
      <c r="FTZ4" s="1436"/>
      <c r="FUA4" s="1436"/>
      <c r="FUB4" s="1436"/>
      <c r="FUC4" s="1436"/>
      <c r="FUD4" s="1436"/>
      <c r="FUE4" s="1436"/>
      <c r="FUF4" s="1436"/>
      <c r="FUG4" s="1436"/>
      <c r="FUH4" s="1436"/>
      <c r="FUI4" s="1436"/>
      <c r="FUJ4" s="1436"/>
      <c r="FUK4" s="1436"/>
      <c r="FUL4" s="1436"/>
      <c r="FUM4" s="1436"/>
      <c r="FUN4" s="1436"/>
      <c r="FUO4" s="1436"/>
      <c r="FUP4" s="1436"/>
      <c r="FUQ4" s="1436"/>
      <c r="FUR4" s="1436"/>
      <c r="FUS4" s="1436"/>
      <c r="FUT4" s="1436"/>
      <c r="FUU4" s="1436"/>
      <c r="FUV4" s="1436"/>
      <c r="FUW4" s="1436"/>
      <c r="FUX4" s="1436"/>
      <c r="FUY4" s="1436"/>
      <c r="FUZ4" s="1436"/>
      <c r="FVA4" s="1436"/>
      <c r="FVB4" s="1436"/>
      <c r="FVC4" s="1436"/>
      <c r="FVD4" s="1436"/>
      <c r="FVE4" s="1436"/>
      <c r="FVF4" s="1436"/>
      <c r="FVG4" s="1436"/>
      <c r="FVH4" s="1436"/>
      <c r="FVI4" s="1436"/>
      <c r="FVJ4" s="1436"/>
      <c r="FVK4" s="1436"/>
      <c r="FVL4" s="1436"/>
      <c r="FVM4" s="1436"/>
      <c r="FVN4" s="1436"/>
      <c r="FVO4" s="1436"/>
      <c r="FVP4" s="1436"/>
      <c r="FVQ4" s="1436"/>
      <c r="FVR4" s="1436"/>
      <c r="FVS4" s="1436"/>
      <c r="FVT4" s="1436"/>
      <c r="FVU4" s="1436"/>
      <c r="FVV4" s="1436"/>
      <c r="FVW4" s="1436"/>
      <c r="FVX4" s="1436"/>
      <c r="FVY4" s="1436"/>
      <c r="FVZ4" s="1436"/>
      <c r="FWA4" s="1436"/>
      <c r="FWB4" s="1436"/>
      <c r="FWC4" s="1436"/>
      <c r="FWD4" s="1436"/>
      <c r="FWE4" s="1436"/>
      <c r="FWF4" s="1436"/>
      <c r="FWG4" s="1436"/>
      <c r="FWH4" s="1436"/>
      <c r="FWI4" s="1436"/>
      <c r="FWJ4" s="1436"/>
      <c r="FWK4" s="1436"/>
      <c r="FWL4" s="1436"/>
      <c r="FWM4" s="1436"/>
      <c r="FWN4" s="1436"/>
      <c r="FWO4" s="1436"/>
      <c r="FWP4" s="1436"/>
      <c r="FWQ4" s="1436"/>
      <c r="FWR4" s="1436"/>
      <c r="FWS4" s="1436"/>
      <c r="FWT4" s="1436"/>
      <c r="FWU4" s="1436"/>
      <c r="FWV4" s="1436"/>
      <c r="FWW4" s="1436"/>
      <c r="FWX4" s="1436"/>
      <c r="FWY4" s="1436"/>
      <c r="FWZ4" s="1436"/>
      <c r="FXA4" s="1436"/>
      <c r="FXB4" s="1436"/>
      <c r="FXC4" s="1436"/>
      <c r="FXD4" s="1436"/>
      <c r="FXE4" s="1436"/>
      <c r="FXF4" s="1436"/>
      <c r="FXG4" s="1436"/>
      <c r="FXH4" s="1436"/>
      <c r="FXI4" s="1436"/>
      <c r="FXJ4" s="1436"/>
      <c r="FXK4" s="1436"/>
      <c r="FXL4" s="1436"/>
      <c r="FXM4" s="1436"/>
      <c r="FXN4" s="1436"/>
      <c r="FXO4" s="1436"/>
      <c r="FXP4" s="1436"/>
      <c r="FXQ4" s="1436"/>
      <c r="FXR4" s="1436"/>
      <c r="FXS4" s="1436"/>
      <c r="FXT4" s="1436"/>
      <c r="FXU4" s="1436"/>
      <c r="FXV4" s="1436"/>
      <c r="FXW4" s="1436"/>
      <c r="FXX4" s="1436"/>
      <c r="FXY4" s="1436"/>
      <c r="FXZ4" s="1436"/>
      <c r="FYA4" s="1436"/>
      <c r="FYB4" s="1436"/>
      <c r="FYC4" s="1436"/>
      <c r="FYD4" s="1436"/>
      <c r="FYE4" s="1436"/>
      <c r="FYF4" s="1436"/>
      <c r="FYG4" s="1436"/>
      <c r="FYH4" s="1436"/>
      <c r="FYI4" s="1436"/>
      <c r="FYJ4" s="1436"/>
      <c r="FYK4" s="1436"/>
      <c r="FYL4" s="1436"/>
      <c r="FYM4" s="1436"/>
      <c r="FYN4" s="1436"/>
      <c r="FYO4" s="1436"/>
      <c r="FYP4" s="1436"/>
      <c r="FYQ4" s="1436"/>
      <c r="FYR4" s="1436"/>
      <c r="FYS4" s="1436"/>
      <c r="FYT4" s="1436"/>
      <c r="FYU4" s="1436"/>
      <c r="FYV4" s="1436"/>
      <c r="FYW4" s="1436"/>
      <c r="FYX4" s="1436"/>
      <c r="FYY4" s="1436"/>
      <c r="FYZ4" s="1436"/>
      <c r="FZA4" s="1436"/>
      <c r="FZB4" s="1436"/>
      <c r="FZC4" s="1436"/>
      <c r="FZD4" s="1436"/>
      <c r="FZE4" s="1436"/>
      <c r="FZF4" s="1436"/>
      <c r="FZG4" s="1436"/>
      <c r="FZH4" s="1436"/>
      <c r="FZI4" s="1436"/>
      <c r="FZJ4" s="1436"/>
      <c r="FZK4" s="1436"/>
      <c r="FZL4" s="1436"/>
      <c r="FZM4" s="1436"/>
      <c r="FZN4" s="1436"/>
      <c r="FZO4" s="1436"/>
      <c r="FZP4" s="1436"/>
      <c r="FZQ4" s="1436"/>
      <c r="FZR4" s="1436"/>
      <c r="FZS4" s="1436"/>
      <c r="FZT4" s="1436"/>
      <c r="FZU4" s="1436"/>
      <c r="FZV4" s="1436"/>
      <c r="FZW4" s="1436"/>
      <c r="FZX4" s="1436"/>
      <c r="FZY4" s="1436"/>
      <c r="FZZ4" s="1436"/>
      <c r="GAA4" s="1436"/>
      <c r="GAB4" s="1436"/>
      <c r="GAC4" s="1436"/>
      <c r="GAD4" s="1436"/>
      <c r="GAE4" s="1436"/>
      <c r="GAF4" s="1436"/>
      <c r="GAG4" s="1436"/>
      <c r="GAH4" s="1436"/>
      <c r="GAI4" s="1436"/>
      <c r="GAJ4" s="1436"/>
      <c r="GAK4" s="1436"/>
      <c r="GAL4" s="1436"/>
      <c r="GAM4" s="1436"/>
      <c r="GAN4" s="1436"/>
      <c r="GAO4" s="1436"/>
      <c r="GAP4" s="1436"/>
      <c r="GAQ4" s="1436"/>
      <c r="GAR4" s="1436"/>
      <c r="GAS4" s="1436"/>
      <c r="GAT4" s="1436"/>
      <c r="GAU4" s="1436"/>
      <c r="GAV4" s="1436"/>
      <c r="GAW4" s="1436"/>
      <c r="GAX4" s="1436"/>
      <c r="GAY4" s="1436"/>
      <c r="GAZ4" s="1436"/>
      <c r="GBA4" s="1436"/>
      <c r="GBB4" s="1436"/>
      <c r="GBC4" s="1436"/>
      <c r="GBD4" s="1436"/>
      <c r="GBE4" s="1436"/>
      <c r="GBF4" s="1436"/>
      <c r="GBG4" s="1436"/>
      <c r="GBH4" s="1436"/>
      <c r="GBI4" s="1436"/>
      <c r="GBJ4" s="1436"/>
      <c r="GBK4" s="1436"/>
      <c r="GBL4" s="1436"/>
      <c r="GBM4" s="1436"/>
      <c r="GBN4" s="1436"/>
      <c r="GBO4" s="1436"/>
      <c r="GBP4" s="1436"/>
      <c r="GBQ4" s="1436"/>
      <c r="GBR4" s="1436"/>
      <c r="GBS4" s="1436"/>
      <c r="GBT4" s="1436"/>
      <c r="GBU4" s="1436"/>
      <c r="GBV4" s="1436"/>
      <c r="GBW4" s="1436"/>
      <c r="GBX4" s="1436"/>
      <c r="GBY4" s="1436"/>
      <c r="GBZ4" s="1436"/>
      <c r="GCA4" s="1436"/>
      <c r="GCB4" s="1436"/>
      <c r="GCC4" s="1436"/>
      <c r="GCD4" s="1436"/>
      <c r="GCE4" s="1436"/>
      <c r="GCF4" s="1436"/>
      <c r="GCG4" s="1436"/>
      <c r="GCH4" s="1436"/>
      <c r="GCI4" s="1436"/>
      <c r="GCJ4" s="1436"/>
      <c r="GCK4" s="1436"/>
      <c r="GCL4" s="1436"/>
      <c r="GCM4" s="1436"/>
      <c r="GCN4" s="1436"/>
      <c r="GCO4" s="1436"/>
      <c r="GCP4" s="1436"/>
      <c r="GCQ4" s="1436"/>
      <c r="GCR4" s="1436"/>
      <c r="GCS4" s="1436"/>
      <c r="GCT4" s="1436"/>
      <c r="GCU4" s="1436"/>
      <c r="GCV4" s="1436"/>
      <c r="GCW4" s="1436"/>
      <c r="GCX4" s="1436"/>
      <c r="GCY4" s="1436"/>
      <c r="GCZ4" s="1436"/>
      <c r="GDA4" s="1436"/>
      <c r="GDB4" s="1436"/>
      <c r="GDC4" s="1436"/>
      <c r="GDD4" s="1436"/>
      <c r="GDE4" s="1436"/>
      <c r="GDF4" s="1436"/>
      <c r="GDG4" s="1436"/>
      <c r="GDH4" s="1436"/>
      <c r="GDI4" s="1436"/>
      <c r="GDJ4" s="1436"/>
      <c r="GDK4" s="1436"/>
      <c r="GDL4" s="1436"/>
      <c r="GDM4" s="1436"/>
      <c r="GDN4" s="1436"/>
      <c r="GDO4" s="1436"/>
      <c r="GDP4" s="1436"/>
      <c r="GDQ4" s="1436"/>
      <c r="GDR4" s="1436"/>
      <c r="GDS4" s="1436"/>
      <c r="GDT4" s="1436"/>
      <c r="GDU4" s="1436"/>
      <c r="GDV4" s="1436"/>
      <c r="GDW4" s="1436"/>
      <c r="GDX4" s="1436"/>
      <c r="GDY4" s="1436"/>
      <c r="GDZ4" s="1436"/>
      <c r="GEA4" s="1436"/>
      <c r="GEB4" s="1436"/>
      <c r="GEC4" s="1436"/>
      <c r="GED4" s="1436"/>
      <c r="GEE4" s="1436"/>
      <c r="GEF4" s="1436"/>
      <c r="GEG4" s="1436"/>
      <c r="GEH4" s="1436"/>
      <c r="GEI4" s="1436"/>
      <c r="GEJ4" s="1436"/>
      <c r="GEK4" s="1436"/>
      <c r="GEL4" s="1436"/>
      <c r="GEM4" s="1436"/>
      <c r="GEN4" s="1436"/>
      <c r="GEO4" s="1436"/>
      <c r="GEP4" s="1436"/>
      <c r="GEQ4" s="1436"/>
      <c r="GER4" s="1436"/>
      <c r="GES4" s="1436"/>
      <c r="GET4" s="1436"/>
      <c r="GEU4" s="1436"/>
      <c r="GEV4" s="1436"/>
      <c r="GEW4" s="1436"/>
      <c r="GEX4" s="1436"/>
      <c r="GEY4" s="1436"/>
      <c r="GEZ4" s="1436"/>
      <c r="GFA4" s="1436"/>
      <c r="GFB4" s="1436"/>
      <c r="GFC4" s="1436"/>
      <c r="GFD4" s="1436"/>
      <c r="GFE4" s="1436"/>
      <c r="GFF4" s="1436"/>
      <c r="GFG4" s="1436"/>
      <c r="GFH4" s="1436"/>
      <c r="GFI4" s="1436"/>
      <c r="GFJ4" s="1436"/>
      <c r="GFK4" s="1436"/>
      <c r="GFL4" s="1436"/>
      <c r="GFM4" s="1436"/>
      <c r="GFN4" s="1436"/>
      <c r="GFO4" s="1436"/>
      <c r="GFP4" s="1436"/>
      <c r="GFQ4" s="1436"/>
      <c r="GFR4" s="1436"/>
      <c r="GFS4" s="1436"/>
      <c r="GFT4" s="1436"/>
      <c r="GFU4" s="1436"/>
      <c r="GFV4" s="1436"/>
      <c r="GFW4" s="1436"/>
      <c r="GFX4" s="1436"/>
      <c r="GFY4" s="1436"/>
      <c r="GFZ4" s="1436"/>
      <c r="GGA4" s="1436"/>
      <c r="GGB4" s="1436"/>
      <c r="GGC4" s="1436"/>
      <c r="GGD4" s="1436"/>
      <c r="GGE4" s="1436"/>
      <c r="GGF4" s="1436"/>
      <c r="GGG4" s="1436"/>
      <c r="GGH4" s="1436"/>
      <c r="GGI4" s="1436"/>
      <c r="GGJ4" s="1436"/>
      <c r="GGK4" s="1436"/>
      <c r="GGL4" s="1436"/>
      <c r="GGM4" s="1436"/>
      <c r="GGN4" s="1436"/>
      <c r="GGO4" s="1436"/>
      <c r="GGP4" s="1436"/>
      <c r="GGQ4" s="1436"/>
      <c r="GGR4" s="1436"/>
      <c r="GGS4" s="1436"/>
      <c r="GGT4" s="1436"/>
      <c r="GGU4" s="1436"/>
      <c r="GGV4" s="1436"/>
      <c r="GGW4" s="1436"/>
      <c r="GGX4" s="1436"/>
      <c r="GGY4" s="1436"/>
      <c r="GGZ4" s="1436"/>
      <c r="GHA4" s="1436"/>
      <c r="GHB4" s="1436"/>
      <c r="GHC4" s="1436"/>
      <c r="GHD4" s="1436"/>
      <c r="GHE4" s="1436"/>
      <c r="GHF4" s="1436"/>
      <c r="GHG4" s="1436"/>
      <c r="GHH4" s="1436"/>
      <c r="GHI4" s="1436"/>
      <c r="GHJ4" s="1436"/>
      <c r="GHK4" s="1436"/>
      <c r="GHL4" s="1436"/>
      <c r="GHM4" s="1436"/>
      <c r="GHN4" s="1436"/>
      <c r="GHO4" s="1436"/>
      <c r="GHP4" s="1436"/>
      <c r="GHQ4" s="1436"/>
      <c r="GHR4" s="1436"/>
      <c r="GHS4" s="1436"/>
      <c r="GHT4" s="1436"/>
      <c r="GHU4" s="1436"/>
      <c r="GHV4" s="1436"/>
      <c r="GHW4" s="1436"/>
      <c r="GHX4" s="1436"/>
      <c r="GHY4" s="1436"/>
      <c r="GHZ4" s="1436"/>
      <c r="GIA4" s="1436"/>
      <c r="GIB4" s="1436"/>
      <c r="GIC4" s="1436"/>
      <c r="GID4" s="1436"/>
      <c r="GIE4" s="1436"/>
      <c r="GIF4" s="1436"/>
      <c r="GIG4" s="1436"/>
      <c r="GIH4" s="1436"/>
      <c r="GII4" s="1436"/>
      <c r="GIJ4" s="1436"/>
      <c r="GIK4" s="1436"/>
      <c r="GIL4" s="1436"/>
      <c r="GIM4" s="1436"/>
      <c r="GIN4" s="1436"/>
      <c r="GIO4" s="1436"/>
      <c r="GIP4" s="1436"/>
      <c r="GIQ4" s="1436"/>
      <c r="GIR4" s="1436"/>
      <c r="GIS4" s="1436"/>
      <c r="GIT4" s="1436"/>
      <c r="GIU4" s="1436"/>
      <c r="GIV4" s="1436"/>
      <c r="GIW4" s="1436"/>
      <c r="GIX4" s="1436"/>
      <c r="GIY4" s="1436"/>
      <c r="GIZ4" s="1436"/>
      <c r="GJA4" s="1436"/>
      <c r="GJB4" s="1436"/>
      <c r="GJC4" s="1436"/>
      <c r="GJD4" s="1436"/>
      <c r="GJE4" s="1436"/>
      <c r="GJF4" s="1436"/>
      <c r="GJG4" s="1436"/>
      <c r="GJH4" s="1436"/>
      <c r="GJI4" s="1436"/>
      <c r="GJJ4" s="1436"/>
      <c r="GJK4" s="1436"/>
      <c r="GJL4" s="1436"/>
      <c r="GJM4" s="1436"/>
      <c r="GJN4" s="1436"/>
      <c r="GJO4" s="1436"/>
      <c r="GJP4" s="1436"/>
      <c r="GJQ4" s="1436"/>
      <c r="GJR4" s="1436"/>
      <c r="GJS4" s="1436"/>
      <c r="GJT4" s="1436"/>
      <c r="GJU4" s="1436"/>
      <c r="GJV4" s="1436"/>
      <c r="GJW4" s="1436"/>
      <c r="GJX4" s="1436"/>
      <c r="GJY4" s="1436"/>
      <c r="GJZ4" s="1436"/>
      <c r="GKA4" s="1436"/>
      <c r="GKB4" s="1436"/>
      <c r="GKC4" s="1436"/>
      <c r="GKD4" s="1436"/>
      <c r="GKE4" s="1436"/>
      <c r="GKF4" s="1436"/>
      <c r="GKG4" s="1436"/>
      <c r="GKH4" s="1436"/>
      <c r="GKI4" s="1436"/>
      <c r="GKJ4" s="1436"/>
      <c r="GKK4" s="1436"/>
      <c r="GKL4" s="1436"/>
      <c r="GKM4" s="1436"/>
      <c r="GKN4" s="1436"/>
      <c r="GKO4" s="1436"/>
      <c r="GKP4" s="1436"/>
      <c r="GKQ4" s="1436"/>
      <c r="GKR4" s="1436"/>
      <c r="GKS4" s="1436"/>
      <c r="GKT4" s="1436"/>
      <c r="GKU4" s="1436"/>
      <c r="GKV4" s="1436"/>
      <c r="GKW4" s="1436"/>
      <c r="GKX4" s="1436"/>
      <c r="GKY4" s="1436"/>
      <c r="GKZ4" s="1436"/>
      <c r="GLA4" s="1436"/>
      <c r="GLB4" s="1436"/>
      <c r="GLC4" s="1436"/>
      <c r="GLD4" s="1436"/>
      <c r="GLE4" s="1436"/>
      <c r="GLF4" s="1436"/>
      <c r="GLG4" s="1436"/>
      <c r="GLH4" s="1436"/>
      <c r="GLI4" s="1436"/>
      <c r="GLJ4" s="1436"/>
      <c r="GLK4" s="1436"/>
      <c r="GLL4" s="1436"/>
      <c r="GLM4" s="1436"/>
      <c r="GLN4" s="1436"/>
      <c r="GLO4" s="1436"/>
      <c r="GLP4" s="1436"/>
      <c r="GLQ4" s="1436"/>
      <c r="GLR4" s="1436"/>
      <c r="GLS4" s="1436"/>
      <c r="GLT4" s="1436"/>
      <c r="GLU4" s="1436"/>
      <c r="GLV4" s="1436"/>
      <c r="GLW4" s="1436"/>
      <c r="GLX4" s="1436"/>
      <c r="GLY4" s="1436"/>
      <c r="GLZ4" s="1436"/>
      <c r="GMA4" s="1436"/>
      <c r="GMB4" s="1436"/>
      <c r="GMC4" s="1436"/>
      <c r="GMD4" s="1436"/>
      <c r="GME4" s="1436"/>
      <c r="GMF4" s="1436"/>
      <c r="GMG4" s="1436"/>
      <c r="GMH4" s="1436"/>
      <c r="GMI4" s="1436"/>
      <c r="GMJ4" s="1436"/>
      <c r="GMK4" s="1436"/>
      <c r="GML4" s="1436"/>
      <c r="GMM4" s="1436"/>
      <c r="GMN4" s="1436"/>
      <c r="GMO4" s="1436"/>
      <c r="GMP4" s="1436"/>
      <c r="GMQ4" s="1436"/>
      <c r="GMR4" s="1436"/>
      <c r="GMS4" s="1436"/>
      <c r="GMT4" s="1436"/>
      <c r="GMU4" s="1436"/>
      <c r="GMV4" s="1436"/>
      <c r="GMW4" s="1436"/>
      <c r="GMX4" s="1436"/>
      <c r="GMY4" s="1436"/>
      <c r="GMZ4" s="1436"/>
      <c r="GNA4" s="1436"/>
      <c r="GNB4" s="1436"/>
      <c r="GNC4" s="1436"/>
      <c r="GND4" s="1436"/>
      <c r="GNE4" s="1436"/>
      <c r="GNF4" s="1436"/>
      <c r="GNG4" s="1436"/>
      <c r="GNH4" s="1436"/>
      <c r="GNI4" s="1436"/>
      <c r="GNJ4" s="1436"/>
      <c r="GNK4" s="1436"/>
      <c r="GNL4" s="1436"/>
      <c r="GNM4" s="1436"/>
      <c r="GNN4" s="1436"/>
      <c r="GNO4" s="1436"/>
      <c r="GNP4" s="1436"/>
      <c r="GNQ4" s="1436"/>
      <c r="GNR4" s="1436"/>
      <c r="GNS4" s="1436"/>
      <c r="GNT4" s="1436"/>
      <c r="GNU4" s="1436"/>
      <c r="GNV4" s="1436"/>
      <c r="GNW4" s="1436"/>
      <c r="GNX4" s="1436"/>
      <c r="GNY4" s="1436"/>
      <c r="GNZ4" s="1436"/>
      <c r="GOA4" s="1436"/>
      <c r="GOB4" s="1436"/>
      <c r="GOC4" s="1436"/>
      <c r="GOD4" s="1436"/>
      <c r="GOE4" s="1436"/>
      <c r="GOF4" s="1436"/>
      <c r="GOG4" s="1436"/>
      <c r="GOH4" s="1436"/>
      <c r="GOI4" s="1436"/>
      <c r="GOJ4" s="1436"/>
      <c r="GOK4" s="1436"/>
      <c r="GOL4" s="1436"/>
      <c r="GOM4" s="1436"/>
      <c r="GON4" s="1436"/>
      <c r="GOO4" s="1436"/>
      <c r="GOP4" s="1436"/>
      <c r="GOQ4" s="1436"/>
      <c r="GOR4" s="1436"/>
      <c r="GOS4" s="1436"/>
      <c r="GOT4" s="1436"/>
      <c r="GOU4" s="1436"/>
      <c r="GOV4" s="1436"/>
      <c r="GOW4" s="1436"/>
      <c r="GOX4" s="1436"/>
      <c r="GOY4" s="1436"/>
      <c r="GOZ4" s="1436"/>
      <c r="GPA4" s="1436"/>
      <c r="GPB4" s="1436"/>
      <c r="GPC4" s="1436"/>
      <c r="GPD4" s="1436"/>
      <c r="GPE4" s="1436"/>
      <c r="GPF4" s="1436"/>
      <c r="GPG4" s="1436"/>
      <c r="GPH4" s="1436"/>
      <c r="GPI4" s="1436"/>
      <c r="GPJ4" s="1436"/>
      <c r="GPK4" s="1436"/>
      <c r="GPL4" s="1436"/>
      <c r="GPM4" s="1436"/>
      <c r="GPN4" s="1436"/>
      <c r="GPO4" s="1436"/>
      <c r="GPP4" s="1436"/>
      <c r="GPQ4" s="1436"/>
      <c r="GPR4" s="1436"/>
      <c r="GPS4" s="1436"/>
      <c r="GPT4" s="1436"/>
      <c r="GPU4" s="1436"/>
      <c r="GPV4" s="1436"/>
      <c r="GPW4" s="1436"/>
      <c r="GPX4" s="1436"/>
      <c r="GPY4" s="1436"/>
      <c r="GPZ4" s="1436"/>
      <c r="GQA4" s="1436"/>
      <c r="GQB4" s="1436"/>
      <c r="GQC4" s="1436"/>
      <c r="GQD4" s="1436"/>
      <c r="GQE4" s="1436"/>
      <c r="GQF4" s="1436"/>
      <c r="GQG4" s="1436"/>
      <c r="GQH4" s="1436"/>
      <c r="GQI4" s="1436"/>
      <c r="GQJ4" s="1436"/>
      <c r="GQK4" s="1436"/>
      <c r="GQL4" s="1436"/>
      <c r="GQM4" s="1436"/>
      <c r="GQN4" s="1436"/>
      <c r="GQO4" s="1436"/>
      <c r="GQP4" s="1436"/>
      <c r="GQQ4" s="1436"/>
      <c r="GQR4" s="1436"/>
      <c r="GQS4" s="1436"/>
      <c r="GQT4" s="1436"/>
      <c r="GQU4" s="1436"/>
      <c r="GQV4" s="1436"/>
      <c r="GQW4" s="1436"/>
      <c r="GQX4" s="1436"/>
      <c r="GQY4" s="1436"/>
      <c r="GQZ4" s="1436"/>
      <c r="GRA4" s="1436"/>
      <c r="GRB4" s="1436"/>
      <c r="GRC4" s="1436"/>
      <c r="GRD4" s="1436"/>
      <c r="GRE4" s="1436"/>
      <c r="GRF4" s="1436"/>
      <c r="GRG4" s="1436"/>
      <c r="GRH4" s="1436"/>
      <c r="GRI4" s="1436"/>
      <c r="GRJ4" s="1436"/>
      <c r="GRK4" s="1436"/>
      <c r="GRL4" s="1436"/>
      <c r="GRM4" s="1436"/>
      <c r="GRN4" s="1436"/>
      <c r="GRO4" s="1436"/>
      <c r="GRP4" s="1436"/>
      <c r="GRQ4" s="1436"/>
      <c r="GRR4" s="1436"/>
      <c r="GRS4" s="1436"/>
      <c r="GRT4" s="1436"/>
      <c r="GRU4" s="1436"/>
      <c r="GRV4" s="1436"/>
      <c r="GRW4" s="1436"/>
      <c r="GRX4" s="1436"/>
      <c r="GRY4" s="1436"/>
      <c r="GRZ4" s="1436"/>
      <c r="GSA4" s="1436"/>
      <c r="GSB4" s="1436"/>
      <c r="GSC4" s="1436"/>
      <c r="GSD4" s="1436"/>
      <c r="GSE4" s="1436"/>
      <c r="GSF4" s="1436"/>
      <c r="GSG4" s="1436"/>
      <c r="GSH4" s="1436"/>
      <c r="GSI4" s="1436"/>
      <c r="GSJ4" s="1436"/>
      <c r="GSK4" s="1436"/>
      <c r="GSL4" s="1436"/>
      <c r="GSM4" s="1436"/>
      <c r="GSN4" s="1436"/>
      <c r="GSO4" s="1436"/>
      <c r="GSP4" s="1436"/>
      <c r="GSQ4" s="1436"/>
      <c r="GSR4" s="1436"/>
      <c r="GSS4" s="1436"/>
      <c r="GST4" s="1436"/>
      <c r="GSU4" s="1436"/>
      <c r="GSV4" s="1436"/>
      <c r="GSW4" s="1436"/>
      <c r="GSX4" s="1436"/>
      <c r="GSY4" s="1436"/>
      <c r="GSZ4" s="1436"/>
      <c r="GTA4" s="1436"/>
      <c r="GTB4" s="1436"/>
      <c r="GTC4" s="1436"/>
      <c r="GTD4" s="1436"/>
      <c r="GTE4" s="1436"/>
      <c r="GTF4" s="1436"/>
      <c r="GTG4" s="1436"/>
      <c r="GTH4" s="1436"/>
      <c r="GTI4" s="1436"/>
      <c r="GTJ4" s="1436"/>
      <c r="GTK4" s="1436"/>
      <c r="GTL4" s="1436"/>
      <c r="GTM4" s="1436"/>
      <c r="GTN4" s="1436"/>
      <c r="GTO4" s="1436"/>
      <c r="GTP4" s="1436"/>
      <c r="GTQ4" s="1436"/>
      <c r="GTR4" s="1436"/>
      <c r="GTS4" s="1436"/>
      <c r="GTT4" s="1436"/>
      <c r="GTU4" s="1436"/>
      <c r="GTV4" s="1436"/>
      <c r="GTW4" s="1436"/>
      <c r="GTX4" s="1436"/>
      <c r="GTY4" s="1436"/>
      <c r="GTZ4" s="1436"/>
      <c r="GUA4" s="1436"/>
      <c r="GUB4" s="1436"/>
      <c r="GUC4" s="1436"/>
      <c r="GUD4" s="1436"/>
      <c r="GUE4" s="1436"/>
      <c r="GUF4" s="1436"/>
      <c r="GUG4" s="1436"/>
      <c r="GUH4" s="1436"/>
      <c r="GUI4" s="1436"/>
      <c r="GUJ4" s="1436"/>
      <c r="GUK4" s="1436"/>
      <c r="GUL4" s="1436"/>
      <c r="GUM4" s="1436"/>
      <c r="GUN4" s="1436"/>
      <c r="GUO4" s="1436"/>
      <c r="GUP4" s="1436"/>
      <c r="GUQ4" s="1436"/>
      <c r="GUR4" s="1436"/>
      <c r="GUS4" s="1436"/>
      <c r="GUT4" s="1436"/>
      <c r="GUU4" s="1436"/>
      <c r="GUV4" s="1436"/>
      <c r="GUW4" s="1436"/>
      <c r="GUX4" s="1436"/>
      <c r="GUY4" s="1436"/>
      <c r="GUZ4" s="1436"/>
      <c r="GVA4" s="1436"/>
      <c r="GVB4" s="1436"/>
      <c r="GVC4" s="1436"/>
      <c r="GVD4" s="1436"/>
      <c r="GVE4" s="1436"/>
      <c r="GVF4" s="1436"/>
      <c r="GVG4" s="1436"/>
      <c r="GVH4" s="1436"/>
      <c r="GVI4" s="1436"/>
      <c r="GVJ4" s="1436"/>
      <c r="GVK4" s="1436"/>
      <c r="GVL4" s="1436"/>
      <c r="GVM4" s="1436"/>
      <c r="GVN4" s="1436"/>
      <c r="GVO4" s="1436"/>
      <c r="GVP4" s="1436"/>
      <c r="GVQ4" s="1436"/>
      <c r="GVR4" s="1436"/>
      <c r="GVS4" s="1436"/>
      <c r="GVT4" s="1436"/>
      <c r="GVU4" s="1436"/>
      <c r="GVV4" s="1436"/>
      <c r="GVW4" s="1436"/>
      <c r="GVX4" s="1436"/>
      <c r="GVY4" s="1436"/>
      <c r="GVZ4" s="1436"/>
      <c r="GWA4" s="1436"/>
      <c r="GWB4" s="1436"/>
      <c r="GWC4" s="1436"/>
      <c r="GWD4" s="1436"/>
      <c r="GWE4" s="1436"/>
      <c r="GWF4" s="1436"/>
      <c r="GWG4" s="1436"/>
      <c r="GWH4" s="1436"/>
      <c r="GWI4" s="1436"/>
      <c r="GWJ4" s="1436"/>
      <c r="GWK4" s="1436"/>
      <c r="GWL4" s="1436"/>
      <c r="GWM4" s="1436"/>
      <c r="GWN4" s="1436"/>
      <c r="GWO4" s="1436"/>
      <c r="GWP4" s="1436"/>
      <c r="GWQ4" s="1436"/>
      <c r="GWR4" s="1436"/>
      <c r="GWS4" s="1436"/>
      <c r="GWT4" s="1436"/>
      <c r="GWU4" s="1436"/>
      <c r="GWV4" s="1436"/>
      <c r="GWW4" s="1436"/>
      <c r="GWX4" s="1436"/>
      <c r="GWY4" s="1436"/>
      <c r="GWZ4" s="1436"/>
      <c r="GXA4" s="1436"/>
      <c r="GXB4" s="1436"/>
      <c r="GXC4" s="1436"/>
      <c r="GXD4" s="1436"/>
      <c r="GXE4" s="1436"/>
      <c r="GXF4" s="1436"/>
      <c r="GXG4" s="1436"/>
      <c r="GXH4" s="1436"/>
      <c r="GXI4" s="1436"/>
      <c r="GXJ4" s="1436"/>
      <c r="GXK4" s="1436"/>
      <c r="GXL4" s="1436"/>
      <c r="GXM4" s="1436"/>
      <c r="GXN4" s="1436"/>
      <c r="GXO4" s="1436"/>
      <c r="GXP4" s="1436"/>
      <c r="GXQ4" s="1436"/>
      <c r="GXR4" s="1436"/>
      <c r="GXS4" s="1436"/>
      <c r="GXT4" s="1436"/>
      <c r="GXU4" s="1436"/>
      <c r="GXV4" s="1436"/>
      <c r="GXW4" s="1436"/>
      <c r="GXX4" s="1436"/>
      <c r="GXY4" s="1436"/>
      <c r="GXZ4" s="1436"/>
      <c r="GYA4" s="1436"/>
      <c r="GYB4" s="1436"/>
      <c r="GYC4" s="1436"/>
      <c r="GYD4" s="1436"/>
      <c r="GYE4" s="1436"/>
      <c r="GYF4" s="1436"/>
      <c r="GYG4" s="1436"/>
      <c r="GYH4" s="1436"/>
      <c r="GYI4" s="1436"/>
      <c r="GYJ4" s="1436"/>
      <c r="GYK4" s="1436"/>
      <c r="GYL4" s="1436"/>
      <c r="GYM4" s="1436"/>
      <c r="GYN4" s="1436"/>
      <c r="GYO4" s="1436"/>
      <c r="GYP4" s="1436"/>
      <c r="GYQ4" s="1436"/>
      <c r="GYR4" s="1436"/>
      <c r="GYS4" s="1436"/>
      <c r="GYT4" s="1436"/>
      <c r="GYU4" s="1436"/>
      <c r="GYV4" s="1436"/>
      <c r="GYW4" s="1436"/>
      <c r="GYX4" s="1436"/>
      <c r="GYY4" s="1436"/>
      <c r="GYZ4" s="1436"/>
      <c r="GZA4" s="1436"/>
      <c r="GZB4" s="1436"/>
      <c r="GZC4" s="1436"/>
      <c r="GZD4" s="1436"/>
      <c r="GZE4" s="1436"/>
      <c r="GZF4" s="1436"/>
      <c r="GZG4" s="1436"/>
      <c r="GZH4" s="1436"/>
      <c r="GZI4" s="1436"/>
      <c r="GZJ4" s="1436"/>
      <c r="GZK4" s="1436"/>
      <c r="GZL4" s="1436"/>
      <c r="GZM4" s="1436"/>
      <c r="GZN4" s="1436"/>
      <c r="GZO4" s="1436"/>
      <c r="GZP4" s="1436"/>
      <c r="GZQ4" s="1436"/>
      <c r="GZR4" s="1436"/>
      <c r="GZS4" s="1436"/>
      <c r="GZT4" s="1436"/>
      <c r="GZU4" s="1436"/>
      <c r="GZV4" s="1436"/>
      <c r="GZW4" s="1436"/>
      <c r="GZX4" s="1436"/>
      <c r="GZY4" s="1436"/>
      <c r="GZZ4" s="1436"/>
      <c r="HAA4" s="1436"/>
      <c r="HAB4" s="1436"/>
      <c r="HAC4" s="1436"/>
      <c r="HAD4" s="1436"/>
      <c r="HAE4" s="1436"/>
      <c r="HAF4" s="1436"/>
      <c r="HAG4" s="1436"/>
      <c r="HAH4" s="1436"/>
      <c r="HAI4" s="1436"/>
      <c r="HAJ4" s="1436"/>
      <c r="HAK4" s="1436"/>
      <c r="HAL4" s="1436"/>
      <c r="HAM4" s="1436"/>
      <c r="HAN4" s="1436"/>
      <c r="HAO4" s="1436"/>
      <c r="HAP4" s="1436"/>
      <c r="HAQ4" s="1436"/>
      <c r="HAR4" s="1436"/>
      <c r="HAS4" s="1436"/>
      <c r="HAT4" s="1436"/>
      <c r="HAU4" s="1436"/>
      <c r="HAV4" s="1436"/>
      <c r="HAW4" s="1436"/>
      <c r="HAX4" s="1436"/>
      <c r="HAY4" s="1436"/>
      <c r="HAZ4" s="1436"/>
      <c r="HBA4" s="1436"/>
      <c r="HBB4" s="1436"/>
      <c r="HBC4" s="1436"/>
      <c r="HBD4" s="1436"/>
      <c r="HBE4" s="1436"/>
      <c r="HBF4" s="1436"/>
      <c r="HBG4" s="1436"/>
      <c r="HBH4" s="1436"/>
      <c r="HBI4" s="1436"/>
      <c r="HBJ4" s="1436"/>
      <c r="HBK4" s="1436"/>
      <c r="HBL4" s="1436"/>
      <c r="HBM4" s="1436"/>
      <c r="HBN4" s="1436"/>
      <c r="HBO4" s="1436"/>
      <c r="HBP4" s="1436"/>
      <c r="HBQ4" s="1436"/>
      <c r="HBR4" s="1436"/>
      <c r="HBS4" s="1436"/>
      <c r="HBT4" s="1436"/>
      <c r="HBU4" s="1436"/>
      <c r="HBV4" s="1436"/>
      <c r="HBW4" s="1436"/>
      <c r="HBX4" s="1436"/>
      <c r="HBY4" s="1436"/>
      <c r="HBZ4" s="1436"/>
      <c r="HCA4" s="1436"/>
      <c r="HCB4" s="1436"/>
      <c r="HCC4" s="1436"/>
      <c r="HCD4" s="1436"/>
      <c r="HCE4" s="1436"/>
      <c r="HCF4" s="1436"/>
      <c r="HCG4" s="1436"/>
      <c r="HCH4" s="1436"/>
      <c r="HCI4" s="1436"/>
      <c r="HCJ4" s="1436"/>
      <c r="HCK4" s="1436"/>
      <c r="HCL4" s="1436"/>
      <c r="HCM4" s="1436"/>
      <c r="HCN4" s="1436"/>
      <c r="HCO4" s="1436"/>
      <c r="HCP4" s="1436"/>
      <c r="HCQ4" s="1436"/>
      <c r="HCR4" s="1436"/>
      <c r="HCS4" s="1436"/>
      <c r="HCT4" s="1436"/>
      <c r="HCU4" s="1436"/>
      <c r="HCV4" s="1436"/>
      <c r="HCW4" s="1436"/>
      <c r="HCX4" s="1436"/>
      <c r="HCY4" s="1436"/>
      <c r="HCZ4" s="1436"/>
      <c r="HDA4" s="1436"/>
      <c r="HDB4" s="1436"/>
      <c r="HDC4" s="1436"/>
      <c r="HDD4" s="1436"/>
      <c r="HDE4" s="1436"/>
      <c r="HDF4" s="1436"/>
      <c r="HDG4" s="1436"/>
      <c r="HDH4" s="1436"/>
      <c r="HDI4" s="1436"/>
      <c r="HDJ4" s="1436"/>
      <c r="HDK4" s="1436"/>
      <c r="HDL4" s="1436"/>
      <c r="HDM4" s="1436"/>
      <c r="HDN4" s="1436"/>
      <c r="HDO4" s="1436"/>
      <c r="HDP4" s="1436"/>
      <c r="HDQ4" s="1436"/>
      <c r="HDR4" s="1436"/>
      <c r="HDS4" s="1436"/>
      <c r="HDT4" s="1436"/>
      <c r="HDU4" s="1436"/>
      <c r="HDV4" s="1436"/>
      <c r="HDW4" s="1436"/>
      <c r="HDX4" s="1436"/>
      <c r="HDY4" s="1436"/>
      <c r="HDZ4" s="1436"/>
      <c r="HEA4" s="1436"/>
      <c r="HEB4" s="1436"/>
      <c r="HEC4" s="1436"/>
      <c r="HED4" s="1436"/>
      <c r="HEE4" s="1436"/>
      <c r="HEF4" s="1436"/>
      <c r="HEG4" s="1436"/>
      <c r="HEH4" s="1436"/>
      <c r="HEI4" s="1436"/>
      <c r="HEJ4" s="1436"/>
      <c r="HEK4" s="1436"/>
      <c r="HEL4" s="1436"/>
      <c r="HEM4" s="1436"/>
      <c r="HEN4" s="1436"/>
      <c r="HEO4" s="1436"/>
      <c r="HEP4" s="1436"/>
      <c r="HEQ4" s="1436"/>
      <c r="HER4" s="1436"/>
      <c r="HES4" s="1436"/>
      <c r="HET4" s="1436"/>
      <c r="HEU4" s="1436"/>
      <c r="HEV4" s="1436"/>
      <c r="HEW4" s="1436"/>
      <c r="HEX4" s="1436"/>
      <c r="HEY4" s="1436"/>
      <c r="HEZ4" s="1436"/>
      <c r="HFA4" s="1436"/>
      <c r="HFB4" s="1436"/>
      <c r="HFC4" s="1436"/>
      <c r="HFD4" s="1436"/>
      <c r="HFE4" s="1436"/>
      <c r="HFF4" s="1436"/>
      <c r="HFG4" s="1436"/>
      <c r="HFH4" s="1436"/>
      <c r="HFI4" s="1436"/>
      <c r="HFJ4" s="1436"/>
      <c r="HFK4" s="1436"/>
      <c r="HFL4" s="1436"/>
      <c r="HFM4" s="1436"/>
      <c r="HFN4" s="1436"/>
      <c r="HFO4" s="1436"/>
      <c r="HFP4" s="1436"/>
      <c r="HFQ4" s="1436"/>
      <c r="HFR4" s="1436"/>
      <c r="HFS4" s="1436"/>
      <c r="HFT4" s="1436"/>
      <c r="HFU4" s="1436"/>
      <c r="HFV4" s="1436"/>
      <c r="HFW4" s="1436"/>
      <c r="HFX4" s="1436"/>
      <c r="HFY4" s="1436"/>
      <c r="HFZ4" s="1436"/>
      <c r="HGA4" s="1436"/>
      <c r="HGB4" s="1436"/>
      <c r="HGC4" s="1436"/>
      <c r="HGD4" s="1436"/>
      <c r="HGE4" s="1436"/>
      <c r="HGF4" s="1436"/>
      <c r="HGG4" s="1436"/>
      <c r="HGH4" s="1436"/>
      <c r="HGI4" s="1436"/>
      <c r="HGJ4" s="1436"/>
      <c r="HGK4" s="1436"/>
      <c r="HGL4" s="1436"/>
      <c r="HGM4" s="1436"/>
      <c r="HGN4" s="1436"/>
      <c r="HGO4" s="1436"/>
      <c r="HGP4" s="1436"/>
      <c r="HGQ4" s="1436"/>
      <c r="HGR4" s="1436"/>
      <c r="HGS4" s="1436"/>
      <c r="HGT4" s="1436"/>
      <c r="HGU4" s="1436"/>
      <c r="HGV4" s="1436"/>
      <c r="HGW4" s="1436"/>
      <c r="HGX4" s="1436"/>
      <c r="HGY4" s="1436"/>
      <c r="HGZ4" s="1436"/>
      <c r="HHA4" s="1436"/>
      <c r="HHB4" s="1436"/>
      <c r="HHC4" s="1436"/>
      <c r="HHD4" s="1436"/>
      <c r="HHE4" s="1436"/>
      <c r="HHF4" s="1436"/>
      <c r="HHG4" s="1436"/>
      <c r="HHH4" s="1436"/>
      <c r="HHI4" s="1436"/>
      <c r="HHJ4" s="1436"/>
      <c r="HHK4" s="1436"/>
      <c r="HHL4" s="1436"/>
      <c r="HHM4" s="1436"/>
      <c r="HHN4" s="1436"/>
      <c r="HHO4" s="1436"/>
      <c r="HHP4" s="1436"/>
      <c r="HHQ4" s="1436"/>
      <c r="HHR4" s="1436"/>
      <c r="HHS4" s="1436"/>
      <c r="HHT4" s="1436"/>
      <c r="HHU4" s="1436"/>
      <c r="HHV4" s="1436"/>
      <c r="HHW4" s="1436"/>
      <c r="HHX4" s="1436"/>
      <c r="HHY4" s="1436"/>
      <c r="HHZ4" s="1436"/>
      <c r="HIA4" s="1436"/>
      <c r="HIB4" s="1436"/>
      <c r="HIC4" s="1436"/>
      <c r="HID4" s="1436"/>
      <c r="HIE4" s="1436"/>
      <c r="HIF4" s="1436"/>
      <c r="HIG4" s="1436"/>
      <c r="HIH4" s="1436"/>
      <c r="HII4" s="1436"/>
      <c r="HIJ4" s="1436"/>
      <c r="HIK4" s="1436"/>
      <c r="HIL4" s="1436"/>
      <c r="HIM4" s="1436"/>
      <c r="HIN4" s="1436"/>
      <c r="HIO4" s="1436"/>
      <c r="HIP4" s="1436"/>
      <c r="HIQ4" s="1436"/>
      <c r="HIR4" s="1436"/>
      <c r="HIS4" s="1436"/>
      <c r="HIT4" s="1436"/>
      <c r="HIU4" s="1436"/>
      <c r="HIV4" s="1436"/>
      <c r="HIW4" s="1436"/>
      <c r="HIX4" s="1436"/>
      <c r="HIY4" s="1436"/>
      <c r="HIZ4" s="1436"/>
      <c r="HJA4" s="1436"/>
      <c r="HJB4" s="1436"/>
      <c r="HJC4" s="1436"/>
      <c r="HJD4" s="1436"/>
      <c r="HJE4" s="1436"/>
      <c r="HJF4" s="1436"/>
      <c r="HJG4" s="1436"/>
      <c r="HJH4" s="1436"/>
      <c r="HJI4" s="1436"/>
      <c r="HJJ4" s="1436"/>
      <c r="HJK4" s="1436"/>
      <c r="HJL4" s="1436"/>
      <c r="HJM4" s="1436"/>
      <c r="HJN4" s="1436"/>
      <c r="HJO4" s="1436"/>
      <c r="HJP4" s="1436"/>
      <c r="HJQ4" s="1436"/>
      <c r="HJR4" s="1436"/>
      <c r="HJS4" s="1436"/>
      <c r="HJT4" s="1436"/>
      <c r="HJU4" s="1436"/>
      <c r="HJV4" s="1436"/>
      <c r="HJW4" s="1436"/>
      <c r="HJX4" s="1436"/>
      <c r="HJY4" s="1436"/>
      <c r="HJZ4" s="1436"/>
      <c r="HKA4" s="1436"/>
      <c r="HKB4" s="1436"/>
      <c r="HKC4" s="1436"/>
      <c r="HKD4" s="1436"/>
      <c r="HKE4" s="1436"/>
      <c r="HKF4" s="1436"/>
      <c r="HKG4" s="1436"/>
      <c r="HKH4" s="1436"/>
      <c r="HKI4" s="1436"/>
      <c r="HKJ4" s="1436"/>
      <c r="HKK4" s="1436"/>
      <c r="HKL4" s="1436"/>
      <c r="HKM4" s="1436"/>
      <c r="HKN4" s="1436"/>
      <c r="HKO4" s="1436"/>
      <c r="HKP4" s="1436"/>
      <c r="HKQ4" s="1436"/>
      <c r="HKR4" s="1436"/>
      <c r="HKS4" s="1436"/>
      <c r="HKT4" s="1436"/>
      <c r="HKU4" s="1436"/>
      <c r="HKV4" s="1436"/>
      <c r="HKW4" s="1436"/>
      <c r="HKX4" s="1436"/>
      <c r="HKY4" s="1436"/>
      <c r="HKZ4" s="1436"/>
      <c r="HLA4" s="1436"/>
      <c r="HLB4" s="1436"/>
      <c r="HLC4" s="1436"/>
      <c r="HLD4" s="1436"/>
      <c r="HLE4" s="1436"/>
      <c r="HLF4" s="1436"/>
      <c r="HLG4" s="1436"/>
      <c r="HLH4" s="1436"/>
      <c r="HLI4" s="1436"/>
      <c r="HLJ4" s="1436"/>
      <c r="HLK4" s="1436"/>
      <c r="HLL4" s="1436"/>
      <c r="HLM4" s="1436"/>
      <c r="HLN4" s="1436"/>
      <c r="HLO4" s="1436"/>
      <c r="HLP4" s="1436"/>
      <c r="HLQ4" s="1436"/>
      <c r="HLR4" s="1436"/>
      <c r="HLS4" s="1436"/>
      <c r="HLT4" s="1436"/>
      <c r="HLU4" s="1436"/>
      <c r="HLV4" s="1436"/>
      <c r="HLW4" s="1436"/>
      <c r="HLX4" s="1436"/>
      <c r="HLY4" s="1436"/>
      <c r="HLZ4" s="1436"/>
      <c r="HMA4" s="1436"/>
      <c r="HMB4" s="1436"/>
      <c r="HMC4" s="1436"/>
      <c r="HMD4" s="1436"/>
      <c r="HME4" s="1436"/>
      <c r="HMF4" s="1436"/>
      <c r="HMG4" s="1436"/>
      <c r="HMH4" s="1436"/>
      <c r="HMI4" s="1436"/>
      <c r="HMJ4" s="1436"/>
      <c r="HMK4" s="1436"/>
      <c r="HML4" s="1436"/>
      <c r="HMM4" s="1436"/>
      <c r="HMN4" s="1436"/>
      <c r="HMO4" s="1436"/>
      <c r="HMP4" s="1436"/>
      <c r="HMQ4" s="1436"/>
      <c r="HMR4" s="1436"/>
      <c r="HMS4" s="1436"/>
      <c r="HMT4" s="1436"/>
      <c r="HMU4" s="1436"/>
      <c r="HMV4" s="1436"/>
      <c r="HMW4" s="1436"/>
      <c r="HMX4" s="1436"/>
      <c r="HMY4" s="1436"/>
      <c r="HMZ4" s="1436"/>
      <c r="HNA4" s="1436"/>
      <c r="HNB4" s="1436"/>
      <c r="HNC4" s="1436"/>
      <c r="HND4" s="1436"/>
      <c r="HNE4" s="1436"/>
      <c r="HNF4" s="1436"/>
      <c r="HNG4" s="1436"/>
      <c r="HNH4" s="1436"/>
      <c r="HNI4" s="1436"/>
      <c r="HNJ4" s="1436"/>
      <c r="HNK4" s="1436"/>
      <c r="HNL4" s="1436"/>
      <c r="HNM4" s="1436"/>
      <c r="HNN4" s="1436"/>
      <c r="HNO4" s="1436"/>
      <c r="HNP4" s="1436"/>
      <c r="HNQ4" s="1436"/>
      <c r="HNR4" s="1436"/>
      <c r="HNS4" s="1436"/>
      <c r="HNT4" s="1436"/>
      <c r="HNU4" s="1436"/>
      <c r="HNV4" s="1436"/>
      <c r="HNW4" s="1436"/>
      <c r="HNX4" s="1436"/>
      <c r="HNY4" s="1436"/>
      <c r="HNZ4" s="1436"/>
      <c r="HOA4" s="1436"/>
      <c r="HOB4" s="1436"/>
      <c r="HOC4" s="1436"/>
      <c r="HOD4" s="1436"/>
      <c r="HOE4" s="1436"/>
      <c r="HOF4" s="1436"/>
      <c r="HOG4" s="1436"/>
      <c r="HOH4" s="1436"/>
      <c r="HOI4" s="1436"/>
      <c r="HOJ4" s="1436"/>
      <c r="HOK4" s="1436"/>
      <c r="HOL4" s="1436"/>
      <c r="HOM4" s="1436"/>
      <c r="HON4" s="1436"/>
      <c r="HOO4" s="1436"/>
      <c r="HOP4" s="1436"/>
      <c r="HOQ4" s="1436"/>
      <c r="HOR4" s="1436"/>
      <c r="HOS4" s="1436"/>
      <c r="HOT4" s="1436"/>
      <c r="HOU4" s="1436"/>
      <c r="HOV4" s="1436"/>
      <c r="HOW4" s="1436"/>
      <c r="HOX4" s="1436"/>
      <c r="HOY4" s="1436"/>
      <c r="HOZ4" s="1436"/>
      <c r="HPA4" s="1436"/>
      <c r="HPB4" s="1436"/>
      <c r="HPC4" s="1436"/>
      <c r="HPD4" s="1436"/>
      <c r="HPE4" s="1436"/>
      <c r="HPF4" s="1436"/>
      <c r="HPG4" s="1436"/>
      <c r="HPH4" s="1436"/>
      <c r="HPI4" s="1436"/>
      <c r="HPJ4" s="1436"/>
      <c r="HPK4" s="1436"/>
      <c r="HPL4" s="1436"/>
      <c r="HPM4" s="1436"/>
      <c r="HPN4" s="1436"/>
      <c r="HPO4" s="1436"/>
      <c r="HPP4" s="1436"/>
      <c r="HPQ4" s="1436"/>
      <c r="HPR4" s="1436"/>
      <c r="HPS4" s="1436"/>
      <c r="HPT4" s="1436"/>
      <c r="HPU4" s="1436"/>
      <c r="HPV4" s="1436"/>
      <c r="HPW4" s="1436"/>
      <c r="HPX4" s="1436"/>
      <c r="HPY4" s="1436"/>
      <c r="HPZ4" s="1436"/>
      <c r="HQA4" s="1436"/>
      <c r="HQB4" s="1436"/>
      <c r="HQC4" s="1436"/>
      <c r="HQD4" s="1436"/>
      <c r="HQE4" s="1436"/>
      <c r="HQF4" s="1436"/>
      <c r="HQG4" s="1436"/>
      <c r="HQH4" s="1436"/>
      <c r="HQI4" s="1436"/>
      <c r="HQJ4" s="1436"/>
      <c r="HQK4" s="1436"/>
      <c r="HQL4" s="1436"/>
      <c r="HQM4" s="1436"/>
      <c r="HQN4" s="1436"/>
      <c r="HQO4" s="1436"/>
      <c r="HQP4" s="1436"/>
      <c r="HQQ4" s="1436"/>
      <c r="HQR4" s="1436"/>
      <c r="HQS4" s="1436"/>
      <c r="HQT4" s="1436"/>
      <c r="HQU4" s="1436"/>
      <c r="HQV4" s="1436"/>
      <c r="HQW4" s="1436"/>
      <c r="HQX4" s="1436"/>
      <c r="HQY4" s="1436"/>
      <c r="HQZ4" s="1436"/>
      <c r="HRA4" s="1436"/>
      <c r="HRB4" s="1436"/>
      <c r="HRC4" s="1436"/>
      <c r="HRD4" s="1436"/>
      <c r="HRE4" s="1436"/>
      <c r="HRF4" s="1436"/>
      <c r="HRG4" s="1436"/>
      <c r="HRH4" s="1436"/>
      <c r="HRI4" s="1436"/>
      <c r="HRJ4" s="1436"/>
      <c r="HRK4" s="1436"/>
      <c r="HRL4" s="1436"/>
      <c r="HRM4" s="1436"/>
      <c r="HRN4" s="1436"/>
      <c r="HRO4" s="1436"/>
      <c r="HRP4" s="1436"/>
      <c r="HRQ4" s="1436"/>
      <c r="HRR4" s="1436"/>
      <c r="HRS4" s="1436"/>
      <c r="HRT4" s="1436"/>
      <c r="HRU4" s="1436"/>
      <c r="HRV4" s="1436"/>
      <c r="HRW4" s="1436"/>
      <c r="HRX4" s="1436"/>
      <c r="HRY4" s="1436"/>
      <c r="HRZ4" s="1436"/>
      <c r="HSA4" s="1436"/>
      <c r="HSB4" s="1436"/>
      <c r="HSC4" s="1436"/>
      <c r="HSD4" s="1436"/>
      <c r="HSE4" s="1436"/>
      <c r="HSF4" s="1436"/>
      <c r="HSG4" s="1436"/>
      <c r="HSH4" s="1436"/>
      <c r="HSI4" s="1436"/>
      <c r="HSJ4" s="1436"/>
      <c r="HSK4" s="1436"/>
      <c r="HSL4" s="1436"/>
      <c r="HSM4" s="1436"/>
      <c r="HSN4" s="1436"/>
      <c r="HSO4" s="1436"/>
      <c r="HSP4" s="1436"/>
      <c r="HSQ4" s="1436"/>
      <c r="HSR4" s="1436"/>
      <c r="HSS4" s="1436"/>
      <c r="HST4" s="1436"/>
      <c r="HSU4" s="1436"/>
      <c r="HSV4" s="1436"/>
      <c r="HSW4" s="1436"/>
      <c r="HSX4" s="1436"/>
      <c r="HSY4" s="1436"/>
      <c r="HSZ4" s="1436"/>
      <c r="HTA4" s="1436"/>
      <c r="HTB4" s="1436"/>
      <c r="HTC4" s="1436"/>
      <c r="HTD4" s="1436"/>
      <c r="HTE4" s="1436"/>
      <c r="HTF4" s="1436"/>
      <c r="HTG4" s="1436"/>
      <c r="HTH4" s="1436"/>
      <c r="HTI4" s="1436"/>
      <c r="HTJ4" s="1436"/>
      <c r="HTK4" s="1436"/>
      <c r="HTL4" s="1436"/>
      <c r="HTM4" s="1436"/>
      <c r="HTN4" s="1436"/>
      <c r="HTO4" s="1436"/>
      <c r="HTP4" s="1436"/>
      <c r="HTQ4" s="1436"/>
      <c r="HTR4" s="1436"/>
      <c r="HTS4" s="1436"/>
      <c r="HTT4" s="1436"/>
      <c r="HTU4" s="1436"/>
      <c r="HTV4" s="1436"/>
      <c r="HTW4" s="1436"/>
      <c r="HTX4" s="1436"/>
      <c r="HTY4" s="1436"/>
      <c r="HTZ4" s="1436"/>
      <c r="HUA4" s="1436"/>
      <c r="HUB4" s="1436"/>
      <c r="HUC4" s="1436"/>
      <c r="HUD4" s="1436"/>
      <c r="HUE4" s="1436"/>
      <c r="HUF4" s="1436"/>
      <c r="HUG4" s="1436"/>
      <c r="HUH4" s="1436"/>
      <c r="HUI4" s="1436"/>
      <c r="HUJ4" s="1436"/>
      <c r="HUK4" s="1436"/>
      <c r="HUL4" s="1436"/>
      <c r="HUM4" s="1436"/>
      <c r="HUN4" s="1436"/>
      <c r="HUO4" s="1436"/>
      <c r="HUP4" s="1436"/>
      <c r="HUQ4" s="1436"/>
      <c r="HUR4" s="1436"/>
      <c r="HUS4" s="1436"/>
      <c r="HUT4" s="1436"/>
      <c r="HUU4" s="1436"/>
      <c r="HUV4" s="1436"/>
      <c r="HUW4" s="1436"/>
      <c r="HUX4" s="1436"/>
      <c r="HUY4" s="1436"/>
      <c r="HUZ4" s="1436"/>
      <c r="HVA4" s="1436"/>
      <c r="HVB4" s="1436"/>
      <c r="HVC4" s="1436"/>
      <c r="HVD4" s="1436"/>
      <c r="HVE4" s="1436"/>
      <c r="HVF4" s="1436"/>
      <c r="HVG4" s="1436"/>
      <c r="HVH4" s="1436"/>
      <c r="HVI4" s="1436"/>
      <c r="HVJ4" s="1436"/>
      <c r="HVK4" s="1436"/>
      <c r="HVL4" s="1436"/>
      <c r="HVM4" s="1436"/>
      <c r="HVN4" s="1436"/>
      <c r="HVO4" s="1436"/>
      <c r="HVP4" s="1436"/>
      <c r="HVQ4" s="1436"/>
      <c r="HVR4" s="1436"/>
      <c r="HVS4" s="1436"/>
      <c r="HVT4" s="1436"/>
      <c r="HVU4" s="1436"/>
      <c r="HVV4" s="1436"/>
      <c r="HVW4" s="1436"/>
      <c r="HVX4" s="1436"/>
      <c r="HVY4" s="1436"/>
      <c r="HVZ4" s="1436"/>
      <c r="HWA4" s="1436"/>
      <c r="HWB4" s="1436"/>
      <c r="HWC4" s="1436"/>
      <c r="HWD4" s="1436"/>
      <c r="HWE4" s="1436"/>
      <c r="HWF4" s="1436"/>
      <c r="HWG4" s="1436"/>
      <c r="HWH4" s="1436"/>
      <c r="HWI4" s="1436"/>
      <c r="HWJ4" s="1436"/>
      <c r="HWK4" s="1436"/>
      <c r="HWL4" s="1436"/>
      <c r="HWM4" s="1436"/>
      <c r="HWN4" s="1436"/>
      <c r="HWO4" s="1436"/>
      <c r="HWP4" s="1436"/>
      <c r="HWQ4" s="1436"/>
      <c r="HWR4" s="1436"/>
      <c r="HWS4" s="1436"/>
      <c r="HWT4" s="1436"/>
      <c r="HWU4" s="1436"/>
      <c r="HWV4" s="1436"/>
      <c r="HWW4" s="1436"/>
      <c r="HWX4" s="1436"/>
      <c r="HWY4" s="1436"/>
      <c r="HWZ4" s="1436"/>
      <c r="HXA4" s="1436"/>
      <c r="HXB4" s="1436"/>
      <c r="HXC4" s="1436"/>
      <c r="HXD4" s="1436"/>
      <c r="HXE4" s="1436"/>
      <c r="HXF4" s="1436"/>
      <c r="HXG4" s="1436"/>
      <c r="HXH4" s="1436"/>
      <c r="HXI4" s="1436"/>
      <c r="HXJ4" s="1436"/>
      <c r="HXK4" s="1436"/>
      <c r="HXL4" s="1436"/>
      <c r="HXM4" s="1436"/>
      <c r="HXN4" s="1436"/>
      <c r="HXO4" s="1436"/>
      <c r="HXP4" s="1436"/>
      <c r="HXQ4" s="1436"/>
      <c r="HXR4" s="1436"/>
      <c r="HXS4" s="1436"/>
      <c r="HXT4" s="1436"/>
      <c r="HXU4" s="1436"/>
      <c r="HXV4" s="1436"/>
      <c r="HXW4" s="1436"/>
      <c r="HXX4" s="1436"/>
      <c r="HXY4" s="1436"/>
      <c r="HXZ4" s="1436"/>
      <c r="HYA4" s="1436"/>
      <c r="HYB4" s="1436"/>
      <c r="HYC4" s="1436"/>
      <c r="HYD4" s="1436"/>
      <c r="HYE4" s="1436"/>
      <c r="HYF4" s="1436"/>
      <c r="HYG4" s="1436"/>
      <c r="HYH4" s="1436"/>
      <c r="HYI4" s="1436"/>
      <c r="HYJ4" s="1436"/>
      <c r="HYK4" s="1436"/>
      <c r="HYL4" s="1436"/>
      <c r="HYM4" s="1436"/>
      <c r="HYN4" s="1436"/>
      <c r="HYO4" s="1436"/>
      <c r="HYP4" s="1436"/>
      <c r="HYQ4" s="1436"/>
      <c r="HYR4" s="1436"/>
      <c r="HYS4" s="1436"/>
      <c r="HYT4" s="1436"/>
      <c r="HYU4" s="1436"/>
      <c r="HYV4" s="1436"/>
      <c r="HYW4" s="1436"/>
      <c r="HYX4" s="1436"/>
      <c r="HYY4" s="1436"/>
      <c r="HYZ4" s="1436"/>
      <c r="HZA4" s="1436"/>
      <c r="HZB4" s="1436"/>
      <c r="HZC4" s="1436"/>
      <c r="HZD4" s="1436"/>
      <c r="HZE4" s="1436"/>
      <c r="HZF4" s="1436"/>
      <c r="HZG4" s="1436"/>
      <c r="HZH4" s="1436"/>
      <c r="HZI4" s="1436"/>
      <c r="HZJ4" s="1436"/>
      <c r="HZK4" s="1436"/>
      <c r="HZL4" s="1436"/>
      <c r="HZM4" s="1436"/>
      <c r="HZN4" s="1436"/>
      <c r="HZO4" s="1436"/>
      <c r="HZP4" s="1436"/>
      <c r="HZQ4" s="1436"/>
      <c r="HZR4" s="1436"/>
      <c r="HZS4" s="1436"/>
      <c r="HZT4" s="1436"/>
      <c r="HZU4" s="1436"/>
      <c r="HZV4" s="1436"/>
      <c r="HZW4" s="1436"/>
      <c r="HZX4" s="1436"/>
      <c r="HZY4" s="1436"/>
      <c r="HZZ4" s="1436"/>
      <c r="IAA4" s="1436"/>
      <c r="IAB4" s="1436"/>
      <c r="IAC4" s="1436"/>
      <c r="IAD4" s="1436"/>
      <c r="IAE4" s="1436"/>
      <c r="IAF4" s="1436"/>
      <c r="IAG4" s="1436"/>
      <c r="IAH4" s="1436"/>
      <c r="IAI4" s="1436"/>
      <c r="IAJ4" s="1436"/>
      <c r="IAK4" s="1436"/>
      <c r="IAL4" s="1436"/>
      <c r="IAM4" s="1436"/>
      <c r="IAN4" s="1436"/>
      <c r="IAO4" s="1436"/>
      <c r="IAP4" s="1436"/>
      <c r="IAQ4" s="1436"/>
      <c r="IAR4" s="1436"/>
      <c r="IAS4" s="1436"/>
      <c r="IAT4" s="1436"/>
      <c r="IAU4" s="1436"/>
      <c r="IAV4" s="1436"/>
      <c r="IAW4" s="1436"/>
      <c r="IAX4" s="1436"/>
      <c r="IAY4" s="1436"/>
      <c r="IAZ4" s="1436"/>
      <c r="IBA4" s="1436"/>
      <c r="IBB4" s="1436"/>
      <c r="IBC4" s="1436"/>
      <c r="IBD4" s="1436"/>
      <c r="IBE4" s="1436"/>
      <c r="IBF4" s="1436"/>
      <c r="IBG4" s="1436"/>
      <c r="IBH4" s="1436"/>
      <c r="IBI4" s="1436"/>
      <c r="IBJ4" s="1436"/>
      <c r="IBK4" s="1436"/>
      <c r="IBL4" s="1436"/>
      <c r="IBM4" s="1436"/>
      <c r="IBN4" s="1436"/>
      <c r="IBO4" s="1436"/>
      <c r="IBP4" s="1436"/>
      <c r="IBQ4" s="1436"/>
      <c r="IBR4" s="1436"/>
      <c r="IBS4" s="1436"/>
      <c r="IBT4" s="1436"/>
      <c r="IBU4" s="1436"/>
      <c r="IBV4" s="1436"/>
      <c r="IBW4" s="1436"/>
      <c r="IBX4" s="1436"/>
      <c r="IBY4" s="1436"/>
      <c r="IBZ4" s="1436"/>
      <c r="ICA4" s="1436"/>
      <c r="ICB4" s="1436"/>
      <c r="ICC4" s="1436"/>
      <c r="ICD4" s="1436"/>
      <c r="ICE4" s="1436"/>
      <c r="ICF4" s="1436"/>
      <c r="ICG4" s="1436"/>
      <c r="ICH4" s="1436"/>
      <c r="ICI4" s="1436"/>
      <c r="ICJ4" s="1436"/>
      <c r="ICK4" s="1436"/>
      <c r="ICL4" s="1436"/>
      <c r="ICM4" s="1436"/>
      <c r="ICN4" s="1436"/>
      <c r="ICO4" s="1436"/>
      <c r="ICP4" s="1436"/>
      <c r="ICQ4" s="1436"/>
      <c r="ICR4" s="1436"/>
      <c r="ICS4" s="1436"/>
      <c r="ICT4" s="1436"/>
      <c r="ICU4" s="1436"/>
      <c r="ICV4" s="1436"/>
      <c r="ICW4" s="1436"/>
      <c r="ICX4" s="1436"/>
      <c r="ICY4" s="1436"/>
      <c r="ICZ4" s="1436"/>
      <c r="IDA4" s="1436"/>
      <c r="IDB4" s="1436"/>
      <c r="IDC4" s="1436"/>
      <c r="IDD4" s="1436"/>
      <c r="IDE4" s="1436"/>
      <c r="IDF4" s="1436"/>
      <c r="IDG4" s="1436"/>
      <c r="IDH4" s="1436"/>
      <c r="IDI4" s="1436"/>
      <c r="IDJ4" s="1436"/>
      <c r="IDK4" s="1436"/>
      <c r="IDL4" s="1436"/>
      <c r="IDM4" s="1436"/>
      <c r="IDN4" s="1436"/>
      <c r="IDO4" s="1436"/>
      <c r="IDP4" s="1436"/>
      <c r="IDQ4" s="1436"/>
      <c r="IDR4" s="1436"/>
      <c r="IDS4" s="1436"/>
      <c r="IDT4" s="1436"/>
      <c r="IDU4" s="1436"/>
      <c r="IDV4" s="1436"/>
      <c r="IDW4" s="1436"/>
      <c r="IDX4" s="1436"/>
      <c r="IDY4" s="1436"/>
      <c r="IDZ4" s="1436"/>
      <c r="IEA4" s="1436"/>
      <c r="IEB4" s="1436"/>
      <c r="IEC4" s="1436"/>
      <c r="IED4" s="1436"/>
      <c r="IEE4" s="1436"/>
      <c r="IEF4" s="1436"/>
      <c r="IEG4" s="1436"/>
      <c r="IEH4" s="1436"/>
      <c r="IEI4" s="1436"/>
      <c r="IEJ4" s="1436"/>
      <c r="IEK4" s="1436"/>
      <c r="IEL4" s="1436"/>
      <c r="IEM4" s="1436"/>
      <c r="IEN4" s="1436"/>
      <c r="IEO4" s="1436"/>
      <c r="IEP4" s="1436"/>
      <c r="IEQ4" s="1436"/>
      <c r="IER4" s="1436"/>
      <c r="IES4" s="1436"/>
      <c r="IET4" s="1436"/>
      <c r="IEU4" s="1436"/>
      <c r="IEV4" s="1436"/>
      <c r="IEW4" s="1436"/>
      <c r="IEX4" s="1436"/>
      <c r="IEY4" s="1436"/>
      <c r="IEZ4" s="1436"/>
      <c r="IFA4" s="1436"/>
      <c r="IFB4" s="1436"/>
      <c r="IFC4" s="1436"/>
      <c r="IFD4" s="1436"/>
      <c r="IFE4" s="1436"/>
      <c r="IFF4" s="1436"/>
      <c r="IFG4" s="1436"/>
      <c r="IFH4" s="1436"/>
      <c r="IFI4" s="1436"/>
      <c r="IFJ4" s="1436"/>
      <c r="IFK4" s="1436"/>
      <c r="IFL4" s="1436"/>
      <c r="IFM4" s="1436"/>
      <c r="IFN4" s="1436"/>
      <c r="IFO4" s="1436"/>
      <c r="IFP4" s="1436"/>
      <c r="IFQ4" s="1436"/>
      <c r="IFR4" s="1436"/>
      <c r="IFS4" s="1436"/>
      <c r="IFT4" s="1436"/>
      <c r="IFU4" s="1436"/>
      <c r="IFV4" s="1436"/>
      <c r="IFW4" s="1436"/>
      <c r="IFX4" s="1436"/>
      <c r="IFY4" s="1436"/>
      <c r="IFZ4" s="1436"/>
      <c r="IGA4" s="1436"/>
      <c r="IGB4" s="1436"/>
      <c r="IGC4" s="1436"/>
      <c r="IGD4" s="1436"/>
      <c r="IGE4" s="1436"/>
      <c r="IGF4" s="1436"/>
      <c r="IGG4" s="1436"/>
      <c r="IGH4" s="1436"/>
      <c r="IGI4" s="1436"/>
      <c r="IGJ4" s="1436"/>
      <c r="IGK4" s="1436"/>
      <c r="IGL4" s="1436"/>
      <c r="IGM4" s="1436"/>
      <c r="IGN4" s="1436"/>
      <c r="IGO4" s="1436"/>
      <c r="IGP4" s="1436"/>
      <c r="IGQ4" s="1436"/>
      <c r="IGR4" s="1436"/>
      <c r="IGS4" s="1436"/>
      <c r="IGT4" s="1436"/>
      <c r="IGU4" s="1436"/>
      <c r="IGV4" s="1436"/>
      <c r="IGW4" s="1436"/>
      <c r="IGX4" s="1436"/>
      <c r="IGY4" s="1436"/>
      <c r="IGZ4" s="1436"/>
      <c r="IHA4" s="1436"/>
      <c r="IHB4" s="1436"/>
      <c r="IHC4" s="1436"/>
      <c r="IHD4" s="1436"/>
      <c r="IHE4" s="1436"/>
      <c r="IHF4" s="1436"/>
      <c r="IHG4" s="1436"/>
      <c r="IHH4" s="1436"/>
      <c r="IHI4" s="1436"/>
      <c r="IHJ4" s="1436"/>
      <c r="IHK4" s="1436"/>
      <c r="IHL4" s="1436"/>
      <c r="IHM4" s="1436"/>
      <c r="IHN4" s="1436"/>
      <c r="IHO4" s="1436"/>
      <c r="IHP4" s="1436"/>
      <c r="IHQ4" s="1436"/>
      <c r="IHR4" s="1436"/>
      <c r="IHS4" s="1436"/>
      <c r="IHT4" s="1436"/>
      <c r="IHU4" s="1436"/>
      <c r="IHV4" s="1436"/>
      <c r="IHW4" s="1436"/>
      <c r="IHX4" s="1436"/>
      <c r="IHY4" s="1436"/>
      <c r="IHZ4" s="1436"/>
      <c r="IIA4" s="1436"/>
      <c r="IIB4" s="1436"/>
      <c r="IIC4" s="1436"/>
      <c r="IID4" s="1436"/>
      <c r="IIE4" s="1436"/>
      <c r="IIF4" s="1436"/>
      <c r="IIG4" s="1436"/>
      <c r="IIH4" s="1436"/>
      <c r="III4" s="1436"/>
      <c r="IIJ4" s="1436"/>
      <c r="IIK4" s="1436"/>
      <c r="IIL4" s="1436"/>
      <c r="IIM4" s="1436"/>
      <c r="IIN4" s="1436"/>
      <c r="IIO4" s="1436"/>
      <c r="IIP4" s="1436"/>
      <c r="IIQ4" s="1436"/>
      <c r="IIR4" s="1436"/>
      <c r="IIS4" s="1436"/>
      <c r="IIT4" s="1436"/>
      <c r="IIU4" s="1436"/>
      <c r="IIV4" s="1436"/>
      <c r="IIW4" s="1436"/>
      <c r="IIX4" s="1436"/>
      <c r="IIY4" s="1436"/>
      <c r="IIZ4" s="1436"/>
      <c r="IJA4" s="1436"/>
      <c r="IJB4" s="1436"/>
      <c r="IJC4" s="1436"/>
      <c r="IJD4" s="1436"/>
      <c r="IJE4" s="1436"/>
      <c r="IJF4" s="1436"/>
      <c r="IJG4" s="1436"/>
      <c r="IJH4" s="1436"/>
      <c r="IJI4" s="1436"/>
      <c r="IJJ4" s="1436"/>
      <c r="IJK4" s="1436"/>
      <c r="IJL4" s="1436"/>
      <c r="IJM4" s="1436"/>
      <c r="IJN4" s="1436"/>
      <c r="IJO4" s="1436"/>
      <c r="IJP4" s="1436"/>
      <c r="IJQ4" s="1436"/>
      <c r="IJR4" s="1436"/>
      <c r="IJS4" s="1436"/>
      <c r="IJT4" s="1436"/>
      <c r="IJU4" s="1436"/>
      <c r="IJV4" s="1436"/>
      <c r="IJW4" s="1436"/>
      <c r="IJX4" s="1436"/>
      <c r="IJY4" s="1436"/>
      <c r="IJZ4" s="1436"/>
      <c r="IKA4" s="1436"/>
      <c r="IKB4" s="1436"/>
      <c r="IKC4" s="1436"/>
      <c r="IKD4" s="1436"/>
      <c r="IKE4" s="1436"/>
      <c r="IKF4" s="1436"/>
      <c r="IKG4" s="1436"/>
      <c r="IKH4" s="1436"/>
      <c r="IKI4" s="1436"/>
      <c r="IKJ4" s="1436"/>
      <c r="IKK4" s="1436"/>
      <c r="IKL4" s="1436"/>
      <c r="IKM4" s="1436"/>
      <c r="IKN4" s="1436"/>
      <c r="IKO4" s="1436"/>
      <c r="IKP4" s="1436"/>
      <c r="IKQ4" s="1436"/>
      <c r="IKR4" s="1436"/>
      <c r="IKS4" s="1436"/>
      <c r="IKT4" s="1436"/>
      <c r="IKU4" s="1436"/>
      <c r="IKV4" s="1436"/>
      <c r="IKW4" s="1436"/>
      <c r="IKX4" s="1436"/>
      <c r="IKY4" s="1436"/>
      <c r="IKZ4" s="1436"/>
      <c r="ILA4" s="1436"/>
      <c r="ILB4" s="1436"/>
      <c r="ILC4" s="1436"/>
      <c r="ILD4" s="1436"/>
      <c r="ILE4" s="1436"/>
      <c r="ILF4" s="1436"/>
      <c r="ILG4" s="1436"/>
      <c r="ILH4" s="1436"/>
      <c r="ILI4" s="1436"/>
      <c r="ILJ4" s="1436"/>
      <c r="ILK4" s="1436"/>
      <c r="ILL4" s="1436"/>
      <c r="ILM4" s="1436"/>
      <c r="ILN4" s="1436"/>
      <c r="ILO4" s="1436"/>
      <c r="ILP4" s="1436"/>
      <c r="ILQ4" s="1436"/>
      <c r="ILR4" s="1436"/>
      <c r="ILS4" s="1436"/>
      <c r="ILT4" s="1436"/>
      <c r="ILU4" s="1436"/>
      <c r="ILV4" s="1436"/>
      <c r="ILW4" s="1436"/>
      <c r="ILX4" s="1436"/>
      <c r="ILY4" s="1436"/>
      <c r="ILZ4" s="1436"/>
      <c r="IMA4" s="1436"/>
      <c r="IMB4" s="1436"/>
      <c r="IMC4" s="1436"/>
      <c r="IMD4" s="1436"/>
      <c r="IME4" s="1436"/>
      <c r="IMF4" s="1436"/>
      <c r="IMG4" s="1436"/>
      <c r="IMH4" s="1436"/>
      <c r="IMI4" s="1436"/>
      <c r="IMJ4" s="1436"/>
      <c r="IMK4" s="1436"/>
      <c r="IML4" s="1436"/>
      <c r="IMM4" s="1436"/>
      <c r="IMN4" s="1436"/>
      <c r="IMO4" s="1436"/>
      <c r="IMP4" s="1436"/>
      <c r="IMQ4" s="1436"/>
      <c r="IMR4" s="1436"/>
      <c r="IMS4" s="1436"/>
      <c r="IMT4" s="1436"/>
      <c r="IMU4" s="1436"/>
      <c r="IMV4" s="1436"/>
      <c r="IMW4" s="1436"/>
      <c r="IMX4" s="1436"/>
      <c r="IMY4" s="1436"/>
      <c r="IMZ4" s="1436"/>
      <c r="INA4" s="1436"/>
      <c r="INB4" s="1436"/>
      <c r="INC4" s="1436"/>
      <c r="IND4" s="1436"/>
      <c r="INE4" s="1436"/>
      <c r="INF4" s="1436"/>
      <c r="ING4" s="1436"/>
      <c r="INH4" s="1436"/>
      <c r="INI4" s="1436"/>
      <c r="INJ4" s="1436"/>
      <c r="INK4" s="1436"/>
      <c r="INL4" s="1436"/>
      <c r="INM4" s="1436"/>
      <c r="INN4" s="1436"/>
      <c r="INO4" s="1436"/>
      <c r="INP4" s="1436"/>
      <c r="INQ4" s="1436"/>
      <c r="INR4" s="1436"/>
      <c r="INS4" s="1436"/>
      <c r="INT4" s="1436"/>
      <c r="INU4" s="1436"/>
      <c r="INV4" s="1436"/>
      <c r="INW4" s="1436"/>
      <c r="INX4" s="1436"/>
      <c r="INY4" s="1436"/>
      <c r="INZ4" s="1436"/>
      <c r="IOA4" s="1436"/>
      <c r="IOB4" s="1436"/>
      <c r="IOC4" s="1436"/>
      <c r="IOD4" s="1436"/>
      <c r="IOE4" s="1436"/>
      <c r="IOF4" s="1436"/>
      <c r="IOG4" s="1436"/>
      <c r="IOH4" s="1436"/>
      <c r="IOI4" s="1436"/>
      <c r="IOJ4" s="1436"/>
      <c r="IOK4" s="1436"/>
      <c r="IOL4" s="1436"/>
      <c r="IOM4" s="1436"/>
      <c r="ION4" s="1436"/>
      <c r="IOO4" s="1436"/>
      <c r="IOP4" s="1436"/>
      <c r="IOQ4" s="1436"/>
      <c r="IOR4" s="1436"/>
      <c r="IOS4" s="1436"/>
      <c r="IOT4" s="1436"/>
      <c r="IOU4" s="1436"/>
      <c r="IOV4" s="1436"/>
      <c r="IOW4" s="1436"/>
      <c r="IOX4" s="1436"/>
      <c r="IOY4" s="1436"/>
      <c r="IOZ4" s="1436"/>
      <c r="IPA4" s="1436"/>
      <c r="IPB4" s="1436"/>
      <c r="IPC4" s="1436"/>
      <c r="IPD4" s="1436"/>
      <c r="IPE4" s="1436"/>
      <c r="IPF4" s="1436"/>
      <c r="IPG4" s="1436"/>
      <c r="IPH4" s="1436"/>
      <c r="IPI4" s="1436"/>
      <c r="IPJ4" s="1436"/>
      <c r="IPK4" s="1436"/>
      <c r="IPL4" s="1436"/>
      <c r="IPM4" s="1436"/>
      <c r="IPN4" s="1436"/>
      <c r="IPO4" s="1436"/>
      <c r="IPP4" s="1436"/>
      <c r="IPQ4" s="1436"/>
      <c r="IPR4" s="1436"/>
      <c r="IPS4" s="1436"/>
      <c r="IPT4" s="1436"/>
      <c r="IPU4" s="1436"/>
      <c r="IPV4" s="1436"/>
      <c r="IPW4" s="1436"/>
      <c r="IPX4" s="1436"/>
      <c r="IPY4" s="1436"/>
      <c r="IPZ4" s="1436"/>
      <c r="IQA4" s="1436"/>
      <c r="IQB4" s="1436"/>
      <c r="IQC4" s="1436"/>
      <c r="IQD4" s="1436"/>
      <c r="IQE4" s="1436"/>
      <c r="IQF4" s="1436"/>
      <c r="IQG4" s="1436"/>
      <c r="IQH4" s="1436"/>
      <c r="IQI4" s="1436"/>
      <c r="IQJ4" s="1436"/>
      <c r="IQK4" s="1436"/>
      <c r="IQL4" s="1436"/>
      <c r="IQM4" s="1436"/>
      <c r="IQN4" s="1436"/>
      <c r="IQO4" s="1436"/>
      <c r="IQP4" s="1436"/>
      <c r="IQQ4" s="1436"/>
      <c r="IQR4" s="1436"/>
      <c r="IQS4" s="1436"/>
      <c r="IQT4" s="1436"/>
      <c r="IQU4" s="1436"/>
      <c r="IQV4" s="1436"/>
      <c r="IQW4" s="1436"/>
      <c r="IQX4" s="1436"/>
      <c r="IQY4" s="1436"/>
      <c r="IQZ4" s="1436"/>
      <c r="IRA4" s="1436"/>
      <c r="IRB4" s="1436"/>
      <c r="IRC4" s="1436"/>
      <c r="IRD4" s="1436"/>
      <c r="IRE4" s="1436"/>
      <c r="IRF4" s="1436"/>
      <c r="IRG4" s="1436"/>
      <c r="IRH4" s="1436"/>
      <c r="IRI4" s="1436"/>
      <c r="IRJ4" s="1436"/>
      <c r="IRK4" s="1436"/>
      <c r="IRL4" s="1436"/>
      <c r="IRM4" s="1436"/>
      <c r="IRN4" s="1436"/>
      <c r="IRO4" s="1436"/>
      <c r="IRP4" s="1436"/>
      <c r="IRQ4" s="1436"/>
      <c r="IRR4" s="1436"/>
      <c r="IRS4" s="1436"/>
      <c r="IRT4" s="1436"/>
      <c r="IRU4" s="1436"/>
      <c r="IRV4" s="1436"/>
      <c r="IRW4" s="1436"/>
      <c r="IRX4" s="1436"/>
      <c r="IRY4" s="1436"/>
      <c r="IRZ4" s="1436"/>
      <c r="ISA4" s="1436"/>
      <c r="ISB4" s="1436"/>
      <c r="ISC4" s="1436"/>
      <c r="ISD4" s="1436"/>
      <c r="ISE4" s="1436"/>
      <c r="ISF4" s="1436"/>
      <c r="ISG4" s="1436"/>
      <c r="ISH4" s="1436"/>
      <c r="ISI4" s="1436"/>
      <c r="ISJ4" s="1436"/>
      <c r="ISK4" s="1436"/>
      <c r="ISL4" s="1436"/>
      <c r="ISM4" s="1436"/>
      <c r="ISN4" s="1436"/>
      <c r="ISO4" s="1436"/>
      <c r="ISP4" s="1436"/>
      <c r="ISQ4" s="1436"/>
      <c r="ISR4" s="1436"/>
      <c r="ISS4" s="1436"/>
      <c r="IST4" s="1436"/>
      <c r="ISU4" s="1436"/>
      <c r="ISV4" s="1436"/>
      <c r="ISW4" s="1436"/>
      <c r="ISX4" s="1436"/>
      <c r="ISY4" s="1436"/>
      <c r="ISZ4" s="1436"/>
      <c r="ITA4" s="1436"/>
      <c r="ITB4" s="1436"/>
      <c r="ITC4" s="1436"/>
      <c r="ITD4" s="1436"/>
      <c r="ITE4" s="1436"/>
      <c r="ITF4" s="1436"/>
      <c r="ITG4" s="1436"/>
      <c r="ITH4" s="1436"/>
      <c r="ITI4" s="1436"/>
      <c r="ITJ4" s="1436"/>
      <c r="ITK4" s="1436"/>
      <c r="ITL4" s="1436"/>
      <c r="ITM4" s="1436"/>
      <c r="ITN4" s="1436"/>
      <c r="ITO4" s="1436"/>
      <c r="ITP4" s="1436"/>
      <c r="ITQ4" s="1436"/>
      <c r="ITR4" s="1436"/>
      <c r="ITS4" s="1436"/>
      <c r="ITT4" s="1436"/>
      <c r="ITU4" s="1436"/>
      <c r="ITV4" s="1436"/>
      <c r="ITW4" s="1436"/>
      <c r="ITX4" s="1436"/>
      <c r="ITY4" s="1436"/>
      <c r="ITZ4" s="1436"/>
      <c r="IUA4" s="1436"/>
      <c r="IUB4" s="1436"/>
      <c r="IUC4" s="1436"/>
      <c r="IUD4" s="1436"/>
      <c r="IUE4" s="1436"/>
      <c r="IUF4" s="1436"/>
      <c r="IUG4" s="1436"/>
      <c r="IUH4" s="1436"/>
      <c r="IUI4" s="1436"/>
      <c r="IUJ4" s="1436"/>
      <c r="IUK4" s="1436"/>
      <c r="IUL4" s="1436"/>
      <c r="IUM4" s="1436"/>
      <c r="IUN4" s="1436"/>
      <c r="IUO4" s="1436"/>
      <c r="IUP4" s="1436"/>
      <c r="IUQ4" s="1436"/>
      <c r="IUR4" s="1436"/>
      <c r="IUS4" s="1436"/>
      <c r="IUT4" s="1436"/>
      <c r="IUU4" s="1436"/>
      <c r="IUV4" s="1436"/>
      <c r="IUW4" s="1436"/>
      <c r="IUX4" s="1436"/>
      <c r="IUY4" s="1436"/>
      <c r="IUZ4" s="1436"/>
      <c r="IVA4" s="1436"/>
      <c r="IVB4" s="1436"/>
      <c r="IVC4" s="1436"/>
      <c r="IVD4" s="1436"/>
      <c r="IVE4" s="1436"/>
      <c r="IVF4" s="1436"/>
      <c r="IVG4" s="1436"/>
      <c r="IVH4" s="1436"/>
      <c r="IVI4" s="1436"/>
      <c r="IVJ4" s="1436"/>
      <c r="IVK4" s="1436"/>
      <c r="IVL4" s="1436"/>
      <c r="IVM4" s="1436"/>
      <c r="IVN4" s="1436"/>
      <c r="IVO4" s="1436"/>
      <c r="IVP4" s="1436"/>
      <c r="IVQ4" s="1436"/>
      <c r="IVR4" s="1436"/>
      <c r="IVS4" s="1436"/>
      <c r="IVT4" s="1436"/>
      <c r="IVU4" s="1436"/>
      <c r="IVV4" s="1436"/>
      <c r="IVW4" s="1436"/>
      <c r="IVX4" s="1436"/>
      <c r="IVY4" s="1436"/>
      <c r="IVZ4" s="1436"/>
      <c r="IWA4" s="1436"/>
      <c r="IWB4" s="1436"/>
      <c r="IWC4" s="1436"/>
      <c r="IWD4" s="1436"/>
      <c r="IWE4" s="1436"/>
      <c r="IWF4" s="1436"/>
      <c r="IWG4" s="1436"/>
      <c r="IWH4" s="1436"/>
      <c r="IWI4" s="1436"/>
      <c r="IWJ4" s="1436"/>
      <c r="IWK4" s="1436"/>
      <c r="IWL4" s="1436"/>
      <c r="IWM4" s="1436"/>
      <c r="IWN4" s="1436"/>
      <c r="IWO4" s="1436"/>
      <c r="IWP4" s="1436"/>
      <c r="IWQ4" s="1436"/>
      <c r="IWR4" s="1436"/>
      <c r="IWS4" s="1436"/>
      <c r="IWT4" s="1436"/>
      <c r="IWU4" s="1436"/>
      <c r="IWV4" s="1436"/>
      <c r="IWW4" s="1436"/>
      <c r="IWX4" s="1436"/>
      <c r="IWY4" s="1436"/>
      <c r="IWZ4" s="1436"/>
      <c r="IXA4" s="1436"/>
      <c r="IXB4" s="1436"/>
      <c r="IXC4" s="1436"/>
      <c r="IXD4" s="1436"/>
      <c r="IXE4" s="1436"/>
      <c r="IXF4" s="1436"/>
      <c r="IXG4" s="1436"/>
      <c r="IXH4" s="1436"/>
      <c r="IXI4" s="1436"/>
      <c r="IXJ4" s="1436"/>
      <c r="IXK4" s="1436"/>
      <c r="IXL4" s="1436"/>
      <c r="IXM4" s="1436"/>
      <c r="IXN4" s="1436"/>
      <c r="IXO4" s="1436"/>
      <c r="IXP4" s="1436"/>
      <c r="IXQ4" s="1436"/>
      <c r="IXR4" s="1436"/>
      <c r="IXS4" s="1436"/>
      <c r="IXT4" s="1436"/>
      <c r="IXU4" s="1436"/>
      <c r="IXV4" s="1436"/>
      <c r="IXW4" s="1436"/>
      <c r="IXX4" s="1436"/>
      <c r="IXY4" s="1436"/>
      <c r="IXZ4" s="1436"/>
      <c r="IYA4" s="1436"/>
      <c r="IYB4" s="1436"/>
      <c r="IYC4" s="1436"/>
      <c r="IYD4" s="1436"/>
      <c r="IYE4" s="1436"/>
      <c r="IYF4" s="1436"/>
      <c r="IYG4" s="1436"/>
      <c r="IYH4" s="1436"/>
      <c r="IYI4" s="1436"/>
      <c r="IYJ4" s="1436"/>
      <c r="IYK4" s="1436"/>
      <c r="IYL4" s="1436"/>
      <c r="IYM4" s="1436"/>
      <c r="IYN4" s="1436"/>
      <c r="IYO4" s="1436"/>
      <c r="IYP4" s="1436"/>
      <c r="IYQ4" s="1436"/>
      <c r="IYR4" s="1436"/>
      <c r="IYS4" s="1436"/>
      <c r="IYT4" s="1436"/>
      <c r="IYU4" s="1436"/>
      <c r="IYV4" s="1436"/>
      <c r="IYW4" s="1436"/>
      <c r="IYX4" s="1436"/>
      <c r="IYY4" s="1436"/>
      <c r="IYZ4" s="1436"/>
      <c r="IZA4" s="1436"/>
      <c r="IZB4" s="1436"/>
      <c r="IZC4" s="1436"/>
      <c r="IZD4" s="1436"/>
      <c r="IZE4" s="1436"/>
      <c r="IZF4" s="1436"/>
      <c r="IZG4" s="1436"/>
      <c r="IZH4" s="1436"/>
      <c r="IZI4" s="1436"/>
      <c r="IZJ4" s="1436"/>
      <c r="IZK4" s="1436"/>
      <c r="IZL4" s="1436"/>
      <c r="IZM4" s="1436"/>
      <c r="IZN4" s="1436"/>
      <c r="IZO4" s="1436"/>
      <c r="IZP4" s="1436"/>
      <c r="IZQ4" s="1436"/>
      <c r="IZR4" s="1436"/>
      <c r="IZS4" s="1436"/>
      <c r="IZT4" s="1436"/>
      <c r="IZU4" s="1436"/>
      <c r="IZV4" s="1436"/>
      <c r="IZW4" s="1436"/>
      <c r="IZX4" s="1436"/>
      <c r="IZY4" s="1436"/>
      <c r="IZZ4" s="1436"/>
      <c r="JAA4" s="1436"/>
      <c r="JAB4" s="1436"/>
      <c r="JAC4" s="1436"/>
      <c r="JAD4" s="1436"/>
      <c r="JAE4" s="1436"/>
      <c r="JAF4" s="1436"/>
      <c r="JAG4" s="1436"/>
      <c r="JAH4" s="1436"/>
      <c r="JAI4" s="1436"/>
      <c r="JAJ4" s="1436"/>
      <c r="JAK4" s="1436"/>
      <c r="JAL4" s="1436"/>
      <c r="JAM4" s="1436"/>
      <c r="JAN4" s="1436"/>
      <c r="JAO4" s="1436"/>
      <c r="JAP4" s="1436"/>
      <c r="JAQ4" s="1436"/>
      <c r="JAR4" s="1436"/>
      <c r="JAS4" s="1436"/>
      <c r="JAT4" s="1436"/>
      <c r="JAU4" s="1436"/>
      <c r="JAV4" s="1436"/>
      <c r="JAW4" s="1436"/>
      <c r="JAX4" s="1436"/>
      <c r="JAY4" s="1436"/>
      <c r="JAZ4" s="1436"/>
      <c r="JBA4" s="1436"/>
      <c r="JBB4" s="1436"/>
      <c r="JBC4" s="1436"/>
      <c r="JBD4" s="1436"/>
      <c r="JBE4" s="1436"/>
      <c r="JBF4" s="1436"/>
      <c r="JBG4" s="1436"/>
      <c r="JBH4" s="1436"/>
      <c r="JBI4" s="1436"/>
      <c r="JBJ4" s="1436"/>
      <c r="JBK4" s="1436"/>
      <c r="JBL4" s="1436"/>
      <c r="JBM4" s="1436"/>
      <c r="JBN4" s="1436"/>
      <c r="JBO4" s="1436"/>
      <c r="JBP4" s="1436"/>
      <c r="JBQ4" s="1436"/>
      <c r="JBR4" s="1436"/>
      <c r="JBS4" s="1436"/>
      <c r="JBT4" s="1436"/>
      <c r="JBU4" s="1436"/>
      <c r="JBV4" s="1436"/>
      <c r="JBW4" s="1436"/>
      <c r="JBX4" s="1436"/>
      <c r="JBY4" s="1436"/>
      <c r="JBZ4" s="1436"/>
      <c r="JCA4" s="1436"/>
      <c r="JCB4" s="1436"/>
      <c r="JCC4" s="1436"/>
      <c r="JCD4" s="1436"/>
      <c r="JCE4" s="1436"/>
      <c r="JCF4" s="1436"/>
      <c r="JCG4" s="1436"/>
      <c r="JCH4" s="1436"/>
      <c r="JCI4" s="1436"/>
      <c r="JCJ4" s="1436"/>
      <c r="JCK4" s="1436"/>
      <c r="JCL4" s="1436"/>
      <c r="JCM4" s="1436"/>
      <c r="JCN4" s="1436"/>
      <c r="JCO4" s="1436"/>
      <c r="JCP4" s="1436"/>
      <c r="JCQ4" s="1436"/>
      <c r="JCR4" s="1436"/>
      <c r="JCS4" s="1436"/>
      <c r="JCT4" s="1436"/>
      <c r="JCU4" s="1436"/>
      <c r="JCV4" s="1436"/>
      <c r="JCW4" s="1436"/>
      <c r="JCX4" s="1436"/>
      <c r="JCY4" s="1436"/>
      <c r="JCZ4" s="1436"/>
      <c r="JDA4" s="1436"/>
      <c r="JDB4" s="1436"/>
      <c r="JDC4" s="1436"/>
      <c r="JDD4" s="1436"/>
      <c r="JDE4" s="1436"/>
      <c r="JDF4" s="1436"/>
      <c r="JDG4" s="1436"/>
      <c r="JDH4" s="1436"/>
      <c r="JDI4" s="1436"/>
      <c r="JDJ4" s="1436"/>
      <c r="JDK4" s="1436"/>
      <c r="JDL4" s="1436"/>
      <c r="JDM4" s="1436"/>
      <c r="JDN4" s="1436"/>
      <c r="JDO4" s="1436"/>
      <c r="JDP4" s="1436"/>
      <c r="JDQ4" s="1436"/>
      <c r="JDR4" s="1436"/>
      <c r="JDS4" s="1436"/>
      <c r="JDT4" s="1436"/>
      <c r="JDU4" s="1436"/>
      <c r="JDV4" s="1436"/>
      <c r="JDW4" s="1436"/>
      <c r="JDX4" s="1436"/>
      <c r="JDY4" s="1436"/>
      <c r="JDZ4" s="1436"/>
      <c r="JEA4" s="1436"/>
      <c r="JEB4" s="1436"/>
      <c r="JEC4" s="1436"/>
      <c r="JED4" s="1436"/>
      <c r="JEE4" s="1436"/>
      <c r="JEF4" s="1436"/>
      <c r="JEG4" s="1436"/>
      <c r="JEH4" s="1436"/>
      <c r="JEI4" s="1436"/>
      <c r="JEJ4" s="1436"/>
      <c r="JEK4" s="1436"/>
      <c r="JEL4" s="1436"/>
      <c r="JEM4" s="1436"/>
      <c r="JEN4" s="1436"/>
      <c r="JEO4" s="1436"/>
      <c r="JEP4" s="1436"/>
      <c r="JEQ4" s="1436"/>
      <c r="JER4" s="1436"/>
      <c r="JES4" s="1436"/>
      <c r="JET4" s="1436"/>
      <c r="JEU4" s="1436"/>
      <c r="JEV4" s="1436"/>
      <c r="JEW4" s="1436"/>
      <c r="JEX4" s="1436"/>
      <c r="JEY4" s="1436"/>
      <c r="JEZ4" s="1436"/>
      <c r="JFA4" s="1436"/>
      <c r="JFB4" s="1436"/>
      <c r="JFC4" s="1436"/>
      <c r="JFD4" s="1436"/>
      <c r="JFE4" s="1436"/>
      <c r="JFF4" s="1436"/>
      <c r="JFG4" s="1436"/>
      <c r="JFH4" s="1436"/>
      <c r="JFI4" s="1436"/>
      <c r="JFJ4" s="1436"/>
      <c r="JFK4" s="1436"/>
      <c r="JFL4" s="1436"/>
      <c r="JFM4" s="1436"/>
      <c r="JFN4" s="1436"/>
      <c r="JFO4" s="1436"/>
      <c r="JFP4" s="1436"/>
      <c r="JFQ4" s="1436"/>
      <c r="JFR4" s="1436"/>
      <c r="JFS4" s="1436"/>
      <c r="JFT4" s="1436"/>
      <c r="JFU4" s="1436"/>
      <c r="JFV4" s="1436"/>
      <c r="JFW4" s="1436"/>
      <c r="JFX4" s="1436"/>
      <c r="JFY4" s="1436"/>
      <c r="JFZ4" s="1436"/>
      <c r="JGA4" s="1436"/>
      <c r="JGB4" s="1436"/>
      <c r="JGC4" s="1436"/>
      <c r="JGD4" s="1436"/>
      <c r="JGE4" s="1436"/>
      <c r="JGF4" s="1436"/>
      <c r="JGG4" s="1436"/>
      <c r="JGH4" s="1436"/>
      <c r="JGI4" s="1436"/>
      <c r="JGJ4" s="1436"/>
      <c r="JGK4" s="1436"/>
      <c r="JGL4" s="1436"/>
      <c r="JGM4" s="1436"/>
      <c r="JGN4" s="1436"/>
      <c r="JGO4" s="1436"/>
      <c r="JGP4" s="1436"/>
      <c r="JGQ4" s="1436"/>
      <c r="JGR4" s="1436"/>
      <c r="JGS4" s="1436"/>
      <c r="JGT4" s="1436"/>
      <c r="JGU4" s="1436"/>
      <c r="JGV4" s="1436"/>
      <c r="JGW4" s="1436"/>
      <c r="JGX4" s="1436"/>
      <c r="JGY4" s="1436"/>
      <c r="JGZ4" s="1436"/>
      <c r="JHA4" s="1436"/>
      <c r="JHB4" s="1436"/>
      <c r="JHC4" s="1436"/>
      <c r="JHD4" s="1436"/>
      <c r="JHE4" s="1436"/>
      <c r="JHF4" s="1436"/>
      <c r="JHG4" s="1436"/>
      <c r="JHH4" s="1436"/>
      <c r="JHI4" s="1436"/>
      <c r="JHJ4" s="1436"/>
      <c r="JHK4" s="1436"/>
      <c r="JHL4" s="1436"/>
      <c r="JHM4" s="1436"/>
      <c r="JHN4" s="1436"/>
      <c r="JHO4" s="1436"/>
      <c r="JHP4" s="1436"/>
      <c r="JHQ4" s="1436"/>
      <c r="JHR4" s="1436"/>
      <c r="JHS4" s="1436"/>
      <c r="JHT4" s="1436"/>
      <c r="JHU4" s="1436"/>
      <c r="JHV4" s="1436"/>
      <c r="JHW4" s="1436"/>
      <c r="JHX4" s="1436"/>
      <c r="JHY4" s="1436"/>
      <c r="JHZ4" s="1436"/>
      <c r="JIA4" s="1436"/>
      <c r="JIB4" s="1436"/>
      <c r="JIC4" s="1436"/>
      <c r="JID4" s="1436"/>
      <c r="JIE4" s="1436"/>
      <c r="JIF4" s="1436"/>
      <c r="JIG4" s="1436"/>
      <c r="JIH4" s="1436"/>
      <c r="JII4" s="1436"/>
      <c r="JIJ4" s="1436"/>
      <c r="JIK4" s="1436"/>
      <c r="JIL4" s="1436"/>
      <c r="JIM4" s="1436"/>
      <c r="JIN4" s="1436"/>
      <c r="JIO4" s="1436"/>
      <c r="JIP4" s="1436"/>
      <c r="JIQ4" s="1436"/>
      <c r="JIR4" s="1436"/>
      <c r="JIS4" s="1436"/>
      <c r="JIT4" s="1436"/>
      <c r="JIU4" s="1436"/>
      <c r="JIV4" s="1436"/>
      <c r="JIW4" s="1436"/>
      <c r="JIX4" s="1436"/>
      <c r="JIY4" s="1436"/>
      <c r="JIZ4" s="1436"/>
      <c r="JJA4" s="1436"/>
      <c r="JJB4" s="1436"/>
      <c r="JJC4" s="1436"/>
      <c r="JJD4" s="1436"/>
      <c r="JJE4" s="1436"/>
      <c r="JJF4" s="1436"/>
      <c r="JJG4" s="1436"/>
      <c r="JJH4" s="1436"/>
      <c r="JJI4" s="1436"/>
      <c r="JJJ4" s="1436"/>
      <c r="JJK4" s="1436"/>
      <c r="JJL4" s="1436"/>
      <c r="JJM4" s="1436"/>
      <c r="JJN4" s="1436"/>
      <c r="JJO4" s="1436"/>
      <c r="JJP4" s="1436"/>
      <c r="JJQ4" s="1436"/>
      <c r="JJR4" s="1436"/>
      <c r="JJS4" s="1436"/>
      <c r="JJT4" s="1436"/>
      <c r="JJU4" s="1436"/>
      <c r="JJV4" s="1436"/>
      <c r="JJW4" s="1436"/>
      <c r="JJX4" s="1436"/>
      <c r="JJY4" s="1436"/>
      <c r="JJZ4" s="1436"/>
      <c r="JKA4" s="1436"/>
      <c r="JKB4" s="1436"/>
      <c r="JKC4" s="1436"/>
      <c r="JKD4" s="1436"/>
      <c r="JKE4" s="1436"/>
      <c r="JKF4" s="1436"/>
      <c r="JKG4" s="1436"/>
      <c r="JKH4" s="1436"/>
      <c r="JKI4" s="1436"/>
      <c r="JKJ4" s="1436"/>
      <c r="JKK4" s="1436"/>
      <c r="JKL4" s="1436"/>
      <c r="JKM4" s="1436"/>
      <c r="JKN4" s="1436"/>
      <c r="JKO4" s="1436"/>
      <c r="JKP4" s="1436"/>
      <c r="JKQ4" s="1436"/>
      <c r="JKR4" s="1436"/>
      <c r="JKS4" s="1436"/>
      <c r="JKT4" s="1436"/>
      <c r="JKU4" s="1436"/>
      <c r="JKV4" s="1436"/>
      <c r="JKW4" s="1436"/>
      <c r="JKX4" s="1436"/>
      <c r="JKY4" s="1436"/>
      <c r="JKZ4" s="1436"/>
      <c r="JLA4" s="1436"/>
      <c r="JLB4" s="1436"/>
      <c r="JLC4" s="1436"/>
      <c r="JLD4" s="1436"/>
      <c r="JLE4" s="1436"/>
      <c r="JLF4" s="1436"/>
      <c r="JLG4" s="1436"/>
      <c r="JLH4" s="1436"/>
      <c r="JLI4" s="1436"/>
      <c r="JLJ4" s="1436"/>
      <c r="JLK4" s="1436"/>
      <c r="JLL4" s="1436"/>
      <c r="JLM4" s="1436"/>
      <c r="JLN4" s="1436"/>
      <c r="JLO4" s="1436"/>
      <c r="JLP4" s="1436"/>
      <c r="JLQ4" s="1436"/>
      <c r="JLR4" s="1436"/>
      <c r="JLS4" s="1436"/>
      <c r="JLT4" s="1436"/>
      <c r="JLU4" s="1436"/>
      <c r="JLV4" s="1436"/>
      <c r="JLW4" s="1436"/>
      <c r="JLX4" s="1436"/>
      <c r="JLY4" s="1436"/>
      <c r="JLZ4" s="1436"/>
      <c r="JMA4" s="1436"/>
      <c r="JMB4" s="1436"/>
      <c r="JMC4" s="1436"/>
      <c r="JMD4" s="1436"/>
      <c r="JME4" s="1436"/>
      <c r="JMF4" s="1436"/>
      <c r="JMG4" s="1436"/>
      <c r="JMH4" s="1436"/>
      <c r="JMI4" s="1436"/>
      <c r="JMJ4" s="1436"/>
      <c r="JMK4" s="1436"/>
      <c r="JML4" s="1436"/>
      <c r="JMM4" s="1436"/>
      <c r="JMN4" s="1436"/>
      <c r="JMO4" s="1436"/>
      <c r="JMP4" s="1436"/>
      <c r="JMQ4" s="1436"/>
      <c r="JMR4" s="1436"/>
      <c r="JMS4" s="1436"/>
      <c r="JMT4" s="1436"/>
      <c r="JMU4" s="1436"/>
      <c r="JMV4" s="1436"/>
      <c r="JMW4" s="1436"/>
      <c r="JMX4" s="1436"/>
      <c r="JMY4" s="1436"/>
      <c r="JMZ4" s="1436"/>
      <c r="JNA4" s="1436"/>
      <c r="JNB4" s="1436"/>
      <c r="JNC4" s="1436"/>
      <c r="JND4" s="1436"/>
      <c r="JNE4" s="1436"/>
      <c r="JNF4" s="1436"/>
      <c r="JNG4" s="1436"/>
      <c r="JNH4" s="1436"/>
      <c r="JNI4" s="1436"/>
      <c r="JNJ4" s="1436"/>
      <c r="JNK4" s="1436"/>
      <c r="JNL4" s="1436"/>
      <c r="JNM4" s="1436"/>
      <c r="JNN4" s="1436"/>
      <c r="JNO4" s="1436"/>
      <c r="JNP4" s="1436"/>
      <c r="JNQ4" s="1436"/>
      <c r="JNR4" s="1436"/>
      <c r="JNS4" s="1436"/>
      <c r="JNT4" s="1436"/>
      <c r="JNU4" s="1436"/>
      <c r="JNV4" s="1436"/>
      <c r="JNW4" s="1436"/>
      <c r="JNX4" s="1436"/>
      <c r="JNY4" s="1436"/>
      <c r="JNZ4" s="1436"/>
      <c r="JOA4" s="1436"/>
      <c r="JOB4" s="1436"/>
      <c r="JOC4" s="1436"/>
      <c r="JOD4" s="1436"/>
      <c r="JOE4" s="1436"/>
      <c r="JOF4" s="1436"/>
      <c r="JOG4" s="1436"/>
      <c r="JOH4" s="1436"/>
      <c r="JOI4" s="1436"/>
      <c r="JOJ4" s="1436"/>
      <c r="JOK4" s="1436"/>
      <c r="JOL4" s="1436"/>
      <c r="JOM4" s="1436"/>
      <c r="JON4" s="1436"/>
      <c r="JOO4" s="1436"/>
      <c r="JOP4" s="1436"/>
      <c r="JOQ4" s="1436"/>
      <c r="JOR4" s="1436"/>
      <c r="JOS4" s="1436"/>
      <c r="JOT4" s="1436"/>
      <c r="JOU4" s="1436"/>
      <c r="JOV4" s="1436"/>
      <c r="JOW4" s="1436"/>
      <c r="JOX4" s="1436"/>
      <c r="JOY4" s="1436"/>
      <c r="JOZ4" s="1436"/>
      <c r="JPA4" s="1436"/>
      <c r="JPB4" s="1436"/>
      <c r="JPC4" s="1436"/>
      <c r="JPD4" s="1436"/>
      <c r="JPE4" s="1436"/>
      <c r="JPF4" s="1436"/>
      <c r="JPG4" s="1436"/>
      <c r="JPH4" s="1436"/>
      <c r="JPI4" s="1436"/>
      <c r="JPJ4" s="1436"/>
      <c r="JPK4" s="1436"/>
      <c r="JPL4" s="1436"/>
      <c r="JPM4" s="1436"/>
      <c r="JPN4" s="1436"/>
      <c r="JPO4" s="1436"/>
      <c r="JPP4" s="1436"/>
      <c r="JPQ4" s="1436"/>
      <c r="JPR4" s="1436"/>
      <c r="JPS4" s="1436"/>
      <c r="JPT4" s="1436"/>
      <c r="JPU4" s="1436"/>
      <c r="JPV4" s="1436"/>
      <c r="JPW4" s="1436"/>
      <c r="JPX4" s="1436"/>
      <c r="JPY4" s="1436"/>
      <c r="JPZ4" s="1436"/>
      <c r="JQA4" s="1436"/>
      <c r="JQB4" s="1436"/>
      <c r="JQC4" s="1436"/>
      <c r="JQD4" s="1436"/>
      <c r="JQE4" s="1436"/>
      <c r="JQF4" s="1436"/>
      <c r="JQG4" s="1436"/>
      <c r="JQH4" s="1436"/>
      <c r="JQI4" s="1436"/>
      <c r="JQJ4" s="1436"/>
      <c r="JQK4" s="1436"/>
      <c r="JQL4" s="1436"/>
      <c r="JQM4" s="1436"/>
      <c r="JQN4" s="1436"/>
      <c r="JQO4" s="1436"/>
      <c r="JQP4" s="1436"/>
      <c r="JQQ4" s="1436"/>
      <c r="JQR4" s="1436"/>
      <c r="JQS4" s="1436"/>
      <c r="JQT4" s="1436"/>
      <c r="JQU4" s="1436"/>
      <c r="JQV4" s="1436"/>
      <c r="JQW4" s="1436"/>
      <c r="JQX4" s="1436"/>
      <c r="JQY4" s="1436"/>
      <c r="JQZ4" s="1436"/>
      <c r="JRA4" s="1436"/>
      <c r="JRB4" s="1436"/>
      <c r="JRC4" s="1436"/>
      <c r="JRD4" s="1436"/>
      <c r="JRE4" s="1436"/>
      <c r="JRF4" s="1436"/>
      <c r="JRG4" s="1436"/>
      <c r="JRH4" s="1436"/>
      <c r="JRI4" s="1436"/>
      <c r="JRJ4" s="1436"/>
      <c r="JRK4" s="1436"/>
      <c r="JRL4" s="1436"/>
      <c r="JRM4" s="1436"/>
      <c r="JRN4" s="1436"/>
      <c r="JRO4" s="1436"/>
      <c r="JRP4" s="1436"/>
      <c r="JRQ4" s="1436"/>
      <c r="JRR4" s="1436"/>
      <c r="JRS4" s="1436"/>
      <c r="JRT4" s="1436"/>
      <c r="JRU4" s="1436"/>
      <c r="JRV4" s="1436"/>
      <c r="JRW4" s="1436"/>
      <c r="JRX4" s="1436"/>
      <c r="JRY4" s="1436"/>
      <c r="JRZ4" s="1436"/>
      <c r="JSA4" s="1436"/>
      <c r="JSB4" s="1436"/>
      <c r="JSC4" s="1436"/>
      <c r="JSD4" s="1436"/>
      <c r="JSE4" s="1436"/>
      <c r="JSF4" s="1436"/>
      <c r="JSG4" s="1436"/>
      <c r="JSH4" s="1436"/>
      <c r="JSI4" s="1436"/>
      <c r="JSJ4" s="1436"/>
      <c r="JSK4" s="1436"/>
      <c r="JSL4" s="1436"/>
      <c r="JSM4" s="1436"/>
      <c r="JSN4" s="1436"/>
      <c r="JSO4" s="1436"/>
      <c r="JSP4" s="1436"/>
      <c r="JSQ4" s="1436"/>
      <c r="JSR4" s="1436"/>
      <c r="JSS4" s="1436"/>
      <c r="JST4" s="1436"/>
      <c r="JSU4" s="1436"/>
      <c r="JSV4" s="1436"/>
      <c r="JSW4" s="1436"/>
      <c r="JSX4" s="1436"/>
      <c r="JSY4" s="1436"/>
      <c r="JSZ4" s="1436"/>
      <c r="JTA4" s="1436"/>
      <c r="JTB4" s="1436"/>
      <c r="JTC4" s="1436"/>
      <c r="JTD4" s="1436"/>
      <c r="JTE4" s="1436"/>
      <c r="JTF4" s="1436"/>
      <c r="JTG4" s="1436"/>
      <c r="JTH4" s="1436"/>
      <c r="JTI4" s="1436"/>
      <c r="JTJ4" s="1436"/>
      <c r="JTK4" s="1436"/>
      <c r="JTL4" s="1436"/>
      <c r="JTM4" s="1436"/>
      <c r="JTN4" s="1436"/>
      <c r="JTO4" s="1436"/>
      <c r="JTP4" s="1436"/>
      <c r="JTQ4" s="1436"/>
      <c r="JTR4" s="1436"/>
      <c r="JTS4" s="1436"/>
      <c r="JTT4" s="1436"/>
      <c r="JTU4" s="1436"/>
      <c r="JTV4" s="1436"/>
      <c r="JTW4" s="1436"/>
      <c r="JTX4" s="1436"/>
      <c r="JTY4" s="1436"/>
      <c r="JTZ4" s="1436"/>
      <c r="JUA4" s="1436"/>
      <c r="JUB4" s="1436"/>
      <c r="JUC4" s="1436"/>
      <c r="JUD4" s="1436"/>
      <c r="JUE4" s="1436"/>
      <c r="JUF4" s="1436"/>
      <c r="JUG4" s="1436"/>
      <c r="JUH4" s="1436"/>
      <c r="JUI4" s="1436"/>
      <c r="JUJ4" s="1436"/>
      <c r="JUK4" s="1436"/>
      <c r="JUL4" s="1436"/>
      <c r="JUM4" s="1436"/>
      <c r="JUN4" s="1436"/>
      <c r="JUO4" s="1436"/>
      <c r="JUP4" s="1436"/>
      <c r="JUQ4" s="1436"/>
      <c r="JUR4" s="1436"/>
      <c r="JUS4" s="1436"/>
      <c r="JUT4" s="1436"/>
      <c r="JUU4" s="1436"/>
      <c r="JUV4" s="1436"/>
      <c r="JUW4" s="1436"/>
      <c r="JUX4" s="1436"/>
      <c r="JUY4" s="1436"/>
      <c r="JUZ4" s="1436"/>
      <c r="JVA4" s="1436"/>
      <c r="JVB4" s="1436"/>
      <c r="JVC4" s="1436"/>
      <c r="JVD4" s="1436"/>
      <c r="JVE4" s="1436"/>
      <c r="JVF4" s="1436"/>
      <c r="JVG4" s="1436"/>
      <c r="JVH4" s="1436"/>
      <c r="JVI4" s="1436"/>
      <c r="JVJ4" s="1436"/>
      <c r="JVK4" s="1436"/>
      <c r="JVL4" s="1436"/>
      <c r="JVM4" s="1436"/>
      <c r="JVN4" s="1436"/>
      <c r="JVO4" s="1436"/>
      <c r="JVP4" s="1436"/>
      <c r="JVQ4" s="1436"/>
      <c r="JVR4" s="1436"/>
      <c r="JVS4" s="1436"/>
      <c r="JVT4" s="1436"/>
      <c r="JVU4" s="1436"/>
      <c r="JVV4" s="1436"/>
      <c r="JVW4" s="1436"/>
      <c r="JVX4" s="1436"/>
      <c r="JVY4" s="1436"/>
      <c r="JVZ4" s="1436"/>
      <c r="JWA4" s="1436"/>
      <c r="JWB4" s="1436"/>
      <c r="JWC4" s="1436"/>
      <c r="JWD4" s="1436"/>
      <c r="JWE4" s="1436"/>
      <c r="JWF4" s="1436"/>
      <c r="JWG4" s="1436"/>
      <c r="JWH4" s="1436"/>
      <c r="JWI4" s="1436"/>
      <c r="JWJ4" s="1436"/>
      <c r="JWK4" s="1436"/>
      <c r="JWL4" s="1436"/>
      <c r="JWM4" s="1436"/>
      <c r="JWN4" s="1436"/>
      <c r="JWO4" s="1436"/>
      <c r="JWP4" s="1436"/>
      <c r="JWQ4" s="1436"/>
      <c r="JWR4" s="1436"/>
      <c r="JWS4" s="1436"/>
      <c r="JWT4" s="1436"/>
      <c r="JWU4" s="1436"/>
      <c r="JWV4" s="1436"/>
      <c r="JWW4" s="1436"/>
      <c r="JWX4" s="1436"/>
      <c r="JWY4" s="1436"/>
      <c r="JWZ4" s="1436"/>
      <c r="JXA4" s="1436"/>
      <c r="JXB4" s="1436"/>
      <c r="JXC4" s="1436"/>
      <c r="JXD4" s="1436"/>
      <c r="JXE4" s="1436"/>
      <c r="JXF4" s="1436"/>
      <c r="JXG4" s="1436"/>
      <c r="JXH4" s="1436"/>
      <c r="JXI4" s="1436"/>
      <c r="JXJ4" s="1436"/>
      <c r="JXK4" s="1436"/>
      <c r="JXL4" s="1436"/>
      <c r="JXM4" s="1436"/>
      <c r="JXN4" s="1436"/>
      <c r="JXO4" s="1436"/>
      <c r="JXP4" s="1436"/>
      <c r="JXQ4" s="1436"/>
      <c r="JXR4" s="1436"/>
      <c r="JXS4" s="1436"/>
      <c r="JXT4" s="1436"/>
      <c r="JXU4" s="1436"/>
      <c r="JXV4" s="1436"/>
      <c r="JXW4" s="1436"/>
      <c r="JXX4" s="1436"/>
      <c r="JXY4" s="1436"/>
      <c r="JXZ4" s="1436"/>
      <c r="JYA4" s="1436"/>
      <c r="JYB4" s="1436"/>
      <c r="JYC4" s="1436"/>
      <c r="JYD4" s="1436"/>
      <c r="JYE4" s="1436"/>
      <c r="JYF4" s="1436"/>
      <c r="JYG4" s="1436"/>
      <c r="JYH4" s="1436"/>
      <c r="JYI4" s="1436"/>
      <c r="JYJ4" s="1436"/>
      <c r="JYK4" s="1436"/>
      <c r="JYL4" s="1436"/>
      <c r="JYM4" s="1436"/>
      <c r="JYN4" s="1436"/>
      <c r="JYO4" s="1436"/>
      <c r="JYP4" s="1436"/>
      <c r="JYQ4" s="1436"/>
      <c r="JYR4" s="1436"/>
      <c r="JYS4" s="1436"/>
      <c r="JYT4" s="1436"/>
      <c r="JYU4" s="1436"/>
      <c r="JYV4" s="1436"/>
      <c r="JYW4" s="1436"/>
      <c r="JYX4" s="1436"/>
      <c r="JYY4" s="1436"/>
      <c r="JYZ4" s="1436"/>
      <c r="JZA4" s="1436"/>
      <c r="JZB4" s="1436"/>
      <c r="JZC4" s="1436"/>
      <c r="JZD4" s="1436"/>
      <c r="JZE4" s="1436"/>
      <c r="JZF4" s="1436"/>
      <c r="JZG4" s="1436"/>
      <c r="JZH4" s="1436"/>
      <c r="JZI4" s="1436"/>
      <c r="JZJ4" s="1436"/>
      <c r="JZK4" s="1436"/>
      <c r="JZL4" s="1436"/>
      <c r="JZM4" s="1436"/>
      <c r="JZN4" s="1436"/>
      <c r="JZO4" s="1436"/>
      <c r="JZP4" s="1436"/>
      <c r="JZQ4" s="1436"/>
      <c r="JZR4" s="1436"/>
      <c r="JZS4" s="1436"/>
      <c r="JZT4" s="1436"/>
      <c r="JZU4" s="1436"/>
      <c r="JZV4" s="1436"/>
      <c r="JZW4" s="1436"/>
      <c r="JZX4" s="1436"/>
      <c r="JZY4" s="1436"/>
      <c r="JZZ4" s="1436"/>
      <c r="KAA4" s="1436"/>
      <c r="KAB4" s="1436"/>
      <c r="KAC4" s="1436"/>
      <c r="KAD4" s="1436"/>
      <c r="KAE4" s="1436"/>
      <c r="KAF4" s="1436"/>
      <c r="KAG4" s="1436"/>
      <c r="KAH4" s="1436"/>
      <c r="KAI4" s="1436"/>
      <c r="KAJ4" s="1436"/>
      <c r="KAK4" s="1436"/>
      <c r="KAL4" s="1436"/>
      <c r="KAM4" s="1436"/>
      <c r="KAN4" s="1436"/>
      <c r="KAO4" s="1436"/>
      <c r="KAP4" s="1436"/>
      <c r="KAQ4" s="1436"/>
      <c r="KAR4" s="1436"/>
      <c r="KAS4" s="1436"/>
      <c r="KAT4" s="1436"/>
      <c r="KAU4" s="1436"/>
      <c r="KAV4" s="1436"/>
      <c r="KAW4" s="1436"/>
      <c r="KAX4" s="1436"/>
      <c r="KAY4" s="1436"/>
      <c r="KAZ4" s="1436"/>
      <c r="KBA4" s="1436"/>
      <c r="KBB4" s="1436"/>
      <c r="KBC4" s="1436"/>
      <c r="KBD4" s="1436"/>
      <c r="KBE4" s="1436"/>
      <c r="KBF4" s="1436"/>
      <c r="KBG4" s="1436"/>
      <c r="KBH4" s="1436"/>
      <c r="KBI4" s="1436"/>
      <c r="KBJ4" s="1436"/>
      <c r="KBK4" s="1436"/>
      <c r="KBL4" s="1436"/>
      <c r="KBM4" s="1436"/>
      <c r="KBN4" s="1436"/>
      <c r="KBO4" s="1436"/>
      <c r="KBP4" s="1436"/>
      <c r="KBQ4" s="1436"/>
      <c r="KBR4" s="1436"/>
      <c r="KBS4" s="1436"/>
      <c r="KBT4" s="1436"/>
      <c r="KBU4" s="1436"/>
      <c r="KBV4" s="1436"/>
      <c r="KBW4" s="1436"/>
      <c r="KBX4" s="1436"/>
      <c r="KBY4" s="1436"/>
      <c r="KBZ4" s="1436"/>
      <c r="KCA4" s="1436"/>
      <c r="KCB4" s="1436"/>
      <c r="KCC4" s="1436"/>
      <c r="KCD4" s="1436"/>
      <c r="KCE4" s="1436"/>
      <c r="KCF4" s="1436"/>
      <c r="KCG4" s="1436"/>
      <c r="KCH4" s="1436"/>
      <c r="KCI4" s="1436"/>
      <c r="KCJ4" s="1436"/>
      <c r="KCK4" s="1436"/>
      <c r="KCL4" s="1436"/>
      <c r="KCM4" s="1436"/>
      <c r="KCN4" s="1436"/>
      <c r="KCO4" s="1436"/>
      <c r="KCP4" s="1436"/>
      <c r="KCQ4" s="1436"/>
      <c r="KCR4" s="1436"/>
      <c r="KCS4" s="1436"/>
      <c r="KCT4" s="1436"/>
      <c r="KCU4" s="1436"/>
      <c r="KCV4" s="1436"/>
      <c r="KCW4" s="1436"/>
      <c r="KCX4" s="1436"/>
      <c r="KCY4" s="1436"/>
      <c r="KCZ4" s="1436"/>
      <c r="KDA4" s="1436"/>
      <c r="KDB4" s="1436"/>
      <c r="KDC4" s="1436"/>
      <c r="KDD4" s="1436"/>
      <c r="KDE4" s="1436"/>
      <c r="KDF4" s="1436"/>
      <c r="KDG4" s="1436"/>
      <c r="KDH4" s="1436"/>
      <c r="KDI4" s="1436"/>
      <c r="KDJ4" s="1436"/>
      <c r="KDK4" s="1436"/>
      <c r="KDL4" s="1436"/>
      <c r="KDM4" s="1436"/>
      <c r="KDN4" s="1436"/>
      <c r="KDO4" s="1436"/>
      <c r="KDP4" s="1436"/>
      <c r="KDQ4" s="1436"/>
      <c r="KDR4" s="1436"/>
      <c r="KDS4" s="1436"/>
      <c r="KDT4" s="1436"/>
      <c r="KDU4" s="1436"/>
      <c r="KDV4" s="1436"/>
      <c r="KDW4" s="1436"/>
      <c r="KDX4" s="1436"/>
      <c r="KDY4" s="1436"/>
      <c r="KDZ4" s="1436"/>
      <c r="KEA4" s="1436"/>
      <c r="KEB4" s="1436"/>
      <c r="KEC4" s="1436"/>
      <c r="KED4" s="1436"/>
      <c r="KEE4" s="1436"/>
      <c r="KEF4" s="1436"/>
      <c r="KEG4" s="1436"/>
      <c r="KEH4" s="1436"/>
      <c r="KEI4" s="1436"/>
      <c r="KEJ4" s="1436"/>
      <c r="KEK4" s="1436"/>
      <c r="KEL4" s="1436"/>
      <c r="KEM4" s="1436"/>
      <c r="KEN4" s="1436"/>
      <c r="KEO4" s="1436"/>
      <c r="KEP4" s="1436"/>
      <c r="KEQ4" s="1436"/>
      <c r="KER4" s="1436"/>
      <c r="KES4" s="1436"/>
      <c r="KET4" s="1436"/>
      <c r="KEU4" s="1436"/>
      <c r="KEV4" s="1436"/>
      <c r="KEW4" s="1436"/>
      <c r="KEX4" s="1436"/>
      <c r="KEY4" s="1436"/>
      <c r="KEZ4" s="1436"/>
      <c r="KFA4" s="1436"/>
      <c r="KFB4" s="1436"/>
      <c r="KFC4" s="1436"/>
      <c r="KFD4" s="1436"/>
      <c r="KFE4" s="1436"/>
      <c r="KFF4" s="1436"/>
      <c r="KFG4" s="1436"/>
      <c r="KFH4" s="1436"/>
      <c r="KFI4" s="1436"/>
      <c r="KFJ4" s="1436"/>
      <c r="KFK4" s="1436"/>
      <c r="KFL4" s="1436"/>
      <c r="KFM4" s="1436"/>
      <c r="KFN4" s="1436"/>
      <c r="KFO4" s="1436"/>
      <c r="KFP4" s="1436"/>
      <c r="KFQ4" s="1436"/>
      <c r="KFR4" s="1436"/>
      <c r="KFS4" s="1436"/>
      <c r="KFT4" s="1436"/>
      <c r="KFU4" s="1436"/>
      <c r="KFV4" s="1436"/>
      <c r="KFW4" s="1436"/>
      <c r="KFX4" s="1436"/>
      <c r="KFY4" s="1436"/>
      <c r="KFZ4" s="1436"/>
      <c r="KGA4" s="1436"/>
      <c r="KGB4" s="1436"/>
      <c r="KGC4" s="1436"/>
      <c r="KGD4" s="1436"/>
      <c r="KGE4" s="1436"/>
      <c r="KGF4" s="1436"/>
      <c r="KGG4" s="1436"/>
      <c r="KGH4" s="1436"/>
      <c r="KGI4" s="1436"/>
      <c r="KGJ4" s="1436"/>
      <c r="KGK4" s="1436"/>
      <c r="KGL4" s="1436"/>
      <c r="KGM4" s="1436"/>
      <c r="KGN4" s="1436"/>
      <c r="KGO4" s="1436"/>
      <c r="KGP4" s="1436"/>
      <c r="KGQ4" s="1436"/>
      <c r="KGR4" s="1436"/>
      <c r="KGS4" s="1436"/>
      <c r="KGT4" s="1436"/>
      <c r="KGU4" s="1436"/>
      <c r="KGV4" s="1436"/>
      <c r="KGW4" s="1436"/>
      <c r="KGX4" s="1436"/>
      <c r="KGY4" s="1436"/>
      <c r="KGZ4" s="1436"/>
      <c r="KHA4" s="1436"/>
      <c r="KHB4" s="1436"/>
      <c r="KHC4" s="1436"/>
      <c r="KHD4" s="1436"/>
      <c r="KHE4" s="1436"/>
      <c r="KHF4" s="1436"/>
      <c r="KHG4" s="1436"/>
      <c r="KHH4" s="1436"/>
      <c r="KHI4" s="1436"/>
      <c r="KHJ4" s="1436"/>
      <c r="KHK4" s="1436"/>
      <c r="KHL4" s="1436"/>
      <c r="KHM4" s="1436"/>
      <c r="KHN4" s="1436"/>
      <c r="KHO4" s="1436"/>
      <c r="KHP4" s="1436"/>
      <c r="KHQ4" s="1436"/>
      <c r="KHR4" s="1436"/>
      <c r="KHS4" s="1436"/>
      <c r="KHT4" s="1436"/>
      <c r="KHU4" s="1436"/>
      <c r="KHV4" s="1436"/>
      <c r="KHW4" s="1436"/>
      <c r="KHX4" s="1436"/>
      <c r="KHY4" s="1436"/>
      <c r="KHZ4" s="1436"/>
      <c r="KIA4" s="1436"/>
      <c r="KIB4" s="1436"/>
      <c r="KIC4" s="1436"/>
      <c r="KID4" s="1436"/>
      <c r="KIE4" s="1436"/>
      <c r="KIF4" s="1436"/>
      <c r="KIG4" s="1436"/>
      <c r="KIH4" s="1436"/>
      <c r="KII4" s="1436"/>
      <c r="KIJ4" s="1436"/>
      <c r="KIK4" s="1436"/>
      <c r="KIL4" s="1436"/>
      <c r="KIM4" s="1436"/>
      <c r="KIN4" s="1436"/>
      <c r="KIO4" s="1436"/>
      <c r="KIP4" s="1436"/>
      <c r="KIQ4" s="1436"/>
      <c r="KIR4" s="1436"/>
      <c r="KIS4" s="1436"/>
      <c r="KIT4" s="1436"/>
      <c r="KIU4" s="1436"/>
      <c r="KIV4" s="1436"/>
      <c r="KIW4" s="1436"/>
      <c r="KIX4" s="1436"/>
      <c r="KIY4" s="1436"/>
      <c r="KIZ4" s="1436"/>
      <c r="KJA4" s="1436"/>
      <c r="KJB4" s="1436"/>
      <c r="KJC4" s="1436"/>
      <c r="KJD4" s="1436"/>
      <c r="KJE4" s="1436"/>
      <c r="KJF4" s="1436"/>
      <c r="KJG4" s="1436"/>
      <c r="KJH4" s="1436"/>
      <c r="KJI4" s="1436"/>
      <c r="KJJ4" s="1436"/>
      <c r="KJK4" s="1436"/>
      <c r="KJL4" s="1436"/>
      <c r="KJM4" s="1436"/>
      <c r="KJN4" s="1436"/>
      <c r="KJO4" s="1436"/>
      <c r="KJP4" s="1436"/>
      <c r="KJQ4" s="1436"/>
      <c r="KJR4" s="1436"/>
      <c r="KJS4" s="1436"/>
      <c r="KJT4" s="1436"/>
      <c r="KJU4" s="1436"/>
      <c r="KJV4" s="1436"/>
      <c r="KJW4" s="1436"/>
      <c r="KJX4" s="1436"/>
      <c r="KJY4" s="1436"/>
      <c r="KJZ4" s="1436"/>
      <c r="KKA4" s="1436"/>
      <c r="KKB4" s="1436"/>
      <c r="KKC4" s="1436"/>
      <c r="KKD4" s="1436"/>
      <c r="KKE4" s="1436"/>
      <c r="KKF4" s="1436"/>
      <c r="KKG4" s="1436"/>
      <c r="KKH4" s="1436"/>
      <c r="KKI4" s="1436"/>
      <c r="KKJ4" s="1436"/>
      <c r="KKK4" s="1436"/>
      <c r="KKL4" s="1436"/>
      <c r="KKM4" s="1436"/>
      <c r="KKN4" s="1436"/>
      <c r="KKO4" s="1436"/>
      <c r="KKP4" s="1436"/>
      <c r="KKQ4" s="1436"/>
      <c r="KKR4" s="1436"/>
      <c r="KKS4" s="1436"/>
      <c r="KKT4" s="1436"/>
      <c r="KKU4" s="1436"/>
      <c r="KKV4" s="1436"/>
      <c r="KKW4" s="1436"/>
      <c r="KKX4" s="1436"/>
      <c r="KKY4" s="1436"/>
      <c r="KKZ4" s="1436"/>
      <c r="KLA4" s="1436"/>
      <c r="KLB4" s="1436"/>
      <c r="KLC4" s="1436"/>
      <c r="KLD4" s="1436"/>
      <c r="KLE4" s="1436"/>
      <c r="KLF4" s="1436"/>
      <c r="KLG4" s="1436"/>
      <c r="KLH4" s="1436"/>
      <c r="KLI4" s="1436"/>
      <c r="KLJ4" s="1436"/>
      <c r="KLK4" s="1436"/>
      <c r="KLL4" s="1436"/>
      <c r="KLM4" s="1436"/>
      <c r="KLN4" s="1436"/>
      <c r="KLO4" s="1436"/>
      <c r="KLP4" s="1436"/>
      <c r="KLQ4" s="1436"/>
      <c r="KLR4" s="1436"/>
      <c r="KLS4" s="1436"/>
      <c r="KLT4" s="1436"/>
      <c r="KLU4" s="1436"/>
      <c r="KLV4" s="1436"/>
      <c r="KLW4" s="1436"/>
      <c r="KLX4" s="1436"/>
      <c r="KLY4" s="1436"/>
      <c r="KLZ4" s="1436"/>
      <c r="KMA4" s="1436"/>
      <c r="KMB4" s="1436"/>
      <c r="KMC4" s="1436"/>
      <c r="KMD4" s="1436"/>
      <c r="KME4" s="1436"/>
      <c r="KMF4" s="1436"/>
      <c r="KMG4" s="1436"/>
      <c r="KMH4" s="1436"/>
      <c r="KMI4" s="1436"/>
      <c r="KMJ4" s="1436"/>
      <c r="KMK4" s="1436"/>
      <c r="KML4" s="1436"/>
      <c r="KMM4" s="1436"/>
      <c r="KMN4" s="1436"/>
      <c r="KMO4" s="1436"/>
      <c r="KMP4" s="1436"/>
      <c r="KMQ4" s="1436"/>
      <c r="KMR4" s="1436"/>
      <c r="KMS4" s="1436"/>
      <c r="KMT4" s="1436"/>
      <c r="KMU4" s="1436"/>
      <c r="KMV4" s="1436"/>
      <c r="KMW4" s="1436"/>
      <c r="KMX4" s="1436"/>
      <c r="KMY4" s="1436"/>
      <c r="KMZ4" s="1436"/>
      <c r="KNA4" s="1436"/>
      <c r="KNB4" s="1436"/>
      <c r="KNC4" s="1436"/>
      <c r="KND4" s="1436"/>
      <c r="KNE4" s="1436"/>
      <c r="KNF4" s="1436"/>
      <c r="KNG4" s="1436"/>
      <c r="KNH4" s="1436"/>
      <c r="KNI4" s="1436"/>
      <c r="KNJ4" s="1436"/>
      <c r="KNK4" s="1436"/>
      <c r="KNL4" s="1436"/>
      <c r="KNM4" s="1436"/>
      <c r="KNN4" s="1436"/>
      <c r="KNO4" s="1436"/>
      <c r="KNP4" s="1436"/>
      <c r="KNQ4" s="1436"/>
      <c r="KNR4" s="1436"/>
      <c r="KNS4" s="1436"/>
      <c r="KNT4" s="1436"/>
      <c r="KNU4" s="1436"/>
      <c r="KNV4" s="1436"/>
      <c r="KNW4" s="1436"/>
      <c r="KNX4" s="1436"/>
      <c r="KNY4" s="1436"/>
      <c r="KNZ4" s="1436"/>
      <c r="KOA4" s="1436"/>
      <c r="KOB4" s="1436"/>
      <c r="KOC4" s="1436"/>
      <c r="KOD4" s="1436"/>
      <c r="KOE4" s="1436"/>
      <c r="KOF4" s="1436"/>
      <c r="KOG4" s="1436"/>
      <c r="KOH4" s="1436"/>
      <c r="KOI4" s="1436"/>
      <c r="KOJ4" s="1436"/>
      <c r="KOK4" s="1436"/>
      <c r="KOL4" s="1436"/>
      <c r="KOM4" s="1436"/>
      <c r="KON4" s="1436"/>
      <c r="KOO4" s="1436"/>
      <c r="KOP4" s="1436"/>
      <c r="KOQ4" s="1436"/>
      <c r="KOR4" s="1436"/>
      <c r="KOS4" s="1436"/>
      <c r="KOT4" s="1436"/>
      <c r="KOU4" s="1436"/>
      <c r="KOV4" s="1436"/>
      <c r="KOW4" s="1436"/>
      <c r="KOX4" s="1436"/>
      <c r="KOY4" s="1436"/>
      <c r="KOZ4" s="1436"/>
      <c r="KPA4" s="1436"/>
      <c r="KPB4" s="1436"/>
      <c r="KPC4" s="1436"/>
      <c r="KPD4" s="1436"/>
      <c r="KPE4" s="1436"/>
      <c r="KPF4" s="1436"/>
      <c r="KPG4" s="1436"/>
      <c r="KPH4" s="1436"/>
      <c r="KPI4" s="1436"/>
      <c r="KPJ4" s="1436"/>
      <c r="KPK4" s="1436"/>
      <c r="KPL4" s="1436"/>
      <c r="KPM4" s="1436"/>
      <c r="KPN4" s="1436"/>
      <c r="KPO4" s="1436"/>
      <c r="KPP4" s="1436"/>
      <c r="KPQ4" s="1436"/>
      <c r="KPR4" s="1436"/>
      <c r="KPS4" s="1436"/>
      <c r="KPT4" s="1436"/>
      <c r="KPU4" s="1436"/>
      <c r="KPV4" s="1436"/>
      <c r="KPW4" s="1436"/>
      <c r="KPX4" s="1436"/>
      <c r="KPY4" s="1436"/>
      <c r="KPZ4" s="1436"/>
      <c r="KQA4" s="1436"/>
      <c r="KQB4" s="1436"/>
      <c r="KQC4" s="1436"/>
      <c r="KQD4" s="1436"/>
      <c r="KQE4" s="1436"/>
      <c r="KQF4" s="1436"/>
      <c r="KQG4" s="1436"/>
      <c r="KQH4" s="1436"/>
      <c r="KQI4" s="1436"/>
      <c r="KQJ4" s="1436"/>
      <c r="KQK4" s="1436"/>
      <c r="KQL4" s="1436"/>
      <c r="KQM4" s="1436"/>
      <c r="KQN4" s="1436"/>
      <c r="KQO4" s="1436"/>
      <c r="KQP4" s="1436"/>
      <c r="KQQ4" s="1436"/>
      <c r="KQR4" s="1436"/>
      <c r="KQS4" s="1436"/>
      <c r="KQT4" s="1436"/>
      <c r="KQU4" s="1436"/>
      <c r="KQV4" s="1436"/>
      <c r="KQW4" s="1436"/>
      <c r="KQX4" s="1436"/>
      <c r="KQY4" s="1436"/>
      <c r="KQZ4" s="1436"/>
      <c r="KRA4" s="1436"/>
      <c r="KRB4" s="1436"/>
      <c r="KRC4" s="1436"/>
      <c r="KRD4" s="1436"/>
      <c r="KRE4" s="1436"/>
      <c r="KRF4" s="1436"/>
      <c r="KRG4" s="1436"/>
      <c r="KRH4" s="1436"/>
      <c r="KRI4" s="1436"/>
      <c r="KRJ4" s="1436"/>
      <c r="KRK4" s="1436"/>
      <c r="KRL4" s="1436"/>
      <c r="KRM4" s="1436"/>
      <c r="KRN4" s="1436"/>
      <c r="KRO4" s="1436"/>
      <c r="KRP4" s="1436"/>
      <c r="KRQ4" s="1436"/>
      <c r="KRR4" s="1436"/>
      <c r="KRS4" s="1436"/>
      <c r="KRT4" s="1436"/>
      <c r="KRU4" s="1436"/>
      <c r="KRV4" s="1436"/>
      <c r="KRW4" s="1436"/>
      <c r="KRX4" s="1436"/>
      <c r="KRY4" s="1436"/>
      <c r="KRZ4" s="1436"/>
      <c r="KSA4" s="1436"/>
      <c r="KSB4" s="1436"/>
      <c r="KSC4" s="1436"/>
      <c r="KSD4" s="1436"/>
      <c r="KSE4" s="1436"/>
      <c r="KSF4" s="1436"/>
      <c r="KSG4" s="1436"/>
      <c r="KSH4" s="1436"/>
      <c r="KSI4" s="1436"/>
      <c r="KSJ4" s="1436"/>
      <c r="KSK4" s="1436"/>
      <c r="KSL4" s="1436"/>
      <c r="KSM4" s="1436"/>
      <c r="KSN4" s="1436"/>
      <c r="KSO4" s="1436"/>
      <c r="KSP4" s="1436"/>
      <c r="KSQ4" s="1436"/>
      <c r="KSR4" s="1436"/>
      <c r="KSS4" s="1436"/>
      <c r="KST4" s="1436"/>
      <c r="KSU4" s="1436"/>
      <c r="KSV4" s="1436"/>
      <c r="KSW4" s="1436"/>
      <c r="KSX4" s="1436"/>
      <c r="KSY4" s="1436"/>
      <c r="KSZ4" s="1436"/>
      <c r="KTA4" s="1436"/>
      <c r="KTB4" s="1436"/>
      <c r="KTC4" s="1436"/>
      <c r="KTD4" s="1436"/>
      <c r="KTE4" s="1436"/>
      <c r="KTF4" s="1436"/>
      <c r="KTG4" s="1436"/>
      <c r="KTH4" s="1436"/>
      <c r="KTI4" s="1436"/>
      <c r="KTJ4" s="1436"/>
      <c r="KTK4" s="1436"/>
      <c r="KTL4" s="1436"/>
      <c r="KTM4" s="1436"/>
      <c r="KTN4" s="1436"/>
      <c r="KTO4" s="1436"/>
      <c r="KTP4" s="1436"/>
      <c r="KTQ4" s="1436"/>
      <c r="KTR4" s="1436"/>
      <c r="KTS4" s="1436"/>
      <c r="KTT4" s="1436"/>
      <c r="KTU4" s="1436"/>
      <c r="KTV4" s="1436"/>
      <c r="KTW4" s="1436"/>
      <c r="KTX4" s="1436"/>
      <c r="KTY4" s="1436"/>
      <c r="KTZ4" s="1436"/>
      <c r="KUA4" s="1436"/>
      <c r="KUB4" s="1436"/>
      <c r="KUC4" s="1436"/>
      <c r="KUD4" s="1436"/>
      <c r="KUE4" s="1436"/>
      <c r="KUF4" s="1436"/>
      <c r="KUG4" s="1436"/>
      <c r="KUH4" s="1436"/>
      <c r="KUI4" s="1436"/>
      <c r="KUJ4" s="1436"/>
      <c r="KUK4" s="1436"/>
      <c r="KUL4" s="1436"/>
      <c r="KUM4" s="1436"/>
      <c r="KUN4" s="1436"/>
      <c r="KUO4" s="1436"/>
      <c r="KUP4" s="1436"/>
      <c r="KUQ4" s="1436"/>
      <c r="KUR4" s="1436"/>
      <c r="KUS4" s="1436"/>
      <c r="KUT4" s="1436"/>
      <c r="KUU4" s="1436"/>
      <c r="KUV4" s="1436"/>
      <c r="KUW4" s="1436"/>
      <c r="KUX4" s="1436"/>
      <c r="KUY4" s="1436"/>
      <c r="KUZ4" s="1436"/>
      <c r="KVA4" s="1436"/>
      <c r="KVB4" s="1436"/>
      <c r="KVC4" s="1436"/>
      <c r="KVD4" s="1436"/>
      <c r="KVE4" s="1436"/>
      <c r="KVF4" s="1436"/>
      <c r="KVG4" s="1436"/>
      <c r="KVH4" s="1436"/>
      <c r="KVI4" s="1436"/>
      <c r="KVJ4" s="1436"/>
      <c r="KVK4" s="1436"/>
      <c r="KVL4" s="1436"/>
      <c r="KVM4" s="1436"/>
      <c r="KVN4" s="1436"/>
      <c r="KVO4" s="1436"/>
      <c r="KVP4" s="1436"/>
      <c r="KVQ4" s="1436"/>
      <c r="KVR4" s="1436"/>
      <c r="KVS4" s="1436"/>
      <c r="KVT4" s="1436"/>
      <c r="KVU4" s="1436"/>
      <c r="KVV4" s="1436"/>
      <c r="KVW4" s="1436"/>
      <c r="KVX4" s="1436"/>
      <c r="KVY4" s="1436"/>
      <c r="KVZ4" s="1436"/>
      <c r="KWA4" s="1436"/>
      <c r="KWB4" s="1436"/>
      <c r="KWC4" s="1436"/>
      <c r="KWD4" s="1436"/>
      <c r="KWE4" s="1436"/>
      <c r="KWF4" s="1436"/>
      <c r="KWG4" s="1436"/>
      <c r="KWH4" s="1436"/>
      <c r="KWI4" s="1436"/>
      <c r="KWJ4" s="1436"/>
      <c r="KWK4" s="1436"/>
      <c r="KWL4" s="1436"/>
      <c r="KWM4" s="1436"/>
      <c r="KWN4" s="1436"/>
      <c r="KWO4" s="1436"/>
      <c r="KWP4" s="1436"/>
      <c r="KWQ4" s="1436"/>
      <c r="KWR4" s="1436"/>
      <c r="KWS4" s="1436"/>
      <c r="KWT4" s="1436"/>
      <c r="KWU4" s="1436"/>
      <c r="KWV4" s="1436"/>
      <c r="KWW4" s="1436"/>
      <c r="KWX4" s="1436"/>
      <c r="KWY4" s="1436"/>
      <c r="KWZ4" s="1436"/>
      <c r="KXA4" s="1436"/>
      <c r="KXB4" s="1436"/>
      <c r="KXC4" s="1436"/>
      <c r="KXD4" s="1436"/>
      <c r="KXE4" s="1436"/>
      <c r="KXF4" s="1436"/>
      <c r="KXG4" s="1436"/>
      <c r="KXH4" s="1436"/>
      <c r="KXI4" s="1436"/>
      <c r="KXJ4" s="1436"/>
      <c r="KXK4" s="1436"/>
      <c r="KXL4" s="1436"/>
      <c r="KXM4" s="1436"/>
      <c r="KXN4" s="1436"/>
      <c r="KXO4" s="1436"/>
      <c r="KXP4" s="1436"/>
      <c r="KXQ4" s="1436"/>
      <c r="KXR4" s="1436"/>
      <c r="KXS4" s="1436"/>
      <c r="KXT4" s="1436"/>
      <c r="KXU4" s="1436"/>
      <c r="KXV4" s="1436"/>
      <c r="KXW4" s="1436"/>
      <c r="KXX4" s="1436"/>
      <c r="KXY4" s="1436"/>
      <c r="KXZ4" s="1436"/>
      <c r="KYA4" s="1436"/>
      <c r="KYB4" s="1436"/>
      <c r="KYC4" s="1436"/>
      <c r="KYD4" s="1436"/>
      <c r="KYE4" s="1436"/>
      <c r="KYF4" s="1436"/>
      <c r="KYG4" s="1436"/>
      <c r="KYH4" s="1436"/>
      <c r="KYI4" s="1436"/>
      <c r="KYJ4" s="1436"/>
      <c r="KYK4" s="1436"/>
      <c r="KYL4" s="1436"/>
      <c r="KYM4" s="1436"/>
      <c r="KYN4" s="1436"/>
      <c r="KYO4" s="1436"/>
      <c r="KYP4" s="1436"/>
      <c r="KYQ4" s="1436"/>
      <c r="KYR4" s="1436"/>
      <c r="KYS4" s="1436"/>
      <c r="KYT4" s="1436"/>
      <c r="KYU4" s="1436"/>
      <c r="KYV4" s="1436"/>
      <c r="KYW4" s="1436"/>
      <c r="KYX4" s="1436"/>
      <c r="KYY4" s="1436"/>
      <c r="KYZ4" s="1436"/>
      <c r="KZA4" s="1436"/>
      <c r="KZB4" s="1436"/>
      <c r="KZC4" s="1436"/>
      <c r="KZD4" s="1436"/>
      <c r="KZE4" s="1436"/>
      <c r="KZF4" s="1436"/>
      <c r="KZG4" s="1436"/>
      <c r="KZH4" s="1436"/>
      <c r="KZI4" s="1436"/>
      <c r="KZJ4" s="1436"/>
      <c r="KZK4" s="1436"/>
      <c r="KZL4" s="1436"/>
      <c r="KZM4" s="1436"/>
      <c r="KZN4" s="1436"/>
      <c r="KZO4" s="1436"/>
      <c r="KZP4" s="1436"/>
      <c r="KZQ4" s="1436"/>
      <c r="KZR4" s="1436"/>
      <c r="KZS4" s="1436"/>
      <c r="KZT4" s="1436"/>
      <c r="KZU4" s="1436"/>
      <c r="KZV4" s="1436"/>
      <c r="KZW4" s="1436"/>
      <c r="KZX4" s="1436"/>
      <c r="KZY4" s="1436"/>
      <c r="KZZ4" s="1436"/>
      <c r="LAA4" s="1436"/>
      <c r="LAB4" s="1436"/>
      <c r="LAC4" s="1436"/>
      <c r="LAD4" s="1436"/>
      <c r="LAE4" s="1436"/>
      <c r="LAF4" s="1436"/>
      <c r="LAG4" s="1436"/>
      <c r="LAH4" s="1436"/>
      <c r="LAI4" s="1436"/>
      <c r="LAJ4" s="1436"/>
      <c r="LAK4" s="1436"/>
      <c r="LAL4" s="1436"/>
      <c r="LAM4" s="1436"/>
      <c r="LAN4" s="1436"/>
      <c r="LAO4" s="1436"/>
      <c r="LAP4" s="1436"/>
      <c r="LAQ4" s="1436"/>
      <c r="LAR4" s="1436"/>
      <c r="LAS4" s="1436"/>
      <c r="LAT4" s="1436"/>
      <c r="LAU4" s="1436"/>
      <c r="LAV4" s="1436"/>
      <c r="LAW4" s="1436"/>
      <c r="LAX4" s="1436"/>
      <c r="LAY4" s="1436"/>
      <c r="LAZ4" s="1436"/>
      <c r="LBA4" s="1436"/>
      <c r="LBB4" s="1436"/>
      <c r="LBC4" s="1436"/>
      <c r="LBD4" s="1436"/>
      <c r="LBE4" s="1436"/>
      <c r="LBF4" s="1436"/>
      <c r="LBG4" s="1436"/>
      <c r="LBH4" s="1436"/>
      <c r="LBI4" s="1436"/>
      <c r="LBJ4" s="1436"/>
      <c r="LBK4" s="1436"/>
      <c r="LBL4" s="1436"/>
      <c r="LBM4" s="1436"/>
      <c r="LBN4" s="1436"/>
      <c r="LBO4" s="1436"/>
      <c r="LBP4" s="1436"/>
      <c r="LBQ4" s="1436"/>
      <c r="LBR4" s="1436"/>
      <c r="LBS4" s="1436"/>
      <c r="LBT4" s="1436"/>
      <c r="LBU4" s="1436"/>
      <c r="LBV4" s="1436"/>
      <c r="LBW4" s="1436"/>
      <c r="LBX4" s="1436"/>
      <c r="LBY4" s="1436"/>
      <c r="LBZ4" s="1436"/>
      <c r="LCA4" s="1436"/>
      <c r="LCB4" s="1436"/>
      <c r="LCC4" s="1436"/>
      <c r="LCD4" s="1436"/>
      <c r="LCE4" s="1436"/>
      <c r="LCF4" s="1436"/>
      <c r="LCG4" s="1436"/>
      <c r="LCH4" s="1436"/>
      <c r="LCI4" s="1436"/>
      <c r="LCJ4" s="1436"/>
      <c r="LCK4" s="1436"/>
      <c r="LCL4" s="1436"/>
      <c r="LCM4" s="1436"/>
      <c r="LCN4" s="1436"/>
      <c r="LCO4" s="1436"/>
      <c r="LCP4" s="1436"/>
      <c r="LCQ4" s="1436"/>
      <c r="LCR4" s="1436"/>
      <c r="LCS4" s="1436"/>
      <c r="LCT4" s="1436"/>
      <c r="LCU4" s="1436"/>
      <c r="LCV4" s="1436"/>
      <c r="LCW4" s="1436"/>
      <c r="LCX4" s="1436"/>
      <c r="LCY4" s="1436"/>
      <c r="LCZ4" s="1436"/>
      <c r="LDA4" s="1436"/>
      <c r="LDB4" s="1436"/>
      <c r="LDC4" s="1436"/>
      <c r="LDD4" s="1436"/>
      <c r="LDE4" s="1436"/>
      <c r="LDF4" s="1436"/>
      <c r="LDG4" s="1436"/>
      <c r="LDH4" s="1436"/>
      <c r="LDI4" s="1436"/>
      <c r="LDJ4" s="1436"/>
      <c r="LDK4" s="1436"/>
      <c r="LDL4" s="1436"/>
      <c r="LDM4" s="1436"/>
      <c r="LDN4" s="1436"/>
      <c r="LDO4" s="1436"/>
      <c r="LDP4" s="1436"/>
      <c r="LDQ4" s="1436"/>
      <c r="LDR4" s="1436"/>
      <c r="LDS4" s="1436"/>
      <c r="LDT4" s="1436"/>
      <c r="LDU4" s="1436"/>
      <c r="LDV4" s="1436"/>
      <c r="LDW4" s="1436"/>
      <c r="LDX4" s="1436"/>
      <c r="LDY4" s="1436"/>
      <c r="LDZ4" s="1436"/>
      <c r="LEA4" s="1436"/>
      <c r="LEB4" s="1436"/>
      <c r="LEC4" s="1436"/>
      <c r="LED4" s="1436"/>
      <c r="LEE4" s="1436"/>
      <c r="LEF4" s="1436"/>
      <c r="LEG4" s="1436"/>
      <c r="LEH4" s="1436"/>
      <c r="LEI4" s="1436"/>
      <c r="LEJ4" s="1436"/>
      <c r="LEK4" s="1436"/>
      <c r="LEL4" s="1436"/>
      <c r="LEM4" s="1436"/>
      <c r="LEN4" s="1436"/>
      <c r="LEO4" s="1436"/>
      <c r="LEP4" s="1436"/>
      <c r="LEQ4" s="1436"/>
      <c r="LER4" s="1436"/>
      <c r="LES4" s="1436"/>
      <c r="LET4" s="1436"/>
      <c r="LEU4" s="1436"/>
      <c r="LEV4" s="1436"/>
      <c r="LEW4" s="1436"/>
      <c r="LEX4" s="1436"/>
      <c r="LEY4" s="1436"/>
      <c r="LEZ4" s="1436"/>
      <c r="LFA4" s="1436"/>
      <c r="LFB4" s="1436"/>
      <c r="LFC4" s="1436"/>
      <c r="LFD4" s="1436"/>
      <c r="LFE4" s="1436"/>
      <c r="LFF4" s="1436"/>
      <c r="LFG4" s="1436"/>
      <c r="LFH4" s="1436"/>
      <c r="LFI4" s="1436"/>
      <c r="LFJ4" s="1436"/>
      <c r="LFK4" s="1436"/>
      <c r="LFL4" s="1436"/>
      <c r="LFM4" s="1436"/>
      <c r="LFN4" s="1436"/>
      <c r="LFO4" s="1436"/>
      <c r="LFP4" s="1436"/>
      <c r="LFQ4" s="1436"/>
      <c r="LFR4" s="1436"/>
      <c r="LFS4" s="1436"/>
      <c r="LFT4" s="1436"/>
      <c r="LFU4" s="1436"/>
      <c r="LFV4" s="1436"/>
      <c r="LFW4" s="1436"/>
      <c r="LFX4" s="1436"/>
      <c r="LFY4" s="1436"/>
      <c r="LFZ4" s="1436"/>
      <c r="LGA4" s="1436"/>
      <c r="LGB4" s="1436"/>
      <c r="LGC4" s="1436"/>
      <c r="LGD4" s="1436"/>
      <c r="LGE4" s="1436"/>
      <c r="LGF4" s="1436"/>
      <c r="LGG4" s="1436"/>
      <c r="LGH4" s="1436"/>
      <c r="LGI4" s="1436"/>
      <c r="LGJ4" s="1436"/>
      <c r="LGK4" s="1436"/>
      <c r="LGL4" s="1436"/>
      <c r="LGM4" s="1436"/>
      <c r="LGN4" s="1436"/>
      <c r="LGO4" s="1436"/>
      <c r="LGP4" s="1436"/>
      <c r="LGQ4" s="1436"/>
      <c r="LGR4" s="1436"/>
      <c r="LGS4" s="1436"/>
      <c r="LGT4" s="1436"/>
      <c r="LGU4" s="1436"/>
      <c r="LGV4" s="1436"/>
      <c r="LGW4" s="1436"/>
      <c r="LGX4" s="1436"/>
      <c r="LGY4" s="1436"/>
      <c r="LGZ4" s="1436"/>
      <c r="LHA4" s="1436"/>
      <c r="LHB4" s="1436"/>
      <c r="LHC4" s="1436"/>
      <c r="LHD4" s="1436"/>
      <c r="LHE4" s="1436"/>
      <c r="LHF4" s="1436"/>
      <c r="LHG4" s="1436"/>
      <c r="LHH4" s="1436"/>
      <c r="LHI4" s="1436"/>
      <c r="LHJ4" s="1436"/>
      <c r="LHK4" s="1436"/>
      <c r="LHL4" s="1436"/>
      <c r="LHM4" s="1436"/>
      <c r="LHN4" s="1436"/>
      <c r="LHO4" s="1436"/>
      <c r="LHP4" s="1436"/>
      <c r="LHQ4" s="1436"/>
      <c r="LHR4" s="1436"/>
      <c r="LHS4" s="1436"/>
      <c r="LHT4" s="1436"/>
      <c r="LHU4" s="1436"/>
      <c r="LHV4" s="1436"/>
      <c r="LHW4" s="1436"/>
      <c r="LHX4" s="1436"/>
      <c r="LHY4" s="1436"/>
      <c r="LHZ4" s="1436"/>
      <c r="LIA4" s="1436"/>
      <c r="LIB4" s="1436"/>
      <c r="LIC4" s="1436"/>
      <c r="LID4" s="1436"/>
      <c r="LIE4" s="1436"/>
      <c r="LIF4" s="1436"/>
      <c r="LIG4" s="1436"/>
      <c r="LIH4" s="1436"/>
      <c r="LII4" s="1436"/>
      <c r="LIJ4" s="1436"/>
      <c r="LIK4" s="1436"/>
      <c r="LIL4" s="1436"/>
      <c r="LIM4" s="1436"/>
      <c r="LIN4" s="1436"/>
      <c r="LIO4" s="1436"/>
      <c r="LIP4" s="1436"/>
      <c r="LIQ4" s="1436"/>
      <c r="LIR4" s="1436"/>
      <c r="LIS4" s="1436"/>
      <c r="LIT4" s="1436"/>
      <c r="LIU4" s="1436"/>
      <c r="LIV4" s="1436"/>
      <c r="LIW4" s="1436"/>
      <c r="LIX4" s="1436"/>
      <c r="LIY4" s="1436"/>
      <c r="LIZ4" s="1436"/>
      <c r="LJA4" s="1436"/>
      <c r="LJB4" s="1436"/>
      <c r="LJC4" s="1436"/>
      <c r="LJD4" s="1436"/>
      <c r="LJE4" s="1436"/>
      <c r="LJF4" s="1436"/>
      <c r="LJG4" s="1436"/>
      <c r="LJH4" s="1436"/>
      <c r="LJI4" s="1436"/>
      <c r="LJJ4" s="1436"/>
      <c r="LJK4" s="1436"/>
      <c r="LJL4" s="1436"/>
      <c r="LJM4" s="1436"/>
      <c r="LJN4" s="1436"/>
      <c r="LJO4" s="1436"/>
      <c r="LJP4" s="1436"/>
      <c r="LJQ4" s="1436"/>
      <c r="LJR4" s="1436"/>
      <c r="LJS4" s="1436"/>
      <c r="LJT4" s="1436"/>
      <c r="LJU4" s="1436"/>
      <c r="LJV4" s="1436"/>
      <c r="LJW4" s="1436"/>
      <c r="LJX4" s="1436"/>
      <c r="LJY4" s="1436"/>
      <c r="LJZ4" s="1436"/>
      <c r="LKA4" s="1436"/>
      <c r="LKB4" s="1436"/>
      <c r="LKC4" s="1436"/>
      <c r="LKD4" s="1436"/>
      <c r="LKE4" s="1436"/>
      <c r="LKF4" s="1436"/>
      <c r="LKG4" s="1436"/>
      <c r="LKH4" s="1436"/>
      <c r="LKI4" s="1436"/>
      <c r="LKJ4" s="1436"/>
      <c r="LKK4" s="1436"/>
      <c r="LKL4" s="1436"/>
      <c r="LKM4" s="1436"/>
      <c r="LKN4" s="1436"/>
      <c r="LKO4" s="1436"/>
      <c r="LKP4" s="1436"/>
      <c r="LKQ4" s="1436"/>
      <c r="LKR4" s="1436"/>
      <c r="LKS4" s="1436"/>
      <c r="LKT4" s="1436"/>
      <c r="LKU4" s="1436"/>
      <c r="LKV4" s="1436"/>
      <c r="LKW4" s="1436"/>
      <c r="LKX4" s="1436"/>
      <c r="LKY4" s="1436"/>
      <c r="LKZ4" s="1436"/>
      <c r="LLA4" s="1436"/>
      <c r="LLB4" s="1436"/>
      <c r="LLC4" s="1436"/>
      <c r="LLD4" s="1436"/>
      <c r="LLE4" s="1436"/>
      <c r="LLF4" s="1436"/>
      <c r="LLG4" s="1436"/>
      <c r="LLH4" s="1436"/>
      <c r="LLI4" s="1436"/>
      <c r="LLJ4" s="1436"/>
      <c r="LLK4" s="1436"/>
      <c r="LLL4" s="1436"/>
      <c r="LLM4" s="1436"/>
      <c r="LLN4" s="1436"/>
      <c r="LLO4" s="1436"/>
      <c r="LLP4" s="1436"/>
      <c r="LLQ4" s="1436"/>
      <c r="LLR4" s="1436"/>
      <c r="LLS4" s="1436"/>
      <c r="LLT4" s="1436"/>
      <c r="LLU4" s="1436"/>
      <c r="LLV4" s="1436"/>
      <c r="LLW4" s="1436"/>
      <c r="LLX4" s="1436"/>
      <c r="LLY4" s="1436"/>
      <c r="LLZ4" s="1436"/>
      <c r="LMA4" s="1436"/>
      <c r="LMB4" s="1436"/>
      <c r="LMC4" s="1436"/>
      <c r="LMD4" s="1436"/>
      <c r="LME4" s="1436"/>
      <c r="LMF4" s="1436"/>
      <c r="LMG4" s="1436"/>
      <c r="LMH4" s="1436"/>
      <c r="LMI4" s="1436"/>
      <c r="LMJ4" s="1436"/>
      <c r="LMK4" s="1436"/>
      <c r="LML4" s="1436"/>
      <c r="LMM4" s="1436"/>
      <c r="LMN4" s="1436"/>
      <c r="LMO4" s="1436"/>
      <c r="LMP4" s="1436"/>
      <c r="LMQ4" s="1436"/>
      <c r="LMR4" s="1436"/>
      <c r="LMS4" s="1436"/>
      <c r="LMT4" s="1436"/>
      <c r="LMU4" s="1436"/>
      <c r="LMV4" s="1436"/>
      <c r="LMW4" s="1436"/>
      <c r="LMX4" s="1436"/>
      <c r="LMY4" s="1436"/>
      <c r="LMZ4" s="1436"/>
      <c r="LNA4" s="1436"/>
      <c r="LNB4" s="1436"/>
      <c r="LNC4" s="1436"/>
      <c r="LND4" s="1436"/>
      <c r="LNE4" s="1436"/>
      <c r="LNF4" s="1436"/>
      <c r="LNG4" s="1436"/>
      <c r="LNH4" s="1436"/>
      <c r="LNI4" s="1436"/>
      <c r="LNJ4" s="1436"/>
      <c r="LNK4" s="1436"/>
      <c r="LNL4" s="1436"/>
      <c r="LNM4" s="1436"/>
      <c r="LNN4" s="1436"/>
      <c r="LNO4" s="1436"/>
      <c r="LNP4" s="1436"/>
      <c r="LNQ4" s="1436"/>
      <c r="LNR4" s="1436"/>
      <c r="LNS4" s="1436"/>
      <c r="LNT4" s="1436"/>
      <c r="LNU4" s="1436"/>
      <c r="LNV4" s="1436"/>
      <c r="LNW4" s="1436"/>
      <c r="LNX4" s="1436"/>
      <c r="LNY4" s="1436"/>
      <c r="LNZ4" s="1436"/>
      <c r="LOA4" s="1436"/>
      <c r="LOB4" s="1436"/>
      <c r="LOC4" s="1436"/>
      <c r="LOD4" s="1436"/>
      <c r="LOE4" s="1436"/>
      <c r="LOF4" s="1436"/>
      <c r="LOG4" s="1436"/>
      <c r="LOH4" s="1436"/>
      <c r="LOI4" s="1436"/>
      <c r="LOJ4" s="1436"/>
      <c r="LOK4" s="1436"/>
      <c r="LOL4" s="1436"/>
      <c r="LOM4" s="1436"/>
      <c r="LON4" s="1436"/>
      <c r="LOO4" s="1436"/>
      <c r="LOP4" s="1436"/>
      <c r="LOQ4" s="1436"/>
      <c r="LOR4" s="1436"/>
      <c r="LOS4" s="1436"/>
      <c r="LOT4" s="1436"/>
      <c r="LOU4" s="1436"/>
      <c r="LOV4" s="1436"/>
      <c r="LOW4" s="1436"/>
      <c r="LOX4" s="1436"/>
      <c r="LOY4" s="1436"/>
      <c r="LOZ4" s="1436"/>
      <c r="LPA4" s="1436"/>
      <c r="LPB4" s="1436"/>
      <c r="LPC4" s="1436"/>
      <c r="LPD4" s="1436"/>
      <c r="LPE4" s="1436"/>
      <c r="LPF4" s="1436"/>
      <c r="LPG4" s="1436"/>
      <c r="LPH4" s="1436"/>
      <c r="LPI4" s="1436"/>
      <c r="LPJ4" s="1436"/>
      <c r="LPK4" s="1436"/>
      <c r="LPL4" s="1436"/>
      <c r="LPM4" s="1436"/>
      <c r="LPN4" s="1436"/>
      <c r="LPO4" s="1436"/>
      <c r="LPP4" s="1436"/>
      <c r="LPQ4" s="1436"/>
      <c r="LPR4" s="1436"/>
      <c r="LPS4" s="1436"/>
      <c r="LPT4" s="1436"/>
      <c r="LPU4" s="1436"/>
      <c r="LPV4" s="1436"/>
      <c r="LPW4" s="1436"/>
      <c r="LPX4" s="1436"/>
      <c r="LPY4" s="1436"/>
      <c r="LPZ4" s="1436"/>
      <c r="LQA4" s="1436"/>
      <c r="LQB4" s="1436"/>
      <c r="LQC4" s="1436"/>
      <c r="LQD4" s="1436"/>
      <c r="LQE4" s="1436"/>
      <c r="LQF4" s="1436"/>
      <c r="LQG4" s="1436"/>
      <c r="LQH4" s="1436"/>
      <c r="LQI4" s="1436"/>
      <c r="LQJ4" s="1436"/>
      <c r="LQK4" s="1436"/>
      <c r="LQL4" s="1436"/>
      <c r="LQM4" s="1436"/>
      <c r="LQN4" s="1436"/>
      <c r="LQO4" s="1436"/>
      <c r="LQP4" s="1436"/>
      <c r="LQQ4" s="1436"/>
      <c r="LQR4" s="1436"/>
      <c r="LQS4" s="1436"/>
      <c r="LQT4" s="1436"/>
      <c r="LQU4" s="1436"/>
      <c r="LQV4" s="1436"/>
      <c r="LQW4" s="1436"/>
      <c r="LQX4" s="1436"/>
      <c r="LQY4" s="1436"/>
      <c r="LQZ4" s="1436"/>
      <c r="LRA4" s="1436"/>
      <c r="LRB4" s="1436"/>
      <c r="LRC4" s="1436"/>
      <c r="LRD4" s="1436"/>
      <c r="LRE4" s="1436"/>
      <c r="LRF4" s="1436"/>
      <c r="LRG4" s="1436"/>
      <c r="LRH4" s="1436"/>
      <c r="LRI4" s="1436"/>
      <c r="LRJ4" s="1436"/>
      <c r="LRK4" s="1436"/>
      <c r="LRL4" s="1436"/>
      <c r="LRM4" s="1436"/>
      <c r="LRN4" s="1436"/>
      <c r="LRO4" s="1436"/>
      <c r="LRP4" s="1436"/>
      <c r="LRQ4" s="1436"/>
      <c r="LRR4" s="1436"/>
      <c r="LRS4" s="1436"/>
      <c r="LRT4" s="1436"/>
      <c r="LRU4" s="1436"/>
      <c r="LRV4" s="1436"/>
      <c r="LRW4" s="1436"/>
      <c r="LRX4" s="1436"/>
      <c r="LRY4" s="1436"/>
      <c r="LRZ4" s="1436"/>
      <c r="LSA4" s="1436"/>
      <c r="LSB4" s="1436"/>
      <c r="LSC4" s="1436"/>
      <c r="LSD4" s="1436"/>
      <c r="LSE4" s="1436"/>
      <c r="LSF4" s="1436"/>
      <c r="LSG4" s="1436"/>
      <c r="LSH4" s="1436"/>
      <c r="LSI4" s="1436"/>
      <c r="LSJ4" s="1436"/>
      <c r="LSK4" s="1436"/>
      <c r="LSL4" s="1436"/>
      <c r="LSM4" s="1436"/>
      <c r="LSN4" s="1436"/>
      <c r="LSO4" s="1436"/>
      <c r="LSP4" s="1436"/>
      <c r="LSQ4" s="1436"/>
      <c r="LSR4" s="1436"/>
      <c r="LSS4" s="1436"/>
      <c r="LST4" s="1436"/>
      <c r="LSU4" s="1436"/>
      <c r="LSV4" s="1436"/>
      <c r="LSW4" s="1436"/>
      <c r="LSX4" s="1436"/>
      <c r="LSY4" s="1436"/>
      <c r="LSZ4" s="1436"/>
      <c r="LTA4" s="1436"/>
      <c r="LTB4" s="1436"/>
      <c r="LTC4" s="1436"/>
      <c r="LTD4" s="1436"/>
      <c r="LTE4" s="1436"/>
      <c r="LTF4" s="1436"/>
      <c r="LTG4" s="1436"/>
      <c r="LTH4" s="1436"/>
      <c r="LTI4" s="1436"/>
      <c r="LTJ4" s="1436"/>
      <c r="LTK4" s="1436"/>
      <c r="LTL4" s="1436"/>
      <c r="LTM4" s="1436"/>
      <c r="LTN4" s="1436"/>
      <c r="LTO4" s="1436"/>
      <c r="LTP4" s="1436"/>
      <c r="LTQ4" s="1436"/>
      <c r="LTR4" s="1436"/>
      <c r="LTS4" s="1436"/>
      <c r="LTT4" s="1436"/>
      <c r="LTU4" s="1436"/>
      <c r="LTV4" s="1436"/>
      <c r="LTW4" s="1436"/>
      <c r="LTX4" s="1436"/>
      <c r="LTY4" s="1436"/>
      <c r="LTZ4" s="1436"/>
      <c r="LUA4" s="1436"/>
      <c r="LUB4" s="1436"/>
      <c r="LUC4" s="1436"/>
      <c r="LUD4" s="1436"/>
      <c r="LUE4" s="1436"/>
      <c r="LUF4" s="1436"/>
      <c r="LUG4" s="1436"/>
      <c r="LUH4" s="1436"/>
      <c r="LUI4" s="1436"/>
      <c r="LUJ4" s="1436"/>
      <c r="LUK4" s="1436"/>
      <c r="LUL4" s="1436"/>
      <c r="LUM4" s="1436"/>
      <c r="LUN4" s="1436"/>
      <c r="LUO4" s="1436"/>
      <c r="LUP4" s="1436"/>
      <c r="LUQ4" s="1436"/>
      <c r="LUR4" s="1436"/>
      <c r="LUS4" s="1436"/>
      <c r="LUT4" s="1436"/>
      <c r="LUU4" s="1436"/>
      <c r="LUV4" s="1436"/>
      <c r="LUW4" s="1436"/>
      <c r="LUX4" s="1436"/>
      <c r="LUY4" s="1436"/>
      <c r="LUZ4" s="1436"/>
      <c r="LVA4" s="1436"/>
      <c r="LVB4" s="1436"/>
      <c r="LVC4" s="1436"/>
      <c r="LVD4" s="1436"/>
      <c r="LVE4" s="1436"/>
      <c r="LVF4" s="1436"/>
      <c r="LVG4" s="1436"/>
      <c r="LVH4" s="1436"/>
      <c r="LVI4" s="1436"/>
      <c r="LVJ4" s="1436"/>
      <c r="LVK4" s="1436"/>
      <c r="LVL4" s="1436"/>
      <c r="LVM4" s="1436"/>
      <c r="LVN4" s="1436"/>
      <c r="LVO4" s="1436"/>
      <c r="LVP4" s="1436"/>
      <c r="LVQ4" s="1436"/>
      <c r="LVR4" s="1436"/>
      <c r="LVS4" s="1436"/>
      <c r="LVT4" s="1436"/>
      <c r="LVU4" s="1436"/>
      <c r="LVV4" s="1436"/>
      <c r="LVW4" s="1436"/>
      <c r="LVX4" s="1436"/>
      <c r="LVY4" s="1436"/>
      <c r="LVZ4" s="1436"/>
      <c r="LWA4" s="1436"/>
      <c r="LWB4" s="1436"/>
      <c r="LWC4" s="1436"/>
      <c r="LWD4" s="1436"/>
      <c r="LWE4" s="1436"/>
      <c r="LWF4" s="1436"/>
      <c r="LWG4" s="1436"/>
      <c r="LWH4" s="1436"/>
      <c r="LWI4" s="1436"/>
      <c r="LWJ4" s="1436"/>
      <c r="LWK4" s="1436"/>
      <c r="LWL4" s="1436"/>
      <c r="LWM4" s="1436"/>
      <c r="LWN4" s="1436"/>
      <c r="LWO4" s="1436"/>
      <c r="LWP4" s="1436"/>
      <c r="LWQ4" s="1436"/>
      <c r="LWR4" s="1436"/>
      <c r="LWS4" s="1436"/>
      <c r="LWT4" s="1436"/>
      <c r="LWU4" s="1436"/>
      <c r="LWV4" s="1436"/>
      <c r="LWW4" s="1436"/>
      <c r="LWX4" s="1436"/>
      <c r="LWY4" s="1436"/>
      <c r="LWZ4" s="1436"/>
      <c r="LXA4" s="1436"/>
      <c r="LXB4" s="1436"/>
      <c r="LXC4" s="1436"/>
      <c r="LXD4" s="1436"/>
      <c r="LXE4" s="1436"/>
      <c r="LXF4" s="1436"/>
      <c r="LXG4" s="1436"/>
      <c r="LXH4" s="1436"/>
      <c r="LXI4" s="1436"/>
      <c r="LXJ4" s="1436"/>
      <c r="LXK4" s="1436"/>
      <c r="LXL4" s="1436"/>
      <c r="LXM4" s="1436"/>
      <c r="LXN4" s="1436"/>
      <c r="LXO4" s="1436"/>
      <c r="LXP4" s="1436"/>
      <c r="LXQ4" s="1436"/>
      <c r="LXR4" s="1436"/>
      <c r="LXS4" s="1436"/>
      <c r="LXT4" s="1436"/>
      <c r="LXU4" s="1436"/>
      <c r="LXV4" s="1436"/>
      <c r="LXW4" s="1436"/>
      <c r="LXX4" s="1436"/>
      <c r="LXY4" s="1436"/>
      <c r="LXZ4" s="1436"/>
      <c r="LYA4" s="1436"/>
      <c r="LYB4" s="1436"/>
      <c r="LYC4" s="1436"/>
      <c r="LYD4" s="1436"/>
      <c r="LYE4" s="1436"/>
      <c r="LYF4" s="1436"/>
      <c r="LYG4" s="1436"/>
      <c r="LYH4" s="1436"/>
      <c r="LYI4" s="1436"/>
      <c r="LYJ4" s="1436"/>
      <c r="LYK4" s="1436"/>
      <c r="LYL4" s="1436"/>
      <c r="LYM4" s="1436"/>
      <c r="LYN4" s="1436"/>
      <c r="LYO4" s="1436"/>
      <c r="LYP4" s="1436"/>
      <c r="LYQ4" s="1436"/>
      <c r="LYR4" s="1436"/>
      <c r="LYS4" s="1436"/>
      <c r="LYT4" s="1436"/>
      <c r="LYU4" s="1436"/>
      <c r="LYV4" s="1436"/>
      <c r="LYW4" s="1436"/>
      <c r="LYX4" s="1436"/>
      <c r="LYY4" s="1436"/>
      <c r="LYZ4" s="1436"/>
      <c r="LZA4" s="1436"/>
      <c r="LZB4" s="1436"/>
      <c r="LZC4" s="1436"/>
      <c r="LZD4" s="1436"/>
      <c r="LZE4" s="1436"/>
      <c r="LZF4" s="1436"/>
      <c r="LZG4" s="1436"/>
      <c r="LZH4" s="1436"/>
      <c r="LZI4" s="1436"/>
      <c r="LZJ4" s="1436"/>
      <c r="LZK4" s="1436"/>
      <c r="LZL4" s="1436"/>
      <c r="LZM4" s="1436"/>
      <c r="LZN4" s="1436"/>
      <c r="LZO4" s="1436"/>
      <c r="LZP4" s="1436"/>
      <c r="LZQ4" s="1436"/>
      <c r="LZR4" s="1436"/>
      <c r="LZS4" s="1436"/>
      <c r="LZT4" s="1436"/>
      <c r="LZU4" s="1436"/>
      <c r="LZV4" s="1436"/>
      <c r="LZW4" s="1436"/>
      <c r="LZX4" s="1436"/>
      <c r="LZY4" s="1436"/>
      <c r="LZZ4" s="1436"/>
      <c r="MAA4" s="1436"/>
      <c r="MAB4" s="1436"/>
      <c r="MAC4" s="1436"/>
      <c r="MAD4" s="1436"/>
      <c r="MAE4" s="1436"/>
      <c r="MAF4" s="1436"/>
      <c r="MAG4" s="1436"/>
      <c r="MAH4" s="1436"/>
      <c r="MAI4" s="1436"/>
      <c r="MAJ4" s="1436"/>
      <c r="MAK4" s="1436"/>
      <c r="MAL4" s="1436"/>
      <c r="MAM4" s="1436"/>
      <c r="MAN4" s="1436"/>
      <c r="MAO4" s="1436"/>
      <c r="MAP4" s="1436"/>
      <c r="MAQ4" s="1436"/>
      <c r="MAR4" s="1436"/>
      <c r="MAS4" s="1436"/>
      <c r="MAT4" s="1436"/>
      <c r="MAU4" s="1436"/>
      <c r="MAV4" s="1436"/>
      <c r="MAW4" s="1436"/>
      <c r="MAX4" s="1436"/>
      <c r="MAY4" s="1436"/>
      <c r="MAZ4" s="1436"/>
      <c r="MBA4" s="1436"/>
      <c r="MBB4" s="1436"/>
      <c r="MBC4" s="1436"/>
      <c r="MBD4" s="1436"/>
      <c r="MBE4" s="1436"/>
      <c r="MBF4" s="1436"/>
      <c r="MBG4" s="1436"/>
      <c r="MBH4" s="1436"/>
      <c r="MBI4" s="1436"/>
      <c r="MBJ4" s="1436"/>
      <c r="MBK4" s="1436"/>
      <c r="MBL4" s="1436"/>
      <c r="MBM4" s="1436"/>
      <c r="MBN4" s="1436"/>
      <c r="MBO4" s="1436"/>
      <c r="MBP4" s="1436"/>
      <c r="MBQ4" s="1436"/>
      <c r="MBR4" s="1436"/>
      <c r="MBS4" s="1436"/>
      <c r="MBT4" s="1436"/>
      <c r="MBU4" s="1436"/>
      <c r="MBV4" s="1436"/>
      <c r="MBW4" s="1436"/>
      <c r="MBX4" s="1436"/>
      <c r="MBY4" s="1436"/>
      <c r="MBZ4" s="1436"/>
      <c r="MCA4" s="1436"/>
      <c r="MCB4" s="1436"/>
      <c r="MCC4" s="1436"/>
      <c r="MCD4" s="1436"/>
      <c r="MCE4" s="1436"/>
      <c r="MCF4" s="1436"/>
      <c r="MCG4" s="1436"/>
      <c r="MCH4" s="1436"/>
      <c r="MCI4" s="1436"/>
      <c r="MCJ4" s="1436"/>
      <c r="MCK4" s="1436"/>
      <c r="MCL4" s="1436"/>
      <c r="MCM4" s="1436"/>
      <c r="MCN4" s="1436"/>
      <c r="MCO4" s="1436"/>
      <c r="MCP4" s="1436"/>
      <c r="MCQ4" s="1436"/>
      <c r="MCR4" s="1436"/>
      <c r="MCS4" s="1436"/>
      <c r="MCT4" s="1436"/>
      <c r="MCU4" s="1436"/>
      <c r="MCV4" s="1436"/>
      <c r="MCW4" s="1436"/>
      <c r="MCX4" s="1436"/>
      <c r="MCY4" s="1436"/>
      <c r="MCZ4" s="1436"/>
      <c r="MDA4" s="1436"/>
      <c r="MDB4" s="1436"/>
      <c r="MDC4" s="1436"/>
      <c r="MDD4" s="1436"/>
      <c r="MDE4" s="1436"/>
      <c r="MDF4" s="1436"/>
      <c r="MDG4" s="1436"/>
      <c r="MDH4" s="1436"/>
      <c r="MDI4" s="1436"/>
      <c r="MDJ4" s="1436"/>
      <c r="MDK4" s="1436"/>
      <c r="MDL4" s="1436"/>
      <c r="MDM4" s="1436"/>
      <c r="MDN4" s="1436"/>
      <c r="MDO4" s="1436"/>
      <c r="MDP4" s="1436"/>
      <c r="MDQ4" s="1436"/>
      <c r="MDR4" s="1436"/>
      <c r="MDS4" s="1436"/>
      <c r="MDT4" s="1436"/>
      <c r="MDU4" s="1436"/>
      <c r="MDV4" s="1436"/>
      <c r="MDW4" s="1436"/>
      <c r="MDX4" s="1436"/>
      <c r="MDY4" s="1436"/>
      <c r="MDZ4" s="1436"/>
      <c r="MEA4" s="1436"/>
      <c r="MEB4" s="1436"/>
      <c r="MEC4" s="1436"/>
      <c r="MED4" s="1436"/>
      <c r="MEE4" s="1436"/>
      <c r="MEF4" s="1436"/>
      <c r="MEG4" s="1436"/>
      <c r="MEH4" s="1436"/>
      <c r="MEI4" s="1436"/>
      <c r="MEJ4" s="1436"/>
      <c r="MEK4" s="1436"/>
      <c r="MEL4" s="1436"/>
      <c r="MEM4" s="1436"/>
      <c r="MEN4" s="1436"/>
      <c r="MEO4" s="1436"/>
      <c r="MEP4" s="1436"/>
      <c r="MEQ4" s="1436"/>
      <c r="MER4" s="1436"/>
      <c r="MES4" s="1436"/>
      <c r="MET4" s="1436"/>
      <c r="MEU4" s="1436"/>
      <c r="MEV4" s="1436"/>
      <c r="MEW4" s="1436"/>
      <c r="MEX4" s="1436"/>
      <c r="MEY4" s="1436"/>
      <c r="MEZ4" s="1436"/>
      <c r="MFA4" s="1436"/>
      <c r="MFB4" s="1436"/>
      <c r="MFC4" s="1436"/>
      <c r="MFD4" s="1436"/>
      <c r="MFE4" s="1436"/>
      <c r="MFF4" s="1436"/>
      <c r="MFG4" s="1436"/>
      <c r="MFH4" s="1436"/>
      <c r="MFI4" s="1436"/>
      <c r="MFJ4" s="1436"/>
      <c r="MFK4" s="1436"/>
      <c r="MFL4" s="1436"/>
      <c r="MFM4" s="1436"/>
      <c r="MFN4" s="1436"/>
      <c r="MFO4" s="1436"/>
      <c r="MFP4" s="1436"/>
      <c r="MFQ4" s="1436"/>
      <c r="MFR4" s="1436"/>
      <c r="MFS4" s="1436"/>
      <c r="MFT4" s="1436"/>
      <c r="MFU4" s="1436"/>
      <c r="MFV4" s="1436"/>
      <c r="MFW4" s="1436"/>
      <c r="MFX4" s="1436"/>
      <c r="MFY4" s="1436"/>
      <c r="MFZ4" s="1436"/>
      <c r="MGA4" s="1436"/>
      <c r="MGB4" s="1436"/>
      <c r="MGC4" s="1436"/>
      <c r="MGD4" s="1436"/>
      <c r="MGE4" s="1436"/>
      <c r="MGF4" s="1436"/>
      <c r="MGG4" s="1436"/>
      <c r="MGH4" s="1436"/>
      <c r="MGI4" s="1436"/>
      <c r="MGJ4" s="1436"/>
      <c r="MGK4" s="1436"/>
      <c r="MGL4" s="1436"/>
      <c r="MGM4" s="1436"/>
      <c r="MGN4" s="1436"/>
      <c r="MGO4" s="1436"/>
      <c r="MGP4" s="1436"/>
      <c r="MGQ4" s="1436"/>
      <c r="MGR4" s="1436"/>
      <c r="MGS4" s="1436"/>
      <c r="MGT4" s="1436"/>
      <c r="MGU4" s="1436"/>
      <c r="MGV4" s="1436"/>
      <c r="MGW4" s="1436"/>
      <c r="MGX4" s="1436"/>
      <c r="MGY4" s="1436"/>
      <c r="MGZ4" s="1436"/>
      <c r="MHA4" s="1436"/>
      <c r="MHB4" s="1436"/>
      <c r="MHC4" s="1436"/>
      <c r="MHD4" s="1436"/>
      <c r="MHE4" s="1436"/>
      <c r="MHF4" s="1436"/>
      <c r="MHG4" s="1436"/>
      <c r="MHH4" s="1436"/>
      <c r="MHI4" s="1436"/>
      <c r="MHJ4" s="1436"/>
      <c r="MHK4" s="1436"/>
      <c r="MHL4" s="1436"/>
      <c r="MHM4" s="1436"/>
      <c r="MHN4" s="1436"/>
      <c r="MHO4" s="1436"/>
      <c r="MHP4" s="1436"/>
      <c r="MHQ4" s="1436"/>
      <c r="MHR4" s="1436"/>
      <c r="MHS4" s="1436"/>
      <c r="MHT4" s="1436"/>
      <c r="MHU4" s="1436"/>
      <c r="MHV4" s="1436"/>
      <c r="MHW4" s="1436"/>
      <c r="MHX4" s="1436"/>
      <c r="MHY4" s="1436"/>
      <c r="MHZ4" s="1436"/>
      <c r="MIA4" s="1436"/>
      <c r="MIB4" s="1436"/>
      <c r="MIC4" s="1436"/>
      <c r="MID4" s="1436"/>
      <c r="MIE4" s="1436"/>
      <c r="MIF4" s="1436"/>
      <c r="MIG4" s="1436"/>
      <c r="MIH4" s="1436"/>
      <c r="MII4" s="1436"/>
      <c r="MIJ4" s="1436"/>
      <c r="MIK4" s="1436"/>
      <c r="MIL4" s="1436"/>
      <c r="MIM4" s="1436"/>
      <c r="MIN4" s="1436"/>
      <c r="MIO4" s="1436"/>
      <c r="MIP4" s="1436"/>
      <c r="MIQ4" s="1436"/>
      <c r="MIR4" s="1436"/>
      <c r="MIS4" s="1436"/>
      <c r="MIT4" s="1436"/>
      <c r="MIU4" s="1436"/>
      <c r="MIV4" s="1436"/>
      <c r="MIW4" s="1436"/>
      <c r="MIX4" s="1436"/>
      <c r="MIY4" s="1436"/>
      <c r="MIZ4" s="1436"/>
      <c r="MJA4" s="1436"/>
      <c r="MJB4" s="1436"/>
      <c r="MJC4" s="1436"/>
      <c r="MJD4" s="1436"/>
      <c r="MJE4" s="1436"/>
      <c r="MJF4" s="1436"/>
      <c r="MJG4" s="1436"/>
      <c r="MJH4" s="1436"/>
      <c r="MJI4" s="1436"/>
      <c r="MJJ4" s="1436"/>
      <c r="MJK4" s="1436"/>
      <c r="MJL4" s="1436"/>
      <c r="MJM4" s="1436"/>
      <c r="MJN4" s="1436"/>
      <c r="MJO4" s="1436"/>
      <c r="MJP4" s="1436"/>
      <c r="MJQ4" s="1436"/>
      <c r="MJR4" s="1436"/>
      <c r="MJS4" s="1436"/>
      <c r="MJT4" s="1436"/>
      <c r="MJU4" s="1436"/>
      <c r="MJV4" s="1436"/>
      <c r="MJW4" s="1436"/>
      <c r="MJX4" s="1436"/>
      <c r="MJY4" s="1436"/>
      <c r="MJZ4" s="1436"/>
      <c r="MKA4" s="1436"/>
      <c r="MKB4" s="1436"/>
      <c r="MKC4" s="1436"/>
      <c r="MKD4" s="1436"/>
      <c r="MKE4" s="1436"/>
      <c r="MKF4" s="1436"/>
      <c r="MKG4" s="1436"/>
      <c r="MKH4" s="1436"/>
      <c r="MKI4" s="1436"/>
      <c r="MKJ4" s="1436"/>
      <c r="MKK4" s="1436"/>
      <c r="MKL4" s="1436"/>
      <c r="MKM4" s="1436"/>
      <c r="MKN4" s="1436"/>
      <c r="MKO4" s="1436"/>
      <c r="MKP4" s="1436"/>
      <c r="MKQ4" s="1436"/>
      <c r="MKR4" s="1436"/>
      <c r="MKS4" s="1436"/>
      <c r="MKT4" s="1436"/>
      <c r="MKU4" s="1436"/>
      <c r="MKV4" s="1436"/>
      <c r="MKW4" s="1436"/>
      <c r="MKX4" s="1436"/>
      <c r="MKY4" s="1436"/>
      <c r="MKZ4" s="1436"/>
      <c r="MLA4" s="1436"/>
      <c r="MLB4" s="1436"/>
      <c r="MLC4" s="1436"/>
      <c r="MLD4" s="1436"/>
      <c r="MLE4" s="1436"/>
      <c r="MLF4" s="1436"/>
      <c r="MLG4" s="1436"/>
      <c r="MLH4" s="1436"/>
      <c r="MLI4" s="1436"/>
      <c r="MLJ4" s="1436"/>
      <c r="MLK4" s="1436"/>
      <c r="MLL4" s="1436"/>
      <c r="MLM4" s="1436"/>
      <c r="MLN4" s="1436"/>
      <c r="MLO4" s="1436"/>
      <c r="MLP4" s="1436"/>
      <c r="MLQ4" s="1436"/>
      <c r="MLR4" s="1436"/>
      <c r="MLS4" s="1436"/>
      <c r="MLT4" s="1436"/>
      <c r="MLU4" s="1436"/>
      <c r="MLV4" s="1436"/>
      <c r="MLW4" s="1436"/>
      <c r="MLX4" s="1436"/>
      <c r="MLY4" s="1436"/>
      <c r="MLZ4" s="1436"/>
      <c r="MMA4" s="1436"/>
      <c r="MMB4" s="1436"/>
      <c r="MMC4" s="1436"/>
      <c r="MMD4" s="1436"/>
      <c r="MME4" s="1436"/>
      <c r="MMF4" s="1436"/>
      <c r="MMG4" s="1436"/>
      <c r="MMH4" s="1436"/>
      <c r="MMI4" s="1436"/>
      <c r="MMJ4" s="1436"/>
      <c r="MMK4" s="1436"/>
      <c r="MML4" s="1436"/>
      <c r="MMM4" s="1436"/>
      <c r="MMN4" s="1436"/>
      <c r="MMO4" s="1436"/>
      <c r="MMP4" s="1436"/>
      <c r="MMQ4" s="1436"/>
      <c r="MMR4" s="1436"/>
      <c r="MMS4" s="1436"/>
      <c r="MMT4" s="1436"/>
      <c r="MMU4" s="1436"/>
      <c r="MMV4" s="1436"/>
      <c r="MMW4" s="1436"/>
      <c r="MMX4" s="1436"/>
      <c r="MMY4" s="1436"/>
      <c r="MMZ4" s="1436"/>
      <c r="MNA4" s="1436"/>
      <c r="MNB4" s="1436"/>
      <c r="MNC4" s="1436"/>
      <c r="MND4" s="1436"/>
      <c r="MNE4" s="1436"/>
      <c r="MNF4" s="1436"/>
      <c r="MNG4" s="1436"/>
      <c r="MNH4" s="1436"/>
      <c r="MNI4" s="1436"/>
      <c r="MNJ4" s="1436"/>
      <c r="MNK4" s="1436"/>
      <c r="MNL4" s="1436"/>
      <c r="MNM4" s="1436"/>
      <c r="MNN4" s="1436"/>
      <c r="MNO4" s="1436"/>
      <c r="MNP4" s="1436"/>
      <c r="MNQ4" s="1436"/>
      <c r="MNR4" s="1436"/>
      <c r="MNS4" s="1436"/>
      <c r="MNT4" s="1436"/>
      <c r="MNU4" s="1436"/>
      <c r="MNV4" s="1436"/>
      <c r="MNW4" s="1436"/>
      <c r="MNX4" s="1436"/>
      <c r="MNY4" s="1436"/>
      <c r="MNZ4" s="1436"/>
      <c r="MOA4" s="1436"/>
      <c r="MOB4" s="1436"/>
      <c r="MOC4" s="1436"/>
      <c r="MOD4" s="1436"/>
      <c r="MOE4" s="1436"/>
      <c r="MOF4" s="1436"/>
      <c r="MOG4" s="1436"/>
      <c r="MOH4" s="1436"/>
      <c r="MOI4" s="1436"/>
      <c r="MOJ4" s="1436"/>
      <c r="MOK4" s="1436"/>
      <c r="MOL4" s="1436"/>
      <c r="MOM4" s="1436"/>
      <c r="MON4" s="1436"/>
      <c r="MOO4" s="1436"/>
      <c r="MOP4" s="1436"/>
      <c r="MOQ4" s="1436"/>
      <c r="MOR4" s="1436"/>
      <c r="MOS4" s="1436"/>
      <c r="MOT4" s="1436"/>
      <c r="MOU4" s="1436"/>
      <c r="MOV4" s="1436"/>
      <c r="MOW4" s="1436"/>
      <c r="MOX4" s="1436"/>
      <c r="MOY4" s="1436"/>
      <c r="MOZ4" s="1436"/>
      <c r="MPA4" s="1436"/>
      <c r="MPB4" s="1436"/>
      <c r="MPC4" s="1436"/>
      <c r="MPD4" s="1436"/>
      <c r="MPE4" s="1436"/>
      <c r="MPF4" s="1436"/>
      <c r="MPG4" s="1436"/>
      <c r="MPH4" s="1436"/>
      <c r="MPI4" s="1436"/>
      <c r="MPJ4" s="1436"/>
      <c r="MPK4" s="1436"/>
      <c r="MPL4" s="1436"/>
      <c r="MPM4" s="1436"/>
      <c r="MPN4" s="1436"/>
      <c r="MPO4" s="1436"/>
      <c r="MPP4" s="1436"/>
      <c r="MPQ4" s="1436"/>
      <c r="MPR4" s="1436"/>
      <c r="MPS4" s="1436"/>
      <c r="MPT4" s="1436"/>
      <c r="MPU4" s="1436"/>
      <c r="MPV4" s="1436"/>
      <c r="MPW4" s="1436"/>
      <c r="MPX4" s="1436"/>
      <c r="MPY4" s="1436"/>
      <c r="MPZ4" s="1436"/>
      <c r="MQA4" s="1436"/>
      <c r="MQB4" s="1436"/>
      <c r="MQC4" s="1436"/>
      <c r="MQD4" s="1436"/>
      <c r="MQE4" s="1436"/>
      <c r="MQF4" s="1436"/>
      <c r="MQG4" s="1436"/>
      <c r="MQH4" s="1436"/>
      <c r="MQI4" s="1436"/>
      <c r="MQJ4" s="1436"/>
      <c r="MQK4" s="1436"/>
      <c r="MQL4" s="1436"/>
      <c r="MQM4" s="1436"/>
      <c r="MQN4" s="1436"/>
      <c r="MQO4" s="1436"/>
      <c r="MQP4" s="1436"/>
      <c r="MQQ4" s="1436"/>
      <c r="MQR4" s="1436"/>
      <c r="MQS4" s="1436"/>
      <c r="MQT4" s="1436"/>
      <c r="MQU4" s="1436"/>
      <c r="MQV4" s="1436"/>
      <c r="MQW4" s="1436"/>
      <c r="MQX4" s="1436"/>
      <c r="MQY4" s="1436"/>
      <c r="MQZ4" s="1436"/>
      <c r="MRA4" s="1436"/>
      <c r="MRB4" s="1436"/>
      <c r="MRC4" s="1436"/>
      <c r="MRD4" s="1436"/>
      <c r="MRE4" s="1436"/>
      <c r="MRF4" s="1436"/>
      <c r="MRG4" s="1436"/>
      <c r="MRH4" s="1436"/>
      <c r="MRI4" s="1436"/>
      <c r="MRJ4" s="1436"/>
      <c r="MRK4" s="1436"/>
      <c r="MRL4" s="1436"/>
      <c r="MRM4" s="1436"/>
      <c r="MRN4" s="1436"/>
      <c r="MRO4" s="1436"/>
      <c r="MRP4" s="1436"/>
      <c r="MRQ4" s="1436"/>
      <c r="MRR4" s="1436"/>
      <c r="MRS4" s="1436"/>
      <c r="MRT4" s="1436"/>
      <c r="MRU4" s="1436"/>
      <c r="MRV4" s="1436"/>
      <c r="MRW4" s="1436"/>
      <c r="MRX4" s="1436"/>
      <c r="MRY4" s="1436"/>
      <c r="MRZ4" s="1436"/>
      <c r="MSA4" s="1436"/>
      <c r="MSB4" s="1436"/>
      <c r="MSC4" s="1436"/>
      <c r="MSD4" s="1436"/>
      <c r="MSE4" s="1436"/>
      <c r="MSF4" s="1436"/>
      <c r="MSG4" s="1436"/>
      <c r="MSH4" s="1436"/>
      <c r="MSI4" s="1436"/>
      <c r="MSJ4" s="1436"/>
      <c r="MSK4" s="1436"/>
      <c r="MSL4" s="1436"/>
      <c r="MSM4" s="1436"/>
      <c r="MSN4" s="1436"/>
      <c r="MSO4" s="1436"/>
      <c r="MSP4" s="1436"/>
      <c r="MSQ4" s="1436"/>
      <c r="MSR4" s="1436"/>
      <c r="MSS4" s="1436"/>
      <c r="MST4" s="1436"/>
      <c r="MSU4" s="1436"/>
      <c r="MSV4" s="1436"/>
      <c r="MSW4" s="1436"/>
      <c r="MSX4" s="1436"/>
      <c r="MSY4" s="1436"/>
      <c r="MSZ4" s="1436"/>
      <c r="MTA4" s="1436"/>
      <c r="MTB4" s="1436"/>
      <c r="MTC4" s="1436"/>
      <c r="MTD4" s="1436"/>
      <c r="MTE4" s="1436"/>
      <c r="MTF4" s="1436"/>
      <c r="MTG4" s="1436"/>
      <c r="MTH4" s="1436"/>
      <c r="MTI4" s="1436"/>
      <c r="MTJ4" s="1436"/>
      <c r="MTK4" s="1436"/>
      <c r="MTL4" s="1436"/>
      <c r="MTM4" s="1436"/>
      <c r="MTN4" s="1436"/>
      <c r="MTO4" s="1436"/>
      <c r="MTP4" s="1436"/>
      <c r="MTQ4" s="1436"/>
      <c r="MTR4" s="1436"/>
      <c r="MTS4" s="1436"/>
      <c r="MTT4" s="1436"/>
      <c r="MTU4" s="1436"/>
      <c r="MTV4" s="1436"/>
      <c r="MTW4" s="1436"/>
      <c r="MTX4" s="1436"/>
      <c r="MTY4" s="1436"/>
      <c r="MTZ4" s="1436"/>
      <c r="MUA4" s="1436"/>
      <c r="MUB4" s="1436"/>
      <c r="MUC4" s="1436"/>
      <c r="MUD4" s="1436"/>
      <c r="MUE4" s="1436"/>
      <c r="MUF4" s="1436"/>
      <c r="MUG4" s="1436"/>
      <c r="MUH4" s="1436"/>
      <c r="MUI4" s="1436"/>
      <c r="MUJ4" s="1436"/>
      <c r="MUK4" s="1436"/>
      <c r="MUL4" s="1436"/>
      <c r="MUM4" s="1436"/>
      <c r="MUN4" s="1436"/>
      <c r="MUO4" s="1436"/>
      <c r="MUP4" s="1436"/>
      <c r="MUQ4" s="1436"/>
      <c r="MUR4" s="1436"/>
      <c r="MUS4" s="1436"/>
      <c r="MUT4" s="1436"/>
      <c r="MUU4" s="1436"/>
      <c r="MUV4" s="1436"/>
      <c r="MUW4" s="1436"/>
      <c r="MUX4" s="1436"/>
      <c r="MUY4" s="1436"/>
      <c r="MUZ4" s="1436"/>
      <c r="MVA4" s="1436"/>
      <c r="MVB4" s="1436"/>
      <c r="MVC4" s="1436"/>
      <c r="MVD4" s="1436"/>
      <c r="MVE4" s="1436"/>
      <c r="MVF4" s="1436"/>
      <c r="MVG4" s="1436"/>
      <c r="MVH4" s="1436"/>
      <c r="MVI4" s="1436"/>
      <c r="MVJ4" s="1436"/>
      <c r="MVK4" s="1436"/>
      <c r="MVL4" s="1436"/>
      <c r="MVM4" s="1436"/>
      <c r="MVN4" s="1436"/>
      <c r="MVO4" s="1436"/>
      <c r="MVP4" s="1436"/>
      <c r="MVQ4" s="1436"/>
      <c r="MVR4" s="1436"/>
      <c r="MVS4" s="1436"/>
      <c r="MVT4" s="1436"/>
      <c r="MVU4" s="1436"/>
      <c r="MVV4" s="1436"/>
      <c r="MVW4" s="1436"/>
      <c r="MVX4" s="1436"/>
      <c r="MVY4" s="1436"/>
      <c r="MVZ4" s="1436"/>
      <c r="MWA4" s="1436"/>
      <c r="MWB4" s="1436"/>
      <c r="MWC4" s="1436"/>
      <c r="MWD4" s="1436"/>
      <c r="MWE4" s="1436"/>
      <c r="MWF4" s="1436"/>
      <c r="MWG4" s="1436"/>
      <c r="MWH4" s="1436"/>
      <c r="MWI4" s="1436"/>
      <c r="MWJ4" s="1436"/>
      <c r="MWK4" s="1436"/>
      <c r="MWL4" s="1436"/>
      <c r="MWM4" s="1436"/>
      <c r="MWN4" s="1436"/>
      <c r="MWO4" s="1436"/>
      <c r="MWP4" s="1436"/>
      <c r="MWQ4" s="1436"/>
      <c r="MWR4" s="1436"/>
      <c r="MWS4" s="1436"/>
      <c r="MWT4" s="1436"/>
      <c r="MWU4" s="1436"/>
      <c r="MWV4" s="1436"/>
      <c r="MWW4" s="1436"/>
      <c r="MWX4" s="1436"/>
      <c r="MWY4" s="1436"/>
      <c r="MWZ4" s="1436"/>
      <c r="MXA4" s="1436"/>
      <c r="MXB4" s="1436"/>
      <c r="MXC4" s="1436"/>
      <c r="MXD4" s="1436"/>
      <c r="MXE4" s="1436"/>
      <c r="MXF4" s="1436"/>
      <c r="MXG4" s="1436"/>
      <c r="MXH4" s="1436"/>
      <c r="MXI4" s="1436"/>
      <c r="MXJ4" s="1436"/>
      <c r="MXK4" s="1436"/>
      <c r="MXL4" s="1436"/>
      <c r="MXM4" s="1436"/>
      <c r="MXN4" s="1436"/>
      <c r="MXO4" s="1436"/>
      <c r="MXP4" s="1436"/>
      <c r="MXQ4" s="1436"/>
      <c r="MXR4" s="1436"/>
      <c r="MXS4" s="1436"/>
      <c r="MXT4" s="1436"/>
      <c r="MXU4" s="1436"/>
      <c r="MXV4" s="1436"/>
      <c r="MXW4" s="1436"/>
      <c r="MXX4" s="1436"/>
      <c r="MXY4" s="1436"/>
      <c r="MXZ4" s="1436"/>
      <c r="MYA4" s="1436"/>
      <c r="MYB4" s="1436"/>
      <c r="MYC4" s="1436"/>
      <c r="MYD4" s="1436"/>
      <c r="MYE4" s="1436"/>
      <c r="MYF4" s="1436"/>
      <c r="MYG4" s="1436"/>
      <c r="MYH4" s="1436"/>
      <c r="MYI4" s="1436"/>
      <c r="MYJ4" s="1436"/>
      <c r="MYK4" s="1436"/>
      <c r="MYL4" s="1436"/>
      <c r="MYM4" s="1436"/>
      <c r="MYN4" s="1436"/>
      <c r="MYO4" s="1436"/>
      <c r="MYP4" s="1436"/>
      <c r="MYQ4" s="1436"/>
      <c r="MYR4" s="1436"/>
      <c r="MYS4" s="1436"/>
      <c r="MYT4" s="1436"/>
      <c r="MYU4" s="1436"/>
      <c r="MYV4" s="1436"/>
      <c r="MYW4" s="1436"/>
      <c r="MYX4" s="1436"/>
      <c r="MYY4" s="1436"/>
      <c r="MYZ4" s="1436"/>
      <c r="MZA4" s="1436"/>
      <c r="MZB4" s="1436"/>
      <c r="MZC4" s="1436"/>
      <c r="MZD4" s="1436"/>
      <c r="MZE4" s="1436"/>
      <c r="MZF4" s="1436"/>
      <c r="MZG4" s="1436"/>
      <c r="MZH4" s="1436"/>
      <c r="MZI4" s="1436"/>
      <c r="MZJ4" s="1436"/>
      <c r="MZK4" s="1436"/>
      <c r="MZL4" s="1436"/>
      <c r="MZM4" s="1436"/>
      <c r="MZN4" s="1436"/>
      <c r="MZO4" s="1436"/>
      <c r="MZP4" s="1436"/>
      <c r="MZQ4" s="1436"/>
      <c r="MZR4" s="1436"/>
      <c r="MZS4" s="1436"/>
      <c r="MZT4" s="1436"/>
      <c r="MZU4" s="1436"/>
      <c r="MZV4" s="1436"/>
      <c r="MZW4" s="1436"/>
      <c r="MZX4" s="1436"/>
      <c r="MZY4" s="1436"/>
      <c r="MZZ4" s="1436"/>
      <c r="NAA4" s="1436"/>
      <c r="NAB4" s="1436"/>
      <c r="NAC4" s="1436"/>
      <c r="NAD4" s="1436"/>
      <c r="NAE4" s="1436"/>
      <c r="NAF4" s="1436"/>
      <c r="NAG4" s="1436"/>
      <c r="NAH4" s="1436"/>
      <c r="NAI4" s="1436"/>
      <c r="NAJ4" s="1436"/>
      <c r="NAK4" s="1436"/>
      <c r="NAL4" s="1436"/>
      <c r="NAM4" s="1436"/>
      <c r="NAN4" s="1436"/>
      <c r="NAO4" s="1436"/>
      <c r="NAP4" s="1436"/>
      <c r="NAQ4" s="1436"/>
      <c r="NAR4" s="1436"/>
      <c r="NAS4" s="1436"/>
      <c r="NAT4" s="1436"/>
      <c r="NAU4" s="1436"/>
      <c r="NAV4" s="1436"/>
      <c r="NAW4" s="1436"/>
      <c r="NAX4" s="1436"/>
      <c r="NAY4" s="1436"/>
      <c r="NAZ4" s="1436"/>
      <c r="NBA4" s="1436"/>
      <c r="NBB4" s="1436"/>
      <c r="NBC4" s="1436"/>
      <c r="NBD4" s="1436"/>
      <c r="NBE4" s="1436"/>
      <c r="NBF4" s="1436"/>
      <c r="NBG4" s="1436"/>
      <c r="NBH4" s="1436"/>
      <c r="NBI4" s="1436"/>
      <c r="NBJ4" s="1436"/>
      <c r="NBK4" s="1436"/>
      <c r="NBL4" s="1436"/>
      <c r="NBM4" s="1436"/>
      <c r="NBN4" s="1436"/>
      <c r="NBO4" s="1436"/>
      <c r="NBP4" s="1436"/>
      <c r="NBQ4" s="1436"/>
      <c r="NBR4" s="1436"/>
      <c r="NBS4" s="1436"/>
      <c r="NBT4" s="1436"/>
      <c r="NBU4" s="1436"/>
      <c r="NBV4" s="1436"/>
      <c r="NBW4" s="1436"/>
      <c r="NBX4" s="1436"/>
      <c r="NBY4" s="1436"/>
      <c r="NBZ4" s="1436"/>
      <c r="NCA4" s="1436"/>
      <c r="NCB4" s="1436"/>
      <c r="NCC4" s="1436"/>
      <c r="NCD4" s="1436"/>
      <c r="NCE4" s="1436"/>
      <c r="NCF4" s="1436"/>
      <c r="NCG4" s="1436"/>
      <c r="NCH4" s="1436"/>
      <c r="NCI4" s="1436"/>
      <c r="NCJ4" s="1436"/>
      <c r="NCK4" s="1436"/>
      <c r="NCL4" s="1436"/>
      <c r="NCM4" s="1436"/>
      <c r="NCN4" s="1436"/>
      <c r="NCO4" s="1436"/>
      <c r="NCP4" s="1436"/>
      <c r="NCQ4" s="1436"/>
      <c r="NCR4" s="1436"/>
      <c r="NCS4" s="1436"/>
      <c r="NCT4" s="1436"/>
      <c r="NCU4" s="1436"/>
      <c r="NCV4" s="1436"/>
      <c r="NCW4" s="1436"/>
      <c r="NCX4" s="1436"/>
      <c r="NCY4" s="1436"/>
      <c r="NCZ4" s="1436"/>
      <c r="NDA4" s="1436"/>
      <c r="NDB4" s="1436"/>
      <c r="NDC4" s="1436"/>
      <c r="NDD4" s="1436"/>
      <c r="NDE4" s="1436"/>
      <c r="NDF4" s="1436"/>
      <c r="NDG4" s="1436"/>
      <c r="NDH4" s="1436"/>
      <c r="NDI4" s="1436"/>
      <c r="NDJ4" s="1436"/>
      <c r="NDK4" s="1436"/>
      <c r="NDL4" s="1436"/>
      <c r="NDM4" s="1436"/>
      <c r="NDN4" s="1436"/>
      <c r="NDO4" s="1436"/>
      <c r="NDP4" s="1436"/>
      <c r="NDQ4" s="1436"/>
      <c r="NDR4" s="1436"/>
      <c r="NDS4" s="1436"/>
      <c r="NDT4" s="1436"/>
      <c r="NDU4" s="1436"/>
      <c r="NDV4" s="1436"/>
      <c r="NDW4" s="1436"/>
      <c r="NDX4" s="1436"/>
      <c r="NDY4" s="1436"/>
      <c r="NDZ4" s="1436"/>
      <c r="NEA4" s="1436"/>
      <c r="NEB4" s="1436"/>
      <c r="NEC4" s="1436"/>
      <c r="NED4" s="1436"/>
      <c r="NEE4" s="1436"/>
      <c r="NEF4" s="1436"/>
      <c r="NEG4" s="1436"/>
      <c r="NEH4" s="1436"/>
      <c r="NEI4" s="1436"/>
      <c r="NEJ4" s="1436"/>
      <c r="NEK4" s="1436"/>
      <c r="NEL4" s="1436"/>
      <c r="NEM4" s="1436"/>
      <c r="NEN4" s="1436"/>
      <c r="NEO4" s="1436"/>
      <c r="NEP4" s="1436"/>
      <c r="NEQ4" s="1436"/>
      <c r="NER4" s="1436"/>
      <c r="NES4" s="1436"/>
      <c r="NET4" s="1436"/>
      <c r="NEU4" s="1436"/>
      <c r="NEV4" s="1436"/>
      <c r="NEW4" s="1436"/>
      <c r="NEX4" s="1436"/>
      <c r="NEY4" s="1436"/>
      <c r="NEZ4" s="1436"/>
      <c r="NFA4" s="1436"/>
      <c r="NFB4" s="1436"/>
      <c r="NFC4" s="1436"/>
      <c r="NFD4" s="1436"/>
      <c r="NFE4" s="1436"/>
      <c r="NFF4" s="1436"/>
      <c r="NFG4" s="1436"/>
      <c r="NFH4" s="1436"/>
      <c r="NFI4" s="1436"/>
      <c r="NFJ4" s="1436"/>
      <c r="NFK4" s="1436"/>
      <c r="NFL4" s="1436"/>
      <c r="NFM4" s="1436"/>
      <c r="NFN4" s="1436"/>
      <c r="NFO4" s="1436"/>
      <c r="NFP4" s="1436"/>
      <c r="NFQ4" s="1436"/>
      <c r="NFR4" s="1436"/>
      <c r="NFS4" s="1436"/>
      <c r="NFT4" s="1436"/>
      <c r="NFU4" s="1436"/>
      <c r="NFV4" s="1436"/>
      <c r="NFW4" s="1436"/>
      <c r="NFX4" s="1436"/>
      <c r="NFY4" s="1436"/>
      <c r="NFZ4" s="1436"/>
      <c r="NGA4" s="1436"/>
      <c r="NGB4" s="1436"/>
      <c r="NGC4" s="1436"/>
      <c r="NGD4" s="1436"/>
      <c r="NGE4" s="1436"/>
      <c r="NGF4" s="1436"/>
      <c r="NGG4" s="1436"/>
      <c r="NGH4" s="1436"/>
      <c r="NGI4" s="1436"/>
      <c r="NGJ4" s="1436"/>
      <c r="NGK4" s="1436"/>
      <c r="NGL4" s="1436"/>
      <c r="NGM4" s="1436"/>
      <c r="NGN4" s="1436"/>
      <c r="NGO4" s="1436"/>
      <c r="NGP4" s="1436"/>
      <c r="NGQ4" s="1436"/>
      <c r="NGR4" s="1436"/>
      <c r="NGS4" s="1436"/>
      <c r="NGT4" s="1436"/>
      <c r="NGU4" s="1436"/>
      <c r="NGV4" s="1436"/>
      <c r="NGW4" s="1436"/>
      <c r="NGX4" s="1436"/>
      <c r="NGY4" s="1436"/>
      <c r="NGZ4" s="1436"/>
      <c r="NHA4" s="1436"/>
      <c r="NHB4" s="1436"/>
      <c r="NHC4" s="1436"/>
      <c r="NHD4" s="1436"/>
      <c r="NHE4" s="1436"/>
      <c r="NHF4" s="1436"/>
      <c r="NHG4" s="1436"/>
      <c r="NHH4" s="1436"/>
      <c r="NHI4" s="1436"/>
      <c r="NHJ4" s="1436"/>
      <c r="NHK4" s="1436"/>
      <c r="NHL4" s="1436"/>
      <c r="NHM4" s="1436"/>
      <c r="NHN4" s="1436"/>
      <c r="NHO4" s="1436"/>
      <c r="NHP4" s="1436"/>
      <c r="NHQ4" s="1436"/>
      <c r="NHR4" s="1436"/>
      <c r="NHS4" s="1436"/>
      <c r="NHT4" s="1436"/>
      <c r="NHU4" s="1436"/>
      <c r="NHV4" s="1436"/>
      <c r="NHW4" s="1436"/>
      <c r="NHX4" s="1436"/>
      <c r="NHY4" s="1436"/>
      <c r="NHZ4" s="1436"/>
      <c r="NIA4" s="1436"/>
      <c r="NIB4" s="1436"/>
      <c r="NIC4" s="1436"/>
      <c r="NID4" s="1436"/>
      <c r="NIE4" s="1436"/>
      <c r="NIF4" s="1436"/>
      <c r="NIG4" s="1436"/>
      <c r="NIH4" s="1436"/>
      <c r="NII4" s="1436"/>
      <c r="NIJ4" s="1436"/>
      <c r="NIK4" s="1436"/>
      <c r="NIL4" s="1436"/>
      <c r="NIM4" s="1436"/>
      <c r="NIN4" s="1436"/>
      <c r="NIO4" s="1436"/>
      <c r="NIP4" s="1436"/>
      <c r="NIQ4" s="1436"/>
      <c r="NIR4" s="1436"/>
      <c r="NIS4" s="1436"/>
      <c r="NIT4" s="1436"/>
      <c r="NIU4" s="1436"/>
      <c r="NIV4" s="1436"/>
      <c r="NIW4" s="1436"/>
      <c r="NIX4" s="1436"/>
      <c r="NIY4" s="1436"/>
      <c r="NIZ4" s="1436"/>
      <c r="NJA4" s="1436"/>
      <c r="NJB4" s="1436"/>
      <c r="NJC4" s="1436"/>
      <c r="NJD4" s="1436"/>
      <c r="NJE4" s="1436"/>
      <c r="NJF4" s="1436"/>
      <c r="NJG4" s="1436"/>
      <c r="NJH4" s="1436"/>
      <c r="NJI4" s="1436"/>
      <c r="NJJ4" s="1436"/>
      <c r="NJK4" s="1436"/>
      <c r="NJL4" s="1436"/>
      <c r="NJM4" s="1436"/>
      <c r="NJN4" s="1436"/>
      <c r="NJO4" s="1436"/>
      <c r="NJP4" s="1436"/>
      <c r="NJQ4" s="1436"/>
      <c r="NJR4" s="1436"/>
      <c r="NJS4" s="1436"/>
      <c r="NJT4" s="1436"/>
      <c r="NJU4" s="1436"/>
      <c r="NJV4" s="1436"/>
      <c r="NJW4" s="1436"/>
      <c r="NJX4" s="1436"/>
      <c r="NJY4" s="1436"/>
      <c r="NJZ4" s="1436"/>
      <c r="NKA4" s="1436"/>
      <c r="NKB4" s="1436"/>
      <c r="NKC4" s="1436"/>
      <c r="NKD4" s="1436"/>
      <c r="NKE4" s="1436"/>
      <c r="NKF4" s="1436"/>
      <c r="NKG4" s="1436"/>
      <c r="NKH4" s="1436"/>
      <c r="NKI4" s="1436"/>
      <c r="NKJ4" s="1436"/>
      <c r="NKK4" s="1436"/>
      <c r="NKL4" s="1436"/>
      <c r="NKM4" s="1436"/>
      <c r="NKN4" s="1436"/>
      <c r="NKO4" s="1436"/>
      <c r="NKP4" s="1436"/>
      <c r="NKQ4" s="1436"/>
      <c r="NKR4" s="1436"/>
      <c r="NKS4" s="1436"/>
      <c r="NKT4" s="1436"/>
      <c r="NKU4" s="1436"/>
      <c r="NKV4" s="1436"/>
      <c r="NKW4" s="1436"/>
      <c r="NKX4" s="1436"/>
      <c r="NKY4" s="1436"/>
      <c r="NKZ4" s="1436"/>
      <c r="NLA4" s="1436"/>
      <c r="NLB4" s="1436"/>
      <c r="NLC4" s="1436"/>
      <c r="NLD4" s="1436"/>
      <c r="NLE4" s="1436"/>
      <c r="NLF4" s="1436"/>
      <c r="NLG4" s="1436"/>
      <c r="NLH4" s="1436"/>
      <c r="NLI4" s="1436"/>
      <c r="NLJ4" s="1436"/>
      <c r="NLK4" s="1436"/>
      <c r="NLL4" s="1436"/>
      <c r="NLM4" s="1436"/>
      <c r="NLN4" s="1436"/>
      <c r="NLO4" s="1436"/>
      <c r="NLP4" s="1436"/>
      <c r="NLQ4" s="1436"/>
      <c r="NLR4" s="1436"/>
      <c r="NLS4" s="1436"/>
      <c r="NLT4" s="1436"/>
      <c r="NLU4" s="1436"/>
      <c r="NLV4" s="1436"/>
      <c r="NLW4" s="1436"/>
      <c r="NLX4" s="1436"/>
      <c r="NLY4" s="1436"/>
      <c r="NLZ4" s="1436"/>
      <c r="NMA4" s="1436"/>
      <c r="NMB4" s="1436"/>
      <c r="NMC4" s="1436"/>
      <c r="NMD4" s="1436"/>
      <c r="NME4" s="1436"/>
      <c r="NMF4" s="1436"/>
      <c r="NMG4" s="1436"/>
      <c r="NMH4" s="1436"/>
      <c r="NMI4" s="1436"/>
      <c r="NMJ4" s="1436"/>
      <c r="NMK4" s="1436"/>
      <c r="NML4" s="1436"/>
      <c r="NMM4" s="1436"/>
      <c r="NMN4" s="1436"/>
      <c r="NMO4" s="1436"/>
      <c r="NMP4" s="1436"/>
      <c r="NMQ4" s="1436"/>
      <c r="NMR4" s="1436"/>
      <c r="NMS4" s="1436"/>
      <c r="NMT4" s="1436"/>
      <c r="NMU4" s="1436"/>
      <c r="NMV4" s="1436"/>
      <c r="NMW4" s="1436"/>
      <c r="NMX4" s="1436"/>
      <c r="NMY4" s="1436"/>
      <c r="NMZ4" s="1436"/>
      <c r="NNA4" s="1436"/>
      <c r="NNB4" s="1436"/>
      <c r="NNC4" s="1436"/>
      <c r="NND4" s="1436"/>
      <c r="NNE4" s="1436"/>
      <c r="NNF4" s="1436"/>
      <c r="NNG4" s="1436"/>
      <c r="NNH4" s="1436"/>
      <c r="NNI4" s="1436"/>
      <c r="NNJ4" s="1436"/>
      <c r="NNK4" s="1436"/>
      <c r="NNL4" s="1436"/>
      <c r="NNM4" s="1436"/>
      <c r="NNN4" s="1436"/>
      <c r="NNO4" s="1436"/>
      <c r="NNP4" s="1436"/>
      <c r="NNQ4" s="1436"/>
      <c r="NNR4" s="1436"/>
      <c r="NNS4" s="1436"/>
      <c r="NNT4" s="1436"/>
      <c r="NNU4" s="1436"/>
      <c r="NNV4" s="1436"/>
      <c r="NNW4" s="1436"/>
      <c r="NNX4" s="1436"/>
      <c r="NNY4" s="1436"/>
      <c r="NNZ4" s="1436"/>
      <c r="NOA4" s="1436"/>
      <c r="NOB4" s="1436"/>
      <c r="NOC4" s="1436"/>
      <c r="NOD4" s="1436"/>
      <c r="NOE4" s="1436"/>
      <c r="NOF4" s="1436"/>
      <c r="NOG4" s="1436"/>
      <c r="NOH4" s="1436"/>
      <c r="NOI4" s="1436"/>
      <c r="NOJ4" s="1436"/>
      <c r="NOK4" s="1436"/>
      <c r="NOL4" s="1436"/>
      <c r="NOM4" s="1436"/>
      <c r="NON4" s="1436"/>
      <c r="NOO4" s="1436"/>
      <c r="NOP4" s="1436"/>
      <c r="NOQ4" s="1436"/>
      <c r="NOR4" s="1436"/>
      <c r="NOS4" s="1436"/>
      <c r="NOT4" s="1436"/>
      <c r="NOU4" s="1436"/>
      <c r="NOV4" s="1436"/>
      <c r="NOW4" s="1436"/>
      <c r="NOX4" s="1436"/>
      <c r="NOY4" s="1436"/>
      <c r="NOZ4" s="1436"/>
      <c r="NPA4" s="1436"/>
      <c r="NPB4" s="1436"/>
      <c r="NPC4" s="1436"/>
      <c r="NPD4" s="1436"/>
      <c r="NPE4" s="1436"/>
      <c r="NPF4" s="1436"/>
      <c r="NPG4" s="1436"/>
      <c r="NPH4" s="1436"/>
      <c r="NPI4" s="1436"/>
      <c r="NPJ4" s="1436"/>
      <c r="NPK4" s="1436"/>
      <c r="NPL4" s="1436"/>
      <c r="NPM4" s="1436"/>
      <c r="NPN4" s="1436"/>
      <c r="NPO4" s="1436"/>
      <c r="NPP4" s="1436"/>
      <c r="NPQ4" s="1436"/>
      <c r="NPR4" s="1436"/>
      <c r="NPS4" s="1436"/>
      <c r="NPT4" s="1436"/>
      <c r="NPU4" s="1436"/>
      <c r="NPV4" s="1436"/>
      <c r="NPW4" s="1436"/>
      <c r="NPX4" s="1436"/>
      <c r="NPY4" s="1436"/>
      <c r="NPZ4" s="1436"/>
      <c r="NQA4" s="1436"/>
      <c r="NQB4" s="1436"/>
      <c r="NQC4" s="1436"/>
      <c r="NQD4" s="1436"/>
      <c r="NQE4" s="1436"/>
      <c r="NQF4" s="1436"/>
      <c r="NQG4" s="1436"/>
      <c r="NQH4" s="1436"/>
      <c r="NQI4" s="1436"/>
      <c r="NQJ4" s="1436"/>
      <c r="NQK4" s="1436"/>
      <c r="NQL4" s="1436"/>
      <c r="NQM4" s="1436"/>
      <c r="NQN4" s="1436"/>
      <c r="NQO4" s="1436"/>
      <c r="NQP4" s="1436"/>
      <c r="NQQ4" s="1436"/>
      <c r="NQR4" s="1436"/>
      <c r="NQS4" s="1436"/>
      <c r="NQT4" s="1436"/>
      <c r="NQU4" s="1436"/>
      <c r="NQV4" s="1436"/>
      <c r="NQW4" s="1436"/>
      <c r="NQX4" s="1436"/>
      <c r="NQY4" s="1436"/>
      <c r="NQZ4" s="1436"/>
      <c r="NRA4" s="1436"/>
      <c r="NRB4" s="1436"/>
      <c r="NRC4" s="1436"/>
      <c r="NRD4" s="1436"/>
      <c r="NRE4" s="1436"/>
      <c r="NRF4" s="1436"/>
      <c r="NRG4" s="1436"/>
      <c r="NRH4" s="1436"/>
      <c r="NRI4" s="1436"/>
      <c r="NRJ4" s="1436"/>
      <c r="NRK4" s="1436"/>
      <c r="NRL4" s="1436"/>
      <c r="NRM4" s="1436"/>
      <c r="NRN4" s="1436"/>
      <c r="NRO4" s="1436"/>
      <c r="NRP4" s="1436"/>
      <c r="NRQ4" s="1436"/>
      <c r="NRR4" s="1436"/>
      <c r="NRS4" s="1436"/>
      <c r="NRT4" s="1436"/>
      <c r="NRU4" s="1436"/>
      <c r="NRV4" s="1436"/>
      <c r="NRW4" s="1436"/>
      <c r="NRX4" s="1436"/>
      <c r="NRY4" s="1436"/>
      <c r="NRZ4" s="1436"/>
      <c r="NSA4" s="1436"/>
      <c r="NSB4" s="1436"/>
      <c r="NSC4" s="1436"/>
      <c r="NSD4" s="1436"/>
      <c r="NSE4" s="1436"/>
      <c r="NSF4" s="1436"/>
      <c r="NSG4" s="1436"/>
      <c r="NSH4" s="1436"/>
      <c r="NSI4" s="1436"/>
      <c r="NSJ4" s="1436"/>
      <c r="NSK4" s="1436"/>
      <c r="NSL4" s="1436"/>
      <c r="NSM4" s="1436"/>
      <c r="NSN4" s="1436"/>
      <c r="NSO4" s="1436"/>
      <c r="NSP4" s="1436"/>
      <c r="NSQ4" s="1436"/>
      <c r="NSR4" s="1436"/>
      <c r="NSS4" s="1436"/>
      <c r="NST4" s="1436"/>
      <c r="NSU4" s="1436"/>
      <c r="NSV4" s="1436"/>
      <c r="NSW4" s="1436"/>
      <c r="NSX4" s="1436"/>
      <c r="NSY4" s="1436"/>
      <c r="NSZ4" s="1436"/>
      <c r="NTA4" s="1436"/>
      <c r="NTB4" s="1436"/>
      <c r="NTC4" s="1436"/>
      <c r="NTD4" s="1436"/>
      <c r="NTE4" s="1436"/>
      <c r="NTF4" s="1436"/>
      <c r="NTG4" s="1436"/>
      <c r="NTH4" s="1436"/>
      <c r="NTI4" s="1436"/>
      <c r="NTJ4" s="1436"/>
      <c r="NTK4" s="1436"/>
      <c r="NTL4" s="1436"/>
      <c r="NTM4" s="1436"/>
      <c r="NTN4" s="1436"/>
      <c r="NTO4" s="1436"/>
      <c r="NTP4" s="1436"/>
      <c r="NTQ4" s="1436"/>
      <c r="NTR4" s="1436"/>
      <c r="NTS4" s="1436"/>
      <c r="NTT4" s="1436"/>
      <c r="NTU4" s="1436"/>
      <c r="NTV4" s="1436"/>
      <c r="NTW4" s="1436"/>
      <c r="NTX4" s="1436"/>
      <c r="NTY4" s="1436"/>
      <c r="NTZ4" s="1436"/>
      <c r="NUA4" s="1436"/>
      <c r="NUB4" s="1436"/>
      <c r="NUC4" s="1436"/>
      <c r="NUD4" s="1436"/>
      <c r="NUE4" s="1436"/>
      <c r="NUF4" s="1436"/>
      <c r="NUG4" s="1436"/>
      <c r="NUH4" s="1436"/>
      <c r="NUI4" s="1436"/>
      <c r="NUJ4" s="1436"/>
      <c r="NUK4" s="1436"/>
      <c r="NUL4" s="1436"/>
      <c r="NUM4" s="1436"/>
      <c r="NUN4" s="1436"/>
      <c r="NUO4" s="1436"/>
      <c r="NUP4" s="1436"/>
      <c r="NUQ4" s="1436"/>
      <c r="NUR4" s="1436"/>
      <c r="NUS4" s="1436"/>
      <c r="NUT4" s="1436"/>
      <c r="NUU4" s="1436"/>
      <c r="NUV4" s="1436"/>
      <c r="NUW4" s="1436"/>
      <c r="NUX4" s="1436"/>
      <c r="NUY4" s="1436"/>
      <c r="NUZ4" s="1436"/>
      <c r="NVA4" s="1436"/>
      <c r="NVB4" s="1436"/>
      <c r="NVC4" s="1436"/>
      <c r="NVD4" s="1436"/>
      <c r="NVE4" s="1436"/>
      <c r="NVF4" s="1436"/>
      <c r="NVG4" s="1436"/>
      <c r="NVH4" s="1436"/>
      <c r="NVI4" s="1436"/>
      <c r="NVJ4" s="1436"/>
      <c r="NVK4" s="1436"/>
      <c r="NVL4" s="1436"/>
      <c r="NVM4" s="1436"/>
      <c r="NVN4" s="1436"/>
      <c r="NVO4" s="1436"/>
      <c r="NVP4" s="1436"/>
      <c r="NVQ4" s="1436"/>
      <c r="NVR4" s="1436"/>
      <c r="NVS4" s="1436"/>
      <c r="NVT4" s="1436"/>
      <c r="NVU4" s="1436"/>
      <c r="NVV4" s="1436"/>
      <c r="NVW4" s="1436"/>
      <c r="NVX4" s="1436"/>
      <c r="NVY4" s="1436"/>
      <c r="NVZ4" s="1436"/>
      <c r="NWA4" s="1436"/>
      <c r="NWB4" s="1436"/>
      <c r="NWC4" s="1436"/>
      <c r="NWD4" s="1436"/>
      <c r="NWE4" s="1436"/>
      <c r="NWF4" s="1436"/>
      <c r="NWG4" s="1436"/>
      <c r="NWH4" s="1436"/>
      <c r="NWI4" s="1436"/>
      <c r="NWJ4" s="1436"/>
      <c r="NWK4" s="1436"/>
      <c r="NWL4" s="1436"/>
      <c r="NWM4" s="1436"/>
      <c r="NWN4" s="1436"/>
      <c r="NWO4" s="1436"/>
      <c r="NWP4" s="1436"/>
      <c r="NWQ4" s="1436"/>
      <c r="NWR4" s="1436"/>
      <c r="NWS4" s="1436"/>
      <c r="NWT4" s="1436"/>
      <c r="NWU4" s="1436"/>
      <c r="NWV4" s="1436"/>
      <c r="NWW4" s="1436"/>
      <c r="NWX4" s="1436"/>
      <c r="NWY4" s="1436"/>
      <c r="NWZ4" s="1436"/>
      <c r="NXA4" s="1436"/>
      <c r="NXB4" s="1436"/>
      <c r="NXC4" s="1436"/>
      <c r="NXD4" s="1436"/>
      <c r="NXE4" s="1436"/>
      <c r="NXF4" s="1436"/>
      <c r="NXG4" s="1436"/>
      <c r="NXH4" s="1436"/>
      <c r="NXI4" s="1436"/>
      <c r="NXJ4" s="1436"/>
      <c r="NXK4" s="1436"/>
      <c r="NXL4" s="1436"/>
      <c r="NXM4" s="1436"/>
      <c r="NXN4" s="1436"/>
      <c r="NXO4" s="1436"/>
      <c r="NXP4" s="1436"/>
      <c r="NXQ4" s="1436"/>
      <c r="NXR4" s="1436"/>
      <c r="NXS4" s="1436"/>
      <c r="NXT4" s="1436"/>
      <c r="NXU4" s="1436"/>
      <c r="NXV4" s="1436"/>
      <c r="NXW4" s="1436"/>
      <c r="NXX4" s="1436"/>
      <c r="NXY4" s="1436"/>
      <c r="NXZ4" s="1436"/>
      <c r="NYA4" s="1436"/>
      <c r="NYB4" s="1436"/>
      <c r="NYC4" s="1436"/>
      <c r="NYD4" s="1436"/>
      <c r="NYE4" s="1436"/>
      <c r="NYF4" s="1436"/>
      <c r="NYG4" s="1436"/>
      <c r="NYH4" s="1436"/>
      <c r="NYI4" s="1436"/>
      <c r="NYJ4" s="1436"/>
      <c r="NYK4" s="1436"/>
      <c r="NYL4" s="1436"/>
      <c r="NYM4" s="1436"/>
      <c r="NYN4" s="1436"/>
      <c r="NYO4" s="1436"/>
      <c r="NYP4" s="1436"/>
      <c r="NYQ4" s="1436"/>
      <c r="NYR4" s="1436"/>
      <c r="NYS4" s="1436"/>
      <c r="NYT4" s="1436"/>
      <c r="NYU4" s="1436"/>
      <c r="NYV4" s="1436"/>
      <c r="NYW4" s="1436"/>
      <c r="NYX4" s="1436"/>
      <c r="NYY4" s="1436"/>
      <c r="NYZ4" s="1436"/>
      <c r="NZA4" s="1436"/>
      <c r="NZB4" s="1436"/>
      <c r="NZC4" s="1436"/>
      <c r="NZD4" s="1436"/>
      <c r="NZE4" s="1436"/>
      <c r="NZF4" s="1436"/>
      <c r="NZG4" s="1436"/>
      <c r="NZH4" s="1436"/>
      <c r="NZI4" s="1436"/>
      <c r="NZJ4" s="1436"/>
      <c r="NZK4" s="1436"/>
      <c r="NZL4" s="1436"/>
      <c r="NZM4" s="1436"/>
      <c r="NZN4" s="1436"/>
      <c r="NZO4" s="1436"/>
      <c r="NZP4" s="1436"/>
      <c r="NZQ4" s="1436"/>
      <c r="NZR4" s="1436"/>
      <c r="NZS4" s="1436"/>
      <c r="NZT4" s="1436"/>
      <c r="NZU4" s="1436"/>
      <c r="NZV4" s="1436"/>
      <c r="NZW4" s="1436"/>
      <c r="NZX4" s="1436"/>
      <c r="NZY4" s="1436"/>
      <c r="NZZ4" s="1436"/>
      <c r="OAA4" s="1436"/>
      <c r="OAB4" s="1436"/>
      <c r="OAC4" s="1436"/>
      <c r="OAD4" s="1436"/>
      <c r="OAE4" s="1436"/>
      <c r="OAF4" s="1436"/>
      <c r="OAG4" s="1436"/>
      <c r="OAH4" s="1436"/>
      <c r="OAI4" s="1436"/>
      <c r="OAJ4" s="1436"/>
      <c r="OAK4" s="1436"/>
      <c r="OAL4" s="1436"/>
      <c r="OAM4" s="1436"/>
      <c r="OAN4" s="1436"/>
      <c r="OAO4" s="1436"/>
      <c r="OAP4" s="1436"/>
      <c r="OAQ4" s="1436"/>
      <c r="OAR4" s="1436"/>
      <c r="OAS4" s="1436"/>
      <c r="OAT4" s="1436"/>
      <c r="OAU4" s="1436"/>
      <c r="OAV4" s="1436"/>
      <c r="OAW4" s="1436"/>
      <c r="OAX4" s="1436"/>
      <c r="OAY4" s="1436"/>
      <c r="OAZ4" s="1436"/>
      <c r="OBA4" s="1436"/>
      <c r="OBB4" s="1436"/>
      <c r="OBC4" s="1436"/>
      <c r="OBD4" s="1436"/>
      <c r="OBE4" s="1436"/>
      <c r="OBF4" s="1436"/>
      <c r="OBG4" s="1436"/>
      <c r="OBH4" s="1436"/>
      <c r="OBI4" s="1436"/>
      <c r="OBJ4" s="1436"/>
      <c r="OBK4" s="1436"/>
      <c r="OBL4" s="1436"/>
      <c r="OBM4" s="1436"/>
      <c r="OBN4" s="1436"/>
      <c r="OBO4" s="1436"/>
      <c r="OBP4" s="1436"/>
      <c r="OBQ4" s="1436"/>
      <c r="OBR4" s="1436"/>
      <c r="OBS4" s="1436"/>
      <c r="OBT4" s="1436"/>
      <c r="OBU4" s="1436"/>
      <c r="OBV4" s="1436"/>
      <c r="OBW4" s="1436"/>
      <c r="OBX4" s="1436"/>
      <c r="OBY4" s="1436"/>
      <c r="OBZ4" s="1436"/>
      <c r="OCA4" s="1436"/>
      <c r="OCB4" s="1436"/>
      <c r="OCC4" s="1436"/>
      <c r="OCD4" s="1436"/>
      <c r="OCE4" s="1436"/>
      <c r="OCF4" s="1436"/>
      <c r="OCG4" s="1436"/>
      <c r="OCH4" s="1436"/>
      <c r="OCI4" s="1436"/>
      <c r="OCJ4" s="1436"/>
      <c r="OCK4" s="1436"/>
      <c r="OCL4" s="1436"/>
      <c r="OCM4" s="1436"/>
      <c r="OCN4" s="1436"/>
      <c r="OCO4" s="1436"/>
      <c r="OCP4" s="1436"/>
      <c r="OCQ4" s="1436"/>
      <c r="OCR4" s="1436"/>
      <c r="OCS4" s="1436"/>
      <c r="OCT4" s="1436"/>
      <c r="OCU4" s="1436"/>
      <c r="OCV4" s="1436"/>
      <c r="OCW4" s="1436"/>
      <c r="OCX4" s="1436"/>
      <c r="OCY4" s="1436"/>
      <c r="OCZ4" s="1436"/>
      <c r="ODA4" s="1436"/>
      <c r="ODB4" s="1436"/>
      <c r="ODC4" s="1436"/>
      <c r="ODD4" s="1436"/>
      <c r="ODE4" s="1436"/>
      <c r="ODF4" s="1436"/>
      <c r="ODG4" s="1436"/>
      <c r="ODH4" s="1436"/>
      <c r="ODI4" s="1436"/>
      <c r="ODJ4" s="1436"/>
      <c r="ODK4" s="1436"/>
      <c r="ODL4" s="1436"/>
      <c r="ODM4" s="1436"/>
      <c r="ODN4" s="1436"/>
      <c r="ODO4" s="1436"/>
      <c r="ODP4" s="1436"/>
      <c r="ODQ4" s="1436"/>
      <c r="ODR4" s="1436"/>
      <c r="ODS4" s="1436"/>
      <c r="ODT4" s="1436"/>
      <c r="ODU4" s="1436"/>
      <c r="ODV4" s="1436"/>
      <c r="ODW4" s="1436"/>
      <c r="ODX4" s="1436"/>
      <c r="ODY4" s="1436"/>
      <c r="ODZ4" s="1436"/>
      <c r="OEA4" s="1436"/>
      <c r="OEB4" s="1436"/>
      <c r="OEC4" s="1436"/>
      <c r="OED4" s="1436"/>
      <c r="OEE4" s="1436"/>
      <c r="OEF4" s="1436"/>
      <c r="OEG4" s="1436"/>
      <c r="OEH4" s="1436"/>
      <c r="OEI4" s="1436"/>
      <c r="OEJ4" s="1436"/>
      <c r="OEK4" s="1436"/>
      <c r="OEL4" s="1436"/>
      <c r="OEM4" s="1436"/>
      <c r="OEN4" s="1436"/>
      <c r="OEO4" s="1436"/>
      <c r="OEP4" s="1436"/>
      <c r="OEQ4" s="1436"/>
      <c r="OER4" s="1436"/>
      <c r="OES4" s="1436"/>
      <c r="OET4" s="1436"/>
      <c r="OEU4" s="1436"/>
      <c r="OEV4" s="1436"/>
      <c r="OEW4" s="1436"/>
      <c r="OEX4" s="1436"/>
      <c r="OEY4" s="1436"/>
      <c r="OEZ4" s="1436"/>
      <c r="OFA4" s="1436"/>
      <c r="OFB4" s="1436"/>
      <c r="OFC4" s="1436"/>
      <c r="OFD4" s="1436"/>
      <c r="OFE4" s="1436"/>
      <c r="OFF4" s="1436"/>
      <c r="OFG4" s="1436"/>
      <c r="OFH4" s="1436"/>
      <c r="OFI4" s="1436"/>
      <c r="OFJ4" s="1436"/>
      <c r="OFK4" s="1436"/>
      <c r="OFL4" s="1436"/>
      <c r="OFM4" s="1436"/>
      <c r="OFN4" s="1436"/>
      <c r="OFO4" s="1436"/>
      <c r="OFP4" s="1436"/>
      <c r="OFQ4" s="1436"/>
      <c r="OFR4" s="1436"/>
      <c r="OFS4" s="1436"/>
      <c r="OFT4" s="1436"/>
      <c r="OFU4" s="1436"/>
      <c r="OFV4" s="1436"/>
      <c r="OFW4" s="1436"/>
      <c r="OFX4" s="1436"/>
      <c r="OFY4" s="1436"/>
      <c r="OFZ4" s="1436"/>
      <c r="OGA4" s="1436"/>
      <c r="OGB4" s="1436"/>
      <c r="OGC4" s="1436"/>
      <c r="OGD4" s="1436"/>
      <c r="OGE4" s="1436"/>
      <c r="OGF4" s="1436"/>
      <c r="OGG4" s="1436"/>
      <c r="OGH4" s="1436"/>
      <c r="OGI4" s="1436"/>
      <c r="OGJ4" s="1436"/>
      <c r="OGK4" s="1436"/>
      <c r="OGL4" s="1436"/>
      <c r="OGM4" s="1436"/>
      <c r="OGN4" s="1436"/>
      <c r="OGO4" s="1436"/>
      <c r="OGP4" s="1436"/>
      <c r="OGQ4" s="1436"/>
      <c r="OGR4" s="1436"/>
      <c r="OGS4" s="1436"/>
      <c r="OGT4" s="1436"/>
      <c r="OGU4" s="1436"/>
      <c r="OGV4" s="1436"/>
      <c r="OGW4" s="1436"/>
      <c r="OGX4" s="1436"/>
      <c r="OGY4" s="1436"/>
      <c r="OGZ4" s="1436"/>
      <c r="OHA4" s="1436"/>
      <c r="OHB4" s="1436"/>
      <c r="OHC4" s="1436"/>
      <c r="OHD4" s="1436"/>
      <c r="OHE4" s="1436"/>
      <c r="OHF4" s="1436"/>
      <c r="OHG4" s="1436"/>
      <c r="OHH4" s="1436"/>
      <c r="OHI4" s="1436"/>
      <c r="OHJ4" s="1436"/>
      <c r="OHK4" s="1436"/>
      <c r="OHL4" s="1436"/>
      <c r="OHM4" s="1436"/>
      <c r="OHN4" s="1436"/>
      <c r="OHO4" s="1436"/>
      <c r="OHP4" s="1436"/>
      <c r="OHQ4" s="1436"/>
      <c r="OHR4" s="1436"/>
      <c r="OHS4" s="1436"/>
      <c r="OHT4" s="1436"/>
      <c r="OHU4" s="1436"/>
      <c r="OHV4" s="1436"/>
      <c r="OHW4" s="1436"/>
      <c r="OHX4" s="1436"/>
      <c r="OHY4" s="1436"/>
      <c r="OHZ4" s="1436"/>
      <c r="OIA4" s="1436"/>
      <c r="OIB4" s="1436"/>
      <c r="OIC4" s="1436"/>
      <c r="OID4" s="1436"/>
      <c r="OIE4" s="1436"/>
      <c r="OIF4" s="1436"/>
      <c r="OIG4" s="1436"/>
      <c r="OIH4" s="1436"/>
      <c r="OII4" s="1436"/>
      <c r="OIJ4" s="1436"/>
      <c r="OIK4" s="1436"/>
      <c r="OIL4" s="1436"/>
      <c r="OIM4" s="1436"/>
      <c r="OIN4" s="1436"/>
      <c r="OIO4" s="1436"/>
      <c r="OIP4" s="1436"/>
      <c r="OIQ4" s="1436"/>
      <c r="OIR4" s="1436"/>
      <c r="OIS4" s="1436"/>
      <c r="OIT4" s="1436"/>
      <c r="OIU4" s="1436"/>
      <c r="OIV4" s="1436"/>
      <c r="OIW4" s="1436"/>
      <c r="OIX4" s="1436"/>
      <c r="OIY4" s="1436"/>
      <c r="OIZ4" s="1436"/>
      <c r="OJA4" s="1436"/>
      <c r="OJB4" s="1436"/>
      <c r="OJC4" s="1436"/>
      <c r="OJD4" s="1436"/>
      <c r="OJE4" s="1436"/>
      <c r="OJF4" s="1436"/>
      <c r="OJG4" s="1436"/>
      <c r="OJH4" s="1436"/>
      <c r="OJI4" s="1436"/>
      <c r="OJJ4" s="1436"/>
      <c r="OJK4" s="1436"/>
      <c r="OJL4" s="1436"/>
      <c r="OJM4" s="1436"/>
      <c r="OJN4" s="1436"/>
      <c r="OJO4" s="1436"/>
      <c r="OJP4" s="1436"/>
      <c r="OJQ4" s="1436"/>
      <c r="OJR4" s="1436"/>
      <c r="OJS4" s="1436"/>
      <c r="OJT4" s="1436"/>
      <c r="OJU4" s="1436"/>
      <c r="OJV4" s="1436"/>
      <c r="OJW4" s="1436"/>
      <c r="OJX4" s="1436"/>
      <c r="OJY4" s="1436"/>
      <c r="OJZ4" s="1436"/>
      <c r="OKA4" s="1436"/>
      <c r="OKB4" s="1436"/>
      <c r="OKC4" s="1436"/>
      <c r="OKD4" s="1436"/>
      <c r="OKE4" s="1436"/>
      <c r="OKF4" s="1436"/>
      <c r="OKG4" s="1436"/>
      <c r="OKH4" s="1436"/>
      <c r="OKI4" s="1436"/>
      <c r="OKJ4" s="1436"/>
      <c r="OKK4" s="1436"/>
      <c r="OKL4" s="1436"/>
      <c r="OKM4" s="1436"/>
      <c r="OKN4" s="1436"/>
      <c r="OKO4" s="1436"/>
      <c r="OKP4" s="1436"/>
      <c r="OKQ4" s="1436"/>
      <c r="OKR4" s="1436"/>
      <c r="OKS4" s="1436"/>
      <c r="OKT4" s="1436"/>
      <c r="OKU4" s="1436"/>
      <c r="OKV4" s="1436"/>
      <c r="OKW4" s="1436"/>
      <c r="OKX4" s="1436"/>
      <c r="OKY4" s="1436"/>
      <c r="OKZ4" s="1436"/>
      <c r="OLA4" s="1436"/>
      <c r="OLB4" s="1436"/>
      <c r="OLC4" s="1436"/>
      <c r="OLD4" s="1436"/>
      <c r="OLE4" s="1436"/>
      <c r="OLF4" s="1436"/>
      <c r="OLG4" s="1436"/>
      <c r="OLH4" s="1436"/>
      <c r="OLI4" s="1436"/>
      <c r="OLJ4" s="1436"/>
      <c r="OLK4" s="1436"/>
      <c r="OLL4" s="1436"/>
      <c r="OLM4" s="1436"/>
      <c r="OLN4" s="1436"/>
      <c r="OLO4" s="1436"/>
      <c r="OLP4" s="1436"/>
      <c r="OLQ4" s="1436"/>
      <c r="OLR4" s="1436"/>
      <c r="OLS4" s="1436"/>
      <c r="OLT4" s="1436"/>
      <c r="OLU4" s="1436"/>
      <c r="OLV4" s="1436"/>
      <c r="OLW4" s="1436"/>
      <c r="OLX4" s="1436"/>
      <c r="OLY4" s="1436"/>
      <c r="OLZ4" s="1436"/>
      <c r="OMA4" s="1436"/>
      <c r="OMB4" s="1436"/>
      <c r="OMC4" s="1436"/>
      <c r="OMD4" s="1436"/>
      <c r="OME4" s="1436"/>
      <c r="OMF4" s="1436"/>
      <c r="OMG4" s="1436"/>
      <c r="OMH4" s="1436"/>
      <c r="OMI4" s="1436"/>
      <c r="OMJ4" s="1436"/>
      <c r="OMK4" s="1436"/>
      <c r="OML4" s="1436"/>
      <c r="OMM4" s="1436"/>
      <c r="OMN4" s="1436"/>
      <c r="OMO4" s="1436"/>
      <c r="OMP4" s="1436"/>
      <c r="OMQ4" s="1436"/>
      <c r="OMR4" s="1436"/>
      <c r="OMS4" s="1436"/>
      <c r="OMT4" s="1436"/>
      <c r="OMU4" s="1436"/>
      <c r="OMV4" s="1436"/>
      <c r="OMW4" s="1436"/>
      <c r="OMX4" s="1436"/>
      <c r="OMY4" s="1436"/>
      <c r="OMZ4" s="1436"/>
      <c r="ONA4" s="1436"/>
      <c r="ONB4" s="1436"/>
      <c r="ONC4" s="1436"/>
      <c r="OND4" s="1436"/>
      <c r="ONE4" s="1436"/>
      <c r="ONF4" s="1436"/>
      <c r="ONG4" s="1436"/>
      <c r="ONH4" s="1436"/>
      <c r="ONI4" s="1436"/>
      <c r="ONJ4" s="1436"/>
      <c r="ONK4" s="1436"/>
      <c r="ONL4" s="1436"/>
      <c r="ONM4" s="1436"/>
      <c r="ONN4" s="1436"/>
      <c r="ONO4" s="1436"/>
      <c r="ONP4" s="1436"/>
      <c r="ONQ4" s="1436"/>
      <c r="ONR4" s="1436"/>
      <c r="ONS4" s="1436"/>
      <c r="ONT4" s="1436"/>
      <c r="ONU4" s="1436"/>
      <c r="ONV4" s="1436"/>
      <c r="ONW4" s="1436"/>
      <c r="ONX4" s="1436"/>
      <c r="ONY4" s="1436"/>
      <c r="ONZ4" s="1436"/>
      <c r="OOA4" s="1436"/>
      <c r="OOB4" s="1436"/>
      <c r="OOC4" s="1436"/>
      <c r="OOD4" s="1436"/>
      <c r="OOE4" s="1436"/>
      <c r="OOF4" s="1436"/>
      <c r="OOG4" s="1436"/>
      <c r="OOH4" s="1436"/>
      <c r="OOI4" s="1436"/>
      <c r="OOJ4" s="1436"/>
      <c r="OOK4" s="1436"/>
      <c r="OOL4" s="1436"/>
      <c r="OOM4" s="1436"/>
      <c r="OON4" s="1436"/>
      <c r="OOO4" s="1436"/>
      <c r="OOP4" s="1436"/>
      <c r="OOQ4" s="1436"/>
      <c r="OOR4" s="1436"/>
      <c r="OOS4" s="1436"/>
      <c r="OOT4" s="1436"/>
      <c r="OOU4" s="1436"/>
      <c r="OOV4" s="1436"/>
      <c r="OOW4" s="1436"/>
      <c r="OOX4" s="1436"/>
      <c r="OOY4" s="1436"/>
      <c r="OOZ4" s="1436"/>
      <c r="OPA4" s="1436"/>
      <c r="OPB4" s="1436"/>
      <c r="OPC4" s="1436"/>
      <c r="OPD4" s="1436"/>
      <c r="OPE4" s="1436"/>
      <c r="OPF4" s="1436"/>
      <c r="OPG4" s="1436"/>
      <c r="OPH4" s="1436"/>
      <c r="OPI4" s="1436"/>
      <c r="OPJ4" s="1436"/>
      <c r="OPK4" s="1436"/>
      <c r="OPL4" s="1436"/>
      <c r="OPM4" s="1436"/>
      <c r="OPN4" s="1436"/>
      <c r="OPO4" s="1436"/>
      <c r="OPP4" s="1436"/>
      <c r="OPQ4" s="1436"/>
      <c r="OPR4" s="1436"/>
      <c r="OPS4" s="1436"/>
      <c r="OPT4" s="1436"/>
      <c r="OPU4" s="1436"/>
      <c r="OPV4" s="1436"/>
      <c r="OPW4" s="1436"/>
      <c r="OPX4" s="1436"/>
      <c r="OPY4" s="1436"/>
      <c r="OPZ4" s="1436"/>
      <c r="OQA4" s="1436"/>
      <c r="OQB4" s="1436"/>
      <c r="OQC4" s="1436"/>
      <c r="OQD4" s="1436"/>
      <c r="OQE4" s="1436"/>
      <c r="OQF4" s="1436"/>
      <c r="OQG4" s="1436"/>
      <c r="OQH4" s="1436"/>
      <c r="OQI4" s="1436"/>
      <c r="OQJ4" s="1436"/>
      <c r="OQK4" s="1436"/>
      <c r="OQL4" s="1436"/>
      <c r="OQM4" s="1436"/>
      <c r="OQN4" s="1436"/>
      <c r="OQO4" s="1436"/>
      <c r="OQP4" s="1436"/>
      <c r="OQQ4" s="1436"/>
      <c r="OQR4" s="1436"/>
      <c r="OQS4" s="1436"/>
      <c r="OQT4" s="1436"/>
      <c r="OQU4" s="1436"/>
      <c r="OQV4" s="1436"/>
      <c r="OQW4" s="1436"/>
      <c r="OQX4" s="1436"/>
      <c r="OQY4" s="1436"/>
      <c r="OQZ4" s="1436"/>
      <c r="ORA4" s="1436"/>
      <c r="ORB4" s="1436"/>
      <c r="ORC4" s="1436"/>
      <c r="ORD4" s="1436"/>
      <c r="ORE4" s="1436"/>
      <c r="ORF4" s="1436"/>
      <c r="ORG4" s="1436"/>
      <c r="ORH4" s="1436"/>
      <c r="ORI4" s="1436"/>
      <c r="ORJ4" s="1436"/>
      <c r="ORK4" s="1436"/>
      <c r="ORL4" s="1436"/>
      <c r="ORM4" s="1436"/>
      <c r="ORN4" s="1436"/>
      <c r="ORO4" s="1436"/>
      <c r="ORP4" s="1436"/>
      <c r="ORQ4" s="1436"/>
      <c r="ORR4" s="1436"/>
      <c r="ORS4" s="1436"/>
      <c r="ORT4" s="1436"/>
      <c r="ORU4" s="1436"/>
      <c r="ORV4" s="1436"/>
      <c r="ORW4" s="1436"/>
      <c r="ORX4" s="1436"/>
      <c r="ORY4" s="1436"/>
      <c r="ORZ4" s="1436"/>
      <c r="OSA4" s="1436"/>
      <c r="OSB4" s="1436"/>
      <c r="OSC4" s="1436"/>
      <c r="OSD4" s="1436"/>
      <c r="OSE4" s="1436"/>
      <c r="OSF4" s="1436"/>
      <c r="OSG4" s="1436"/>
      <c r="OSH4" s="1436"/>
      <c r="OSI4" s="1436"/>
      <c r="OSJ4" s="1436"/>
      <c r="OSK4" s="1436"/>
      <c r="OSL4" s="1436"/>
      <c r="OSM4" s="1436"/>
      <c r="OSN4" s="1436"/>
      <c r="OSO4" s="1436"/>
      <c r="OSP4" s="1436"/>
      <c r="OSQ4" s="1436"/>
      <c r="OSR4" s="1436"/>
      <c r="OSS4" s="1436"/>
      <c r="OST4" s="1436"/>
      <c r="OSU4" s="1436"/>
      <c r="OSV4" s="1436"/>
      <c r="OSW4" s="1436"/>
      <c r="OSX4" s="1436"/>
      <c r="OSY4" s="1436"/>
      <c r="OSZ4" s="1436"/>
      <c r="OTA4" s="1436"/>
      <c r="OTB4" s="1436"/>
      <c r="OTC4" s="1436"/>
      <c r="OTD4" s="1436"/>
      <c r="OTE4" s="1436"/>
      <c r="OTF4" s="1436"/>
      <c r="OTG4" s="1436"/>
      <c r="OTH4" s="1436"/>
      <c r="OTI4" s="1436"/>
      <c r="OTJ4" s="1436"/>
      <c r="OTK4" s="1436"/>
      <c r="OTL4" s="1436"/>
      <c r="OTM4" s="1436"/>
      <c r="OTN4" s="1436"/>
      <c r="OTO4" s="1436"/>
      <c r="OTP4" s="1436"/>
      <c r="OTQ4" s="1436"/>
      <c r="OTR4" s="1436"/>
      <c r="OTS4" s="1436"/>
      <c r="OTT4" s="1436"/>
      <c r="OTU4" s="1436"/>
      <c r="OTV4" s="1436"/>
      <c r="OTW4" s="1436"/>
      <c r="OTX4" s="1436"/>
      <c r="OTY4" s="1436"/>
      <c r="OTZ4" s="1436"/>
      <c r="OUA4" s="1436"/>
      <c r="OUB4" s="1436"/>
      <c r="OUC4" s="1436"/>
      <c r="OUD4" s="1436"/>
      <c r="OUE4" s="1436"/>
      <c r="OUF4" s="1436"/>
      <c r="OUG4" s="1436"/>
      <c r="OUH4" s="1436"/>
      <c r="OUI4" s="1436"/>
      <c r="OUJ4" s="1436"/>
      <c r="OUK4" s="1436"/>
      <c r="OUL4" s="1436"/>
      <c r="OUM4" s="1436"/>
      <c r="OUN4" s="1436"/>
      <c r="OUO4" s="1436"/>
      <c r="OUP4" s="1436"/>
      <c r="OUQ4" s="1436"/>
      <c r="OUR4" s="1436"/>
      <c r="OUS4" s="1436"/>
      <c r="OUT4" s="1436"/>
      <c r="OUU4" s="1436"/>
      <c r="OUV4" s="1436"/>
      <c r="OUW4" s="1436"/>
      <c r="OUX4" s="1436"/>
      <c r="OUY4" s="1436"/>
      <c r="OUZ4" s="1436"/>
      <c r="OVA4" s="1436"/>
      <c r="OVB4" s="1436"/>
      <c r="OVC4" s="1436"/>
      <c r="OVD4" s="1436"/>
      <c r="OVE4" s="1436"/>
      <c r="OVF4" s="1436"/>
      <c r="OVG4" s="1436"/>
      <c r="OVH4" s="1436"/>
      <c r="OVI4" s="1436"/>
      <c r="OVJ4" s="1436"/>
      <c r="OVK4" s="1436"/>
      <c r="OVL4" s="1436"/>
      <c r="OVM4" s="1436"/>
      <c r="OVN4" s="1436"/>
      <c r="OVO4" s="1436"/>
      <c r="OVP4" s="1436"/>
      <c r="OVQ4" s="1436"/>
      <c r="OVR4" s="1436"/>
      <c r="OVS4" s="1436"/>
      <c r="OVT4" s="1436"/>
      <c r="OVU4" s="1436"/>
      <c r="OVV4" s="1436"/>
      <c r="OVW4" s="1436"/>
      <c r="OVX4" s="1436"/>
      <c r="OVY4" s="1436"/>
      <c r="OVZ4" s="1436"/>
      <c r="OWA4" s="1436"/>
      <c r="OWB4" s="1436"/>
      <c r="OWC4" s="1436"/>
      <c r="OWD4" s="1436"/>
      <c r="OWE4" s="1436"/>
      <c r="OWF4" s="1436"/>
      <c r="OWG4" s="1436"/>
      <c r="OWH4" s="1436"/>
      <c r="OWI4" s="1436"/>
      <c r="OWJ4" s="1436"/>
      <c r="OWK4" s="1436"/>
      <c r="OWL4" s="1436"/>
      <c r="OWM4" s="1436"/>
      <c r="OWN4" s="1436"/>
      <c r="OWO4" s="1436"/>
      <c r="OWP4" s="1436"/>
      <c r="OWQ4" s="1436"/>
      <c r="OWR4" s="1436"/>
      <c r="OWS4" s="1436"/>
      <c r="OWT4" s="1436"/>
      <c r="OWU4" s="1436"/>
      <c r="OWV4" s="1436"/>
      <c r="OWW4" s="1436"/>
      <c r="OWX4" s="1436"/>
      <c r="OWY4" s="1436"/>
      <c r="OWZ4" s="1436"/>
      <c r="OXA4" s="1436"/>
      <c r="OXB4" s="1436"/>
      <c r="OXC4" s="1436"/>
      <c r="OXD4" s="1436"/>
      <c r="OXE4" s="1436"/>
      <c r="OXF4" s="1436"/>
      <c r="OXG4" s="1436"/>
      <c r="OXH4" s="1436"/>
      <c r="OXI4" s="1436"/>
      <c r="OXJ4" s="1436"/>
      <c r="OXK4" s="1436"/>
      <c r="OXL4" s="1436"/>
      <c r="OXM4" s="1436"/>
      <c r="OXN4" s="1436"/>
      <c r="OXO4" s="1436"/>
      <c r="OXP4" s="1436"/>
      <c r="OXQ4" s="1436"/>
      <c r="OXR4" s="1436"/>
      <c r="OXS4" s="1436"/>
      <c r="OXT4" s="1436"/>
      <c r="OXU4" s="1436"/>
      <c r="OXV4" s="1436"/>
      <c r="OXW4" s="1436"/>
      <c r="OXX4" s="1436"/>
      <c r="OXY4" s="1436"/>
      <c r="OXZ4" s="1436"/>
      <c r="OYA4" s="1436"/>
      <c r="OYB4" s="1436"/>
      <c r="OYC4" s="1436"/>
      <c r="OYD4" s="1436"/>
      <c r="OYE4" s="1436"/>
      <c r="OYF4" s="1436"/>
      <c r="OYG4" s="1436"/>
      <c r="OYH4" s="1436"/>
      <c r="OYI4" s="1436"/>
      <c r="OYJ4" s="1436"/>
      <c r="OYK4" s="1436"/>
      <c r="OYL4" s="1436"/>
      <c r="OYM4" s="1436"/>
      <c r="OYN4" s="1436"/>
      <c r="OYO4" s="1436"/>
      <c r="OYP4" s="1436"/>
      <c r="OYQ4" s="1436"/>
      <c r="OYR4" s="1436"/>
      <c r="OYS4" s="1436"/>
      <c r="OYT4" s="1436"/>
      <c r="OYU4" s="1436"/>
      <c r="OYV4" s="1436"/>
      <c r="OYW4" s="1436"/>
      <c r="OYX4" s="1436"/>
      <c r="OYY4" s="1436"/>
      <c r="OYZ4" s="1436"/>
      <c r="OZA4" s="1436"/>
      <c r="OZB4" s="1436"/>
      <c r="OZC4" s="1436"/>
      <c r="OZD4" s="1436"/>
      <c r="OZE4" s="1436"/>
      <c r="OZF4" s="1436"/>
      <c r="OZG4" s="1436"/>
      <c r="OZH4" s="1436"/>
      <c r="OZI4" s="1436"/>
      <c r="OZJ4" s="1436"/>
      <c r="OZK4" s="1436"/>
      <c r="OZL4" s="1436"/>
      <c r="OZM4" s="1436"/>
      <c r="OZN4" s="1436"/>
      <c r="OZO4" s="1436"/>
      <c r="OZP4" s="1436"/>
      <c r="OZQ4" s="1436"/>
      <c r="OZR4" s="1436"/>
      <c r="OZS4" s="1436"/>
      <c r="OZT4" s="1436"/>
      <c r="OZU4" s="1436"/>
      <c r="OZV4" s="1436"/>
      <c r="OZW4" s="1436"/>
      <c r="OZX4" s="1436"/>
      <c r="OZY4" s="1436"/>
      <c r="OZZ4" s="1436"/>
      <c r="PAA4" s="1436"/>
      <c r="PAB4" s="1436"/>
      <c r="PAC4" s="1436"/>
      <c r="PAD4" s="1436"/>
      <c r="PAE4" s="1436"/>
      <c r="PAF4" s="1436"/>
      <c r="PAG4" s="1436"/>
      <c r="PAH4" s="1436"/>
      <c r="PAI4" s="1436"/>
      <c r="PAJ4" s="1436"/>
      <c r="PAK4" s="1436"/>
      <c r="PAL4" s="1436"/>
      <c r="PAM4" s="1436"/>
      <c r="PAN4" s="1436"/>
      <c r="PAO4" s="1436"/>
      <c r="PAP4" s="1436"/>
      <c r="PAQ4" s="1436"/>
      <c r="PAR4" s="1436"/>
      <c r="PAS4" s="1436"/>
      <c r="PAT4" s="1436"/>
      <c r="PAU4" s="1436"/>
      <c r="PAV4" s="1436"/>
      <c r="PAW4" s="1436"/>
      <c r="PAX4" s="1436"/>
      <c r="PAY4" s="1436"/>
      <c r="PAZ4" s="1436"/>
      <c r="PBA4" s="1436"/>
      <c r="PBB4" s="1436"/>
      <c r="PBC4" s="1436"/>
      <c r="PBD4" s="1436"/>
      <c r="PBE4" s="1436"/>
      <c r="PBF4" s="1436"/>
      <c r="PBG4" s="1436"/>
      <c r="PBH4" s="1436"/>
      <c r="PBI4" s="1436"/>
      <c r="PBJ4" s="1436"/>
      <c r="PBK4" s="1436"/>
      <c r="PBL4" s="1436"/>
      <c r="PBM4" s="1436"/>
      <c r="PBN4" s="1436"/>
      <c r="PBO4" s="1436"/>
      <c r="PBP4" s="1436"/>
      <c r="PBQ4" s="1436"/>
      <c r="PBR4" s="1436"/>
      <c r="PBS4" s="1436"/>
      <c r="PBT4" s="1436"/>
      <c r="PBU4" s="1436"/>
      <c r="PBV4" s="1436"/>
      <c r="PBW4" s="1436"/>
      <c r="PBX4" s="1436"/>
      <c r="PBY4" s="1436"/>
      <c r="PBZ4" s="1436"/>
      <c r="PCA4" s="1436"/>
      <c r="PCB4" s="1436"/>
      <c r="PCC4" s="1436"/>
      <c r="PCD4" s="1436"/>
      <c r="PCE4" s="1436"/>
      <c r="PCF4" s="1436"/>
      <c r="PCG4" s="1436"/>
      <c r="PCH4" s="1436"/>
      <c r="PCI4" s="1436"/>
      <c r="PCJ4" s="1436"/>
      <c r="PCK4" s="1436"/>
      <c r="PCL4" s="1436"/>
      <c r="PCM4" s="1436"/>
      <c r="PCN4" s="1436"/>
      <c r="PCO4" s="1436"/>
      <c r="PCP4" s="1436"/>
      <c r="PCQ4" s="1436"/>
      <c r="PCR4" s="1436"/>
      <c r="PCS4" s="1436"/>
      <c r="PCT4" s="1436"/>
      <c r="PCU4" s="1436"/>
      <c r="PCV4" s="1436"/>
      <c r="PCW4" s="1436"/>
      <c r="PCX4" s="1436"/>
      <c r="PCY4" s="1436"/>
      <c r="PCZ4" s="1436"/>
      <c r="PDA4" s="1436"/>
      <c r="PDB4" s="1436"/>
      <c r="PDC4" s="1436"/>
      <c r="PDD4" s="1436"/>
      <c r="PDE4" s="1436"/>
      <c r="PDF4" s="1436"/>
      <c r="PDG4" s="1436"/>
      <c r="PDH4" s="1436"/>
      <c r="PDI4" s="1436"/>
      <c r="PDJ4" s="1436"/>
      <c r="PDK4" s="1436"/>
      <c r="PDL4" s="1436"/>
      <c r="PDM4" s="1436"/>
      <c r="PDN4" s="1436"/>
      <c r="PDO4" s="1436"/>
      <c r="PDP4" s="1436"/>
      <c r="PDQ4" s="1436"/>
      <c r="PDR4" s="1436"/>
      <c r="PDS4" s="1436"/>
      <c r="PDT4" s="1436"/>
      <c r="PDU4" s="1436"/>
      <c r="PDV4" s="1436"/>
      <c r="PDW4" s="1436"/>
      <c r="PDX4" s="1436"/>
      <c r="PDY4" s="1436"/>
      <c r="PDZ4" s="1436"/>
      <c r="PEA4" s="1436"/>
      <c r="PEB4" s="1436"/>
      <c r="PEC4" s="1436"/>
      <c r="PED4" s="1436"/>
      <c r="PEE4" s="1436"/>
      <c r="PEF4" s="1436"/>
      <c r="PEG4" s="1436"/>
      <c r="PEH4" s="1436"/>
      <c r="PEI4" s="1436"/>
      <c r="PEJ4" s="1436"/>
      <c r="PEK4" s="1436"/>
      <c r="PEL4" s="1436"/>
      <c r="PEM4" s="1436"/>
      <c r="PEN4" s="1436"/>
      <c r="PEO4" s="1436"/>
      <c r="PEP4" s="1436"/>
      <c r="PEQ4" s="1436"/>
      <c r="PER4" s="1436"/>
      <c r="PES4" s="1436"/>
      <c r="PET4" s="1436"/>
      <c r="PEU4" s="1436"/>
      <c r="PEV4" s="1436"/>
      <c r="PEW4" s="1436"/>
      <c r="PEX4" s="1436"/>
      <c r="PEY4" s="1436"/>
      <c r="PEZ4" s="1436"/>
      <c r="PFA4" s="1436"/>
      <c r="PFB4" s="1436"/>
      <c r="PFC4" s="1436"/>
      <c r="PFD4" s="1436"/>
      <c r="PFE4" s="1436"/>
      <c r="PFF4" s="1436"/>
      <c r="PFG4" s="1436"/>
      <c r="PFH4" s="1436"/>
      <c r="PFI4" s="1436"/>
      <c r="PFJ4" s="1436"/>
      <c r="PFK4" s="1436"/>
      <c r="PFL4" s="1436"/>
      <c r="PFM4" s="1436"/>
      <c r="PFN4" s="1436"/>
      <c r="PFO4" s="1436"/>
      <c r="PFP4" s="1436"/>
      <c r="PFQ4" s="1436"/>
      <c r="PFR4" s="1436"/>
      <c r="PFS4" s="1436"/>
      <c r="PFT4" s="1436"/>
      <c r="PFU4" s="1436"/>
      <c r="PFV4" s="1436"/>
      <c r="PFW4" s="1436"/>
      <c r="PFX4" s="1436"/>
      <c r="PFY4" s="1436"/>
      <c r="PFZ4" s="1436"/>
      <c r="PGA4" s="1436"/>
      <c r="PGB4" s="1436"/>
      <c r="PGC4" s="1436"/>
      <c r="PGD4" s="1436"/>
      <c r="PGE4" s="1436"/>
      <c r="PGF4" s="1436"/>
      <c r="PGG4" s="1436"/>
      <c r="PGH4" s="1436"/>
      <c r="PGI4" s="1436"/>
      <c r="PGJ4" s="1436"/>
      <c r="PGK4" s="1436"/>
      <c r="PGL4" s="1436"/>
      <c r="PGM4" s="1436"/>
      <c r="PGN4" s="1436"/>
      <c r="PGO4" s="1436"/>
      <c r="PGP4" s="1436"/>
      <c r="PGQ4" s="1436"/>
      <c r="PGR4" s="1436"/>
      <c r="PGS4" s="1436"/>
      <c r="PGT4" s="1436"/>
      <c r="PGU4" s="1436"/>
      <c r="PGV4" s="1436"/>
      <c r="PGW4" s="1436"/>
      <c r="PGX4" s="1436"/>
      <c r="PGY4" s="1436"/>
      <c r="PGZ4" s="1436"/>
      <c r="PHA4" s="1436"/>
      <c r="PHB4" s="1436"/>
      <c r="PHC4" s="1436"/>
      <c r="PHD4" s="1436"/>
      <c r="PHE4" s="1436"/>
      <c r="PHF4" s="1436"/>
      <c r="PHG4" s="1436"/>
      <c r="PHH4" s="1436"/>
      <c r="PHI4" s="1436"/>
      <c r="PHJ4" s="1436"/>
      <c r="PHK4" s="1436"/>
      <c r="PHL4" s="1436"/>
      <c r="PHM4" s="1436"/>
      <c r="PHN4" s="1436"/>
      <c r="PHO4" s="1436"/>
      <c r="PHP4" s="1436"/>
      <c r="PHQ4" s="1436"/>
      <c r="PHR4" s="1436"/>
      <c r="PHS4" s="1436"/>
      <c r="PHT4" s="1436"/>
      <c r="PHU4" s="1436"/>
      <c r="PHV4" s="1436"/>
      <c r="PHW4" s="1436"/>
      <c r="PHX4" s="1436"/>
      <c r="PHY4" s="1436"/>
      <c r="PHZ4" s="1436"/>
      <c r="PIA4" s="1436"/>
      <c r="PIB4" s="1436"/>
      <c r="PIC4" s="1436"/>
      <c r="PID4" s="1436"/>
      <c r="PIE4" s="1436"/>
      <c r="PIF4" s="1436"/>
      <c r="PIG4" s="1436"/>
      <c r="PIH4" s="1436"/>
      <c r="PII4" s="1436"/>
      <c r="PIJ4" s="1436"/>
      <c r="PIK4" s="1436"/>
      <c r="PIL4" s="1436"/>
      <c r="PIM4" s="1436"/>
      <c r="PIN4" s="1436"/>
      <c r="PIO4" s="1436"/>
      <c r="PIP4" s="1436"/>
      <c r="PIQ4" s="1436"/>
      <c r="PIR4" s="1436"/>
      <c r="PIS4" s="1436"/>
      <c r="PIT4" s="1436"/>
      <c r="PIU4" s="1436"/>
      <c r="PIV4" s="1436"/>
      <c r="PIW4" s="1436"/>
      <c r="PIX4" s="1436"/>
      <c r="PIY4" s="1436"/>
      <c r="PIZ4" s="1436"/>
      <c r="PJA4" s="1436"/>
      <c r="PJB4" s="1436"/>
      <c r="PJC4" s="1436"/>
      <c r="PJD4" s="1436"/>
      <c r="PJE4" s="1436"/>
      <c r="PJF4" s="1436"/>
      <c r="PJG4" s="1436"/>
      <c r="PJH4" s="1436"/>
      <c r="PJI4" s="1436"/>
      <c r="PJJ4" s="1436"/>
      <c r="PJK4" s="1436"/>
      <c r="PJL4" s="1436"/>
      <c r="PJM4" s="1436"/>
      <c r="PJN4" s="1436"/>
      <c r="PJO4" s="1436"/>
      <c r="PJP4" s="1436"/>
      <c r="PJQ4" s="1436"/>
      <c r="PJR4" s="1436"/>
      <c r="PJS4" s="1436"/>
      <c r="PJT4" s="1436"/>
      <c r="PJU4" s="1436"/>
      <c r="PJV4" s="1436"/>
      <c r="PJW4" s="1436"/>
      <c r="PJX4" s="1436"/>
      <c r="PJY4" s="1436"/>
      <c r="PJZ4" s="1436"/>
      <c r="PKA4" s="1436"/>
      <c r="PKB4" s="1436"/>
      <c r="PKC4" s="1436"/>
      <c r="PKD4" s="1436"/>
      <c r="PKE4" s="1436"/>
      <c r="PKF4" s="1436"/>
      <c r="PKG4" s="1436"/>
      <c r="PKH4" s="1436"/>
      <c r="PKI4" s="1436"/>
      <c r="PKJ4" s="1436"/>
      <c r="PKK4" s="1436"/>
      <c r="PKL4" s="1436"/>
      <c r="PKM4" s="1436"/>
      <c r="PKN4" s="1436"/>
      <c r="PKO4" s="1436"/>
      <c r="PKP4" s="1436"/>
      <c r="PKQ4" s="1436"/>
      <c r="PKR4" s="1436"/>
      <c r="PKS4" s="1436"/>
      <c r="PKT4" s="1436"/>
      <c r="PKU4" s="1436"/>
      <c r="PKV4" s="1436"/>
      <c r="PKW4" s="1436"/>
      <c r="PKX4" s="1436"/>
      <c r="PKY4" s="1436"/>
      <c r="PKZ4" s="1436"/>
      <c r="PLA4" s="1436"/>
      <c r="PLB4" s="1436"/>
      <c r="PLC4" s="1436"/>
      <c r="PLD4" s="1436"/>
      <c r="PLE4" s="1436"/>
      <c r="PLF4" s="1436"/>
      <c r="PLG4" s="1436"/>
      <c r="PLH4" s="1436"/>
      <c r="PLI4" s="1436"/>
      <c r="PLJ4" s="1436"/>
      <c r="PLK4" s="1436"/>
      <c r="PLL4" s="1436"/>
      <c r="PLM4" s="1436"/>
      <c r="PLN4" s="1436"/>
      <c r="PLO4" s="1436"/>
      <c r="PLP4" s="1436"/>
      <c r="PLQ4" s="1436"/>
      <c r="PLR4" s="1436"/>
      <c r="PLS4" s="1436"/>
      <c r="PLT4" s="1436"/>
      <c r="PLU4" s="1436"/>
      <c r="PLV4" s="1436"/>
      <c r="PLW4" s="1436"/>
      <c r="PLX4" s="1436"/>
      <c r="PLY4" s="1436"/>
      <c r="PLZ4" s="1436"/>
      <c r="PMA4" s="1436"/>
      <c r="PMB4" s="1436"/>
      <c r="PMC4" s="1436"/>
      <c r="PMD4" s="1436"/>
      <c r="PME4" s="1436"/>
      <c r="PMF4" s="1436"/>
      <c r="PMG4" s="1436"/>
      <c r="PMH4" s="1436"/>
      <c r="PMI4" s="1436"/>
      <c r="PMJ4" s="1436"/>
      <c r="PMK4" s="1436"/>
      <c r="PML4" s="1436"/>
      <c r="PMM4" s="1436"/>
      <c r="PMN4" s="1436"/>
      <c r="PMO4" s="1436"/>
      <c r="PMP4" s="1436"/>
      <c r="PMQ4" s="1436"/>
      <c r="PMR4" s="1436"/>
      <c r="PMS4" s="1436"/>
      <c r="PMT4" s="1436"/>
      <c r="PMU4" s="1436"/>
      <c r="PMV4" s="1436"/>
      <c r="PMW4" s="1436"/>
      <c r="PMX4" s="1436"/>
      <c r="PMY4" s="1436"/>
      <c r="PMZ4" s="1436"/>
      <c r="PNA4" s="1436"/>
      <c r="PNB4" s="1436"/>
      <c r="PNC4" s="1436"/>
      <c r="PND4" s="1436"/>
      <c r="PNE4" s="1436"/>
      <c r="PNF4" s="1436"/>
      <c r="PNG4" s="1436"/>
      <c r="PNH4" s="1436"/>
      <c r="PNI4" s="1436"/>
      <c r="PNJ4" s="1436"/>
      <c r="PNK4" s="1436"/>
      <c r="PNL4" s="1436"/>
      <c r="PNM4" s="1436"/>
      <c r="PNN4" s="1436"/>
      <c r="PNO4" s="1436"/>
      <c r="PNP4" s="1436"/>
      <c r="PNQ4" s="1436"/>
      <c r="PNR4" s="1436"/>
      <c r="PNS4" s="1436"/>
      <c r="PNT4" s="1436"/>
      <c r="PNU4" s="1436"/>
      <c r="PNV4" s="1436"/>
      <c r="PNW4" s="1436"/>
      <c r="PNX4" s="1436"/>
      <c r="PNY4" s="1436"/>
      <c r="PNZ4" s="1436"/>
      <c r="POA4" s="1436"/>
      <c r="POB4" s="1436"/>
      <c r="POC4" s="1436"/>
      <c r="POD4" s="1436"/>
      <c r="POE4" s="1436"/>
      <c r="POF4" s="1436"/>
      <c r="POG4" s="1436"/>
      <c r="POH4" s="1436"/>
      <c r="POI4" s="1436"/>
      <c r="POJ4" s="1436"/>
      <c r="POK4" s="1436"/>
      <c r="POL4" s="1436"/>
      <c r="POM4" s="1436"/>
      <c r="PON4" s="1436"/>
      <c r="POO4" s="1436"/>
      <c r="POP4" s="1436"/>
      <c r="POQ4" s="1436"/>
      <c r="POR4" s="1436"/>
      <c r="POS4" s="1436"/>
      <c r="POT4" s="1436"/>
      <c r="POU4" s="1436"/>
      <c r="POV4" s="1436"/>
      <c r="POW4" s="1436"/>
      <c r="POX4" s="1436"/>
      <c r="POY4" s="1436"/>
      <c r="POZ4" s="1436"/>
      <c r="PPA4" s="1436"/>
      <c r="PPB4" s="1436"/>
      <c r="PPC4" s="1436"/>
      <c r="PPD4" s="1436"/>
      <c r="PPE4" s="1436"/>
      <c r="PPF4" s="1436"/>
      <c r="PPG4" s="1436"/>
      <c r="PPH4" s="1436"/>
      <c r="PPI4" s="1436"/>
      <c r="PPJ4" s="1436"/>
      <c r="PPK4" s="1436"/>
      <c r="PPL4" s="1436"/>
      <c r="PPM4" s="1436"/>
      <c r="PPN4" s="1436"/>
      <c r="PPO4" s="1436"/>
      <c r="PPP4" s="1436"/>
      <c r="PPQ4" s="1436"/>
      <c r="PPR4" s="1436"/>
      <c r="PPS4" s="1436"/>
      <c r="PPT4" s="1436"/>
      <c r="PPU4" s="1436"/>
      <c r="PPV4" s="1436"/>
      <c r="PPW4" s="1436"/>
      <c r="PPX4" s="1436"/>
      <c r="PPY4" s="1436"/>
      <c r="PPZ4" s="1436"/>
      <c r="PQA4" s="1436"/>
      <c r="PQB4" s="1436"/>
      <c r="PQC4" s="1436"/>
      <c r="PQD4" s="1436"/>
      <c r="PQE4" s="1436"/>
      <c r="PQF4" s="1436"/>
      <c r="PQG4" s="1436"/>
      <c r="PQH4" s="1436"/>
      <c r="PQI4" s="1436"/>
      <c r="PQJ4" s="1436"/>
      <c r="PQK4" s="1436"/>
      <c r="PQL4" s="1436"/>
      <c r="PQM4" s="1436"/>
      <c r="PQN4" s="1436"/>
      <c r="PQO4" s="1436"/>
      <c r="PQP4" s="1436"/>
      <c r="PQQ4" s="1436"/>
      <c r="PQR4" s="1436"/>
      <c r="PQS4" s="1436"/>
      <c r="PQT4" s="1436"/>
      <c r="PQU4" s="1436"/>
      <c r="PQV4" s="1436"/>
      <c r="PQW4" s="1436"/>
      <c r="PQX4" s="1436"/>
      <c r="PQY4" s="1436"/>
      <c r="PQZ4" s="1436"/>
      <c r="PRA4" s="1436"/>
      <c r="PRB4" s="1436"/>
      <c r="PRC4" s="1436"/>
      <c r="PRD4" s="1436"/>
      <c r="PRE4" s="1436"/>
      <c r="PRF4" s="1436"/>
      <c r="PRG4" s="1436"/>
      <c r="PRH4" s="1436"/>
      <c r="PRI4" s="1436"/>
      <c r="PRJ4" s="1436"/>
      <c r="PRK4" s="1436"/>
      <c r="PRL4" s="1436"/>
      <c r="PRM4" s="1436"/>
      <c r="PRN4" s="1436"/>
      <c r="PRO4" s="1436"/>
      <c r="PRP4" s="1436"/>
      <c r="PRQ4" s="1436"/>
      <c r="PRR4" s="1436"/>
      <c r="PRS4" s="1436"/>
      <c r="PRT4" s="1436"/>
      <c r="PRU4" s="1436"/>
      <c r="PRV4" s="1436"/>
      <c r="PRW4" s="1436"/>
      <c r="PRX4" s="1436"/>
      <c r="PRY4" s="1436"/>
      <c r="PRZ4" s="1436"/>
      <c r="PSA4" s="1436"/>
      <c r="PSB4" s="1436"/>
      <c r="PSC4" s="1436"/>
      <c r="PSD4" s="1436"/>
      <c r="PSE4" s="1436"/>
      <c r="PSF4" s="1436"/>
      <c r="PSG4" s="1436"/>
      <c r="PSH4" s="1436"/>
      <c r="PSI4" s="1436"/>
      <c r="PSJ4" s="1436"/>
      <c r="PSK4" s="1436"/>
      <c r="PSL4" s="1436"/>
      <c r="PSM4" s="1436"/>
      <c r="PSN4" s="1436"/>
      <c r="PSO4" s="1436"/>
      <c r="PSP4" s="1436"/>
      <c r="PSQ4" s="1436"/>
      <c r="PSR4" s="1436"/>
      <c r="PSS4" s="1436"/>
      <c r="PST4" s="1436"/>
      <c r="PSU4" s="1436"/>
      <c r="PSV4" s="1436"/>
      <c r="PSW4" s="1436"/>
      <c r="PSX4" s="1436"/>
      <c r="PSY4" s="1436"/>
      <c r="PSZ4" s="1436"/>
      <c r="PTA4" s="1436"/>
      <c r="PTB4" s="1436"/>
      <c r="PTC4" s="1436"/>
      <c r="PTD4" s="1436"/>
      <c r="PTE4" s="1436"/>
      <c r="PTF4" s="1436"/>
      <c r="PTG4" s="1436"/>
      <c r="PTH4" s="1436"/>
      <c r="PTI4" s="1436"/>
      <c r="PTJ4" s="1436"/>
      <c r="PTK4" s="1436"/>
      <c r="PTL4" s="1436"/>
      <c r="PTM4" s="1436"/>
      <c r="PTN4" s="1436"/>
      <c r="PTO4" s="1436"/>
      <c r="PTP4" s="1436"/>
      <c r="PTQ4" s="1436"/>
      <c r="PTR4" s="1436"/>
      <c r="PTS4" s="1436"/>
      <c r="PTT4" s="1436"/>
      <c r="PTU4" s="1436"/>
      <c r="PTV4" s="1436"/>
      <c r="PTW4" s="1436"/>
      <c r="PTX4" s="1436"/>
      <c r="PTY4" s="1436"/>
      <c r="PTZ4" s="1436"/>
      <c r="PUA4" s="1436"/>
      <c r="PUB4" s="1436"/>
      <c r="PUC4" s="1436"/>
      <c r="PUD4" s="1436"/>
      <c r="PUE4" s="1436"/>
      <c r="PUF4" s="1436"/>
      <c r="PUG4" s="1436"/>
      <c r="PUH4" s="1436"/>
      <c r="PUI4" s="1436"/>
      <c r="PUJ4" s="1436"/>
      <c r="PUK4" s="1436"/>
      <c r="PUL4" s="1436"/>
      <c r="PUM4" s="1436"/>
      <c r="PUN4" s="1436"/>
      <c r="PUO4" s="1436"/>
      <c r="PUP4" s="1436"/>
      <c r="PUQ4" s="1436"/>
      <c r="PUR4" s="1436"/>
      <c r="PUS4" s="1436"/>
      <c r="PUT4" s="1436"/>
      <c r="PUU4" s="1436"/>
      <c r="PUV4" s="1436"/>
      <c r="PUW4" s="1436"/>
      <c r="PUX4" s="1436"/>
      <c r="PUY4" s="1436"/>
      <c r="PUZ4" s="1436"/>
      <c r="PVA4" s="1436"/>
      <c r="PVB4" s="1436"/>
      <c r="PVC4" s="1436"/>
      <c r="PVD4" s="1436"/>
      <c r="PVE4" s="1436"/>
      <c r="PVF4" s="1436"/>
      <c r="PVG4" s="1436"/>
      <c r="PVH4" s="1436"/>
      <c r="PVI4" s="1436"/>
      <c r="PVJ4" s="1436"/>
      <c r="PVK4" s="1436"/>
      <c r="PVL4" s="1436"/>
      <c r="PVM4" s="1436"/>
      <c r="PVN4" s="1436"/>
      <c r="PVO4" s="1436"/>
      <c r="PVP4" s="1436"/>
      <c r="PVQ4" s="1436"/>
      <c r="PVR4" s="1436"/>
      <c r="PVS4" s="1436"/>
      <c r="PVT4" s="1436"/>
      <c r="PVU4" s="1436"/>
      <c r="PVV4" s="1436"/>
      <c r="PVW4" s="1436"/>
      <c r="PVX4" s="1436"/>
      <c r="PVY4" s="1436"/>
      <c r="PVZ4" s="1436"/>
      <c r="PWA4" s="1436"/>
      <c r="PWB4" s="1436"/>
      <c r="PWC4" s="1436"/>
      <c r="PWD4" s="1436"/>
      <c r="PWE4" s="1436"/>
      <c r="PWF4" s="1436"/>
      <c r="PWG4" s="1436"/>
      <c r="PWH4" s="1436"/>
      <c r="PWI4" s="1436"/>
      <c r="PWJ4" s="1436"/>
      <c r="PWK4" s="1436"/>
      <c r="PWL4" s="1436"/>
      <c r="PWM4" s="1436"/>
      <c r="PWN4" s="1436"/>
      <c r="PWO4" s="1436"/>
      <c r="PWP4" s="1436"/>
      <c r="PWQ4" s="1436"/>
      <c r="PWR4" s="1436"/>
      <c r="PWS4" s="1436"/>
      <c r="PWT4" s="1436"/>
      <c r="PWU4" s="1436"/>
      <c r="PWV4" s="1436"/>
      <c r="PWW4" s="1436"/>
      <c r="PWX4" s="1436"/>
      <c r="PWY4" s="1436"/>
      <c r="PWZ4" s="1436"/>
      <c r="PXA4" s="1436"/>
      <c r="PXB4" s="1436"/>
      <c r="PXC4" s="1436"/>
      <c r="PXD4" s="1436"/>
      <c r="PXE4" s="1436"/>
      <c r="PXF4" s="1436"/>
      <c r="PXG4" s="1436"/>
      <c r="PXH4" s="1436"/>
      <c r="PXI4" s="1436"/>
      <c r="PXJ4" s="1436"/>
      <c r="PXK4" s="1436"/>
      <c r="PXL4" s="1436"/>
      <c r="PXM4" s="1436"/>
      <c r="PXN4" s="1436"/>
      <c r="PXO4" s="1436"/>
      <c r="PXP4" s="1436"/>
      <c r="PXQ4" s="1436"/>
      <c r="PXR4" s="1436"/>
      <c r="PXS4" s="1436"/>
      <c r="PXT4" s="1436"/>
      <c r="PXU4" s="1436"/>
      <c r="PXV4" s="1436"/>
      <c r="PXW4" s="1436"/>
      <c r="PXX4" s="1436"/>
      <c r="PXY4" s="1436"/>
      <c r="PXZ4" s="1436"/>
      <c r="PYA4" s="1436"/>
      <c r="PYB4" s="1436"/>
      <c r="PYC4" s="1436"/>
      <c r="PYD4" s="1436"/>
      <c r="PYE4" s="1436"/>
      <c r="PYF4" s="1436"/>
      <c r="PYG4" s="1436"/>
      <c r="PYH4" s="1436"/>
      <c r="PYI4" s="1436"/>
      <c r="PYJ4" s="1436"/>
      <c r="PYK4" s="1436"/>
      <c r="PYL4" s="1436"/>
      <c r="PYM4" s="1436"/>
      <c r="PYN4" s="1436"/>
      <c r="PYO4" s="1436"/>
      <c r="PYP4" s="1436"/>
      <c r="PYQ4" s="1436"/>
      <c r="PYR4" s="1436"/>
      <c r="PYS4" s="1436"/>
      <c r="PYT4" s="1436"/>
      <c r="PYU4" s="1436"/>
      <c r="PYV4" s="1436"/>
      <c r="PYW4" s="1436"/>
      <c r="PYX4" s="1436"/>
      <c r="PYY4" s="1436"/>
      <c r="PYZ4" s="1436"/>
      <c r="PZA4" s="1436"/>
      <c r="PZB4" s="1436"/>
      <c r="PZC4" s="1436"/>
      <c r="PZD4" s="1436"/>
      <c r="PZE4" s="1436"/>
      <c r="PZF4" s="1436"/>
      <c r="PZG4" s="1436"/>
      <c r="PZH4" s="1436"/>
      <c r="PZI4" s="1436"/>
      <c r="PZJ4" s="1436"/>
      <c r="PZK4" s="1436"/>
      <c r="PZL4" s="1436"/>
      <c r="PZM4" s="1436"/>
      <c r="PZN4" s="1436"/>
      <c r="PZO4" s="1436"/>
      <c r="PZP4" s="1436"/>
      <c r="PZQ4" s="1436"/>
      <c r="PZR4" s="1436"/>
      <c r="PZS4" s="1436"/>
      <c r="PZT4" s="1436"/>
      <c r="PZU4" s="1436"/>
      <c r="PZV4" s="1436"/>
      <c r="PZW4" s="1436"/>
      <c r="PZX4" s="1436"/>
      <c r="PZY4" s="1436"/>
      <c r="PZZ4" s="1436"/>
      <c r="QAA4" s="1436"/>
      <c r="QAB4" s="1436"/>
      <c r="QAC4" s="1436"/>
      <c r="QAD4" s="1436"/>
      <c r="QAE4" s="1436"/>
      <c r="QAF4" s="1436"/>
      <c r="QAG4" s="1436"/>
      <c r="QAH4" s="1436"/>
      <c r="QAI4" s="1436"/>
      <c r="QAJ4" s="1436"/>
      <c r="QAK4" s="1436"/>
      <c r="QAL4" s="1436"/>
      <c r="QAM4" s="1436"/>
      <c r="QAN4" s="1436"/>
      <c r="QAO4" s="1436"/>
      <c r="QAP4" s="1436"/>
      <c r="QAQ4" s="1436"/>
      <c r="QAR4" s="1436"/>
      <c r="QAS4" s="1436"/>
      <c r="QAT4" s="1436"/>
      <c r="QAU4" s="1436"/>
      <c r="QAV4" s="1436"/>
      <c r="QAW4" s="1436"/>
      <c r="QAX4" s="1436"/>
      <c r="QAY4" s="1436"/>
      <c r="QAZ4" s="1436"/>
      <c r="QBA4" s="1436"/>
      <c r="QBB4" s="1436"/>
      <c r="QBC4" s="1436"/>
      <c r="QBD4" s="1436"/>
      <c r="QBE4" s="1436"/>
      <c r="QBF4" s="1436"/>
      <c r="QBG4" s="1436"/>
      <c r="QBH4" s="1436"/>
      <c r="QBI4" s="1436"/>
      <c r="QBJ4" s="1436"/>
      <c r="QBK4" s="1436"/>
      <c r="QBL4" s="1436"/>
      <c r="QBM4" s="1436"/>
      <c r="QBN4" s="1436"/>
      <c r="QBO4" s="1436"/>
      <c r="QBP4" s="1436"/>
      <c r="QBQ4" s="1436"/>
      <c r="QBR4" s="1436"/>
      <c r="QBS4" s="1436"/>
      <c r="QBT4" s="1436"/>
      <c r="QBU4" s="1436"/>
      <c r="QBV4" s="1436"/>
      <c r="QBW4" s="1436"/>
      <c r="QBX4" s="1436"/>
      <c r="QBY4" s="1436"/>
      <c r="QBZ4" s="1436"/>
      <c r="QCA4" s="1436"/>
      <c r="QCB4" s="1436"/>
      <c r="QCC4" s="1436"/>
      <c r="QCD4" s="1436"/>
      <c r="QCE4" s="1436"/>
      <c r="QCF4" s="1436"/>
      <c r="QCG4" s="1436"/>
      <c r="QCH4" s="1436"/>
      <c r="QCI4" s="1436"/>
      <c r="QCJ4" s="1436"/>
      <c r="QCK4" s="1436"/>
      <c r="QCL4" s="1436"/>
      <c r="QCM4" s="1436"/>
      <c r="QCN4" s="1436"/>
      <c r="QCO4" s="1436"/>
      <c r="QCP4" s="1436"/>
      <c r="QCQ4" s="1436"/>
      <c r="QCR4" s="1436"/>
      <c r="QCS4" s="1436"/>
      <c r="QCT4" s="1436"/>
      <c r="QCU4" s="1436"/>
      <c r="QCV4" s="1436"/>
      <c r="QCW4" s="1436"/>
      <c r="QCX4" s="1436"/>
      <c r="QCY4" s="1436"/>
      <c r="QCZ4" s="1436"/>
      <c r="QDA4" s="1436"/>
      <c r="QDB4" s="1436"/>
      <c r="QDC4" s="1436"/>
      <c r="QDD4" s="1436"/>
      <c r="QDE4" s="1436"/>
      <c r="QDF4" s="1436"/>
      <c r="QDG4" s="1436"/>
      <c r="QDH4" s="1436"/>
      <c r="QDI4" s="1436"/>
      <c r="QDJ4" s="1436"/>
      <c r="QDK4" s="1436"/>
      <c r="QDL4" s="1436"/>
      <c r="QDM4" s="1436"/>
      <c r="QDN4" s="1436"/>
      <c r="QDO4" s="1436"/>
      <c r="QDP4" s="1436"/>
      <c r="QDQ4" s="1436"/>
      <c r="QDR4" s="1436"/>
      <c r="QDS4" s="1436"/>
      <c r="QDT4" s="1436"/>
      <c r="QDU4" s="1436"/>
      <c r="QDV4" s="1436"/>
      <c r="QDW4" s="1436"/>
      <c r="QDX4" s="1436"/>
      <c r="QDY4" s="1436"/>
      <c r="QDZ4" s="1436"/>
      <c r="QEA4" s="1436"/>
      <c r="QEB4" s="1436"/>
      <c r="QEC4" s="1436"/>
      <c r="QED4" s="1436"/>
      <c r="QEE4" s="1436"/>
      <c r="QEF4" s="1436"/>
      <c r="QEG4" s="1436"/>
      <c r="QEH4" s="1436"/>
      <c r="QEI4" s="1436"/>
      <c r="QEJ4" s="1436"/>
      <c r="QEK4" s="1436"/>
      <c r="QEL4" s="1436"/>
      <c r="QEM4" s="1436"/>
      <c r="QEN4" s="1436"/>
      <c r="QEO4" s="1436"/>
      <c r="QEP4" s="1436"/>
      <c r="QEQ4" s="1436"/>
      <c r="QER4" s="1436"/>
      <c r="QES4" s="1436"/>
      <c r="QET4" s="1436"/>
      <c r="QEU4" s="1436"/>
      <c r="QEV4" s="1436"/>
      <c r="QEW4" s="1436"/>
      <c r="QEX4" s="1436"/>
      <c r="QEY4" s="1436"/>
      <c r="QEZ4" s="1436"/>
      <c r="QFA4" s="1436"/>
      <c r="QFB4" s="1436"/>
      <c r="QFC4" s="1436"/>
      <c r="QFD4" s="1436"/>
      <c r="QFE4" s="1436"/>
      <c r="QFF4" s="1436"/>
      <c r="QFG4" s="1436"/>
      <c r="QFH4" s="1436"/>
      <c r="QFI4" s="1436"/>
      <c r="QFJ4" s="1436"/>
      <c r="QFK4" s="1436"/>
      <c r="QFL4" s="1436"/>
      <c r="QFM4" s="1436"/>
      <c r="QFN4" s="1436"/>
      <c r="QFO4" s="1436"/>
      <c r="QFP4" s="1436"/>
      <c r="QFQ4" s="1436"/>
      <c r="QFR4" s="1436"/>
      <c r="QFS4" s="1436"/>
      <c r="QFT4" s="1436"/>
      <c r="QFU4" s="1436"/>
      <c r="QFV4" s="1436"/>
      <c r="QFW4" s="1436"/>
      <c r="QFX4" s="1436"/>
      <c r="QFY4" s="1436"/>
      <c r="QFZ4" s="1436"/>
      <c r="QGA4" s="1436"/>
      <c r="QGB4" s="1436"/>
      <c r="QGC4" s="1436"/>
      <c r="QGD4" s="1436"/>
      <c r="QGE4" s="1436"/>
      <c r="QGF4" s="1436"/>
      <c r="QGG4" s="1436"/>
      <c r="QGH4" s="1436"/>
      <c r="QGI4" s="1436"/>
      <c r="QGJ4" s="1436"/>
      <c r="QGK4" s="1436"/>
      <c r="QGL4" s="1436"/>
      <c r="QGM4" s="1436"/>
      <c r="QGN4" s="1436"/>
      <c r="QGO4" s="1436"/>
      <c r="QGP4" s="1436"/>
      <c r="QGQ4" s="1436"/>
      <c r="QGR4" s="1436"/>
      <c r="QGS4" s="1436"/>
      <c r="QGT4" s="1436"/>
      <c r="QGU4" s="1436"/>
      <c r="QGV4" s="1436"/>
      <c r="QGW4" s="1436"/>
      <c r="QGX4" s="1436"/>
      <c r="QGY4" s="1436"/>
      <c r="QGZ4" s="1436"/>
      <c r="QHA4" s="1436"/>
      <c r="QHB4" s="1436"/>
      <c r="QHC4" s="1436"/>
      <c r="QHD4" s="1436"/>
      <c r="QHE4" s="1436"/>
      <c r="QHF4" s="1436"/>
      <c r="QHG4" s="1436"/>
      <c r="QHH4" s="1436"/>
      <c r="QHI4" s="1436"/>
      <c r="QHJ4" s="1436"/>
      <c r="QHK4" s="1436"/>
      <c r="QHL4" s="1436"/>
      <c r="QHM4" s="1436"/>
      <c r="QHN4" s="1436"/>
      <c r="QHO4" s="1436"/>
      <c r="QHP4" s="1436"/>
      <c r="QHQ4" s="1436"/>
      <c r="QHR4" s="1436"/>
      <c r="QHS4" s="1436"/>
      <c r="QHT4" s="1436"/>
      <c r="QHU4" s="1436"/>
      <c r="QHV4" s="1436"/>
      <c r="QHW4" s="1436"/>
      <c r="QHX4" s="1436"/>
      <c r="QHY4" s="1436"/>
      <c r="QHZ4" s="1436"/>
      <c r="QIA4" s="1436"/>
      <c r="QIB4" s="1436"/>
      <c r="QIC4" s="1436"/>
      <c r="QID4" s="1436"/>
      <c r="QIE4" s="1436"/>
      <c r="QIF4" s="1436"/>
      <c r="QIG4" s="1436"/>
      <c r="QIH4" s="1436"/>
      <c r="QII4" s="1436"/>
      <c r="QIJ4" s="1436"/>
      <c r="QIK4" s="1436"/>
      <c r="QIL4" s="1436"/>
      <c r="QIM4" s="1436"/>
      <c r="QIN4" s="1436"/>
      <c r="QIO4" s="1436"/>
      <c r="QIP4" s="1436"/>
      <c r="QIQ4" s="1436"/>
      <c r="QIR4" s="1436"/>
      <c r="QIS4" s="1436"/>
      <c r="QIT4" s="1436"/>
      <c r="QIU4" s="1436"/>
      <c r="QIV4" s="1436"/>
      <c r="QIW4" s="1436"/>
      <c r="QIX4" s="1436"/>
      <c r="QIY4" s="1436"/>
      <c r="QIZ4" s="1436"/>
      <c r="QJA4" s="1436"/>
      <c r="QJB4" s="1436"/>
      <c r="QJC4" s="1436"/>
      <c r="QJD4" s="1436"/>
      <c r="QJE4" s="1436"/>
      <c r="QJF4" s="1436"/>
      <c r="QJG4" s="1436"/>
      <c r="QJH4" s="1436"/>
      <c r="QJI4" s="1436"/>
      <c r="QJJ4" s="1436"/>
      <c r="QJK4" s="1436"/>
      <c r="QJL4" s="1436"/>
      <c r="QJM4" s="1436"/>
      <c r="QJN4" s="1436"/>
      <c r="QJO4" s="1436"/>
      <c r="QJP4" s="1436"/>
      <c r="QJQ4" s="1436"/>
      <c r="QJR4" s="1436"/>
      <c r="QJS4" s="1436"/>
      <c r="QJT4" s="1436"/>
      <c r="QJU4" s="1436"/>
      <c r="QJV4" s="1436"/>
      <c r="QJW4" s="1436"/>
      <c r="QJX4" s="1436"/>
      <c r="QJY4" s="1436"/>
      <c r="QJZ4" s="1436"/>
      <c r="QKA4" s="1436"/>
      <c r="QKB4" s="1436"/>
      <c r="QKC4" s="1436"/>
      <c r="QKD4" s="1436"/>
      <c r="QKE4" s="1436"/>
      <c r="QKF4" s="1436"/>
      <c r="QKG4" s="1436"/>
      <c r="QKH4" s="1436"/>
      <c r="QKI4" s="1436"/>
      <c r="QKJ4" s="1436"/>
      <c r="QKK4" s="1436"/>
      <c r="QKL4" s="1436"/>
      <c r="QKM4" s="1436"/>
      <c r="QKN4" s="1436"/>
      <c r="QKO4" s="1436"/>
      <c r="QKP4" s="1436"/>
      <c r="QKQ4" s="1436"/>
      <c r="QKR4" s="1436"/>
      <c r="QKS4" s="1436"/>
      <c r="QKT4" s="1436"/>
      <c r="QKU4" s="1436"/>
      <c r="QKV4" s="1436"/>
      <c r="QKW4" s="1436"/>
      <c r="QKX4" s="1436"/>
      <c r="QKY4" s="1436"/>
      <c r="QKZ4" s="1436"/>
      <c r="QLA4" s="1436"/>
      <c r="QLB4" s="1436"/>
      <c r="QLC4" s="1436"/>
      <c r="QLD4" s="1436"/>
      <c r="QLE4" s="1436"/>
      <c r="QLF4" s="1436"/>
      <c r="QLG4" s="1436"/>
      <c r="QLH4" s="1436"/>
      <c r="QLI4" s="1436"/>
      <c r="QLJ4" s="1436"/>
      <c r="QLK4" s="1436"/>
      <c r="QLL4" s="1436"/>
      <c r="QLM4" s="1436"/>
      <c r="QLN4" s="1436"/>
      <c r="QLO4" s="1436"/>
      <c r="QLP4" s="1436"/>
      <c r="QLQ4" s="1436"/>
      <c r="QLR4" s="1436"/>
      <c r="QLS4" s="1436"/>
      <c r="QLT4" s="1436"/>
      <c r="QLU4" s="1436"/>
      <c r="QLV4" s="1436"/>
      <c r="QLW4" s="1436"/>
      <c r="QLX4" s="1436"/>
      <c r="QLY4" s="1436"/>
      <c r="QLZ4" s="1436"/>
      <c r="QMA4" s="1436"/>
      <c r="QMB4" s="1436"/>
      <c r="QMC4" s="1436"/>
      <c r="QMD4" s="1436"/>
      <c r="QME4" s="1436"/>
      <c r="QMF4" s="1436"/>
      <c r="QMG4" s="1436"/>
      <c r="QMH4" s="1436"/>
      <c r="QMI4" s="1436"/>
      <c r="QMJ4" s="1436"/>
      <c r="QMK4" s="1436"/>
      <c r="QML4" s="1436"/>
      <c r="QMM4" s="1436"/>
      <c r="QMN4" s="1436"/>
      <c r="QMO4" s="1436"/>
      <c r="QMP4" s="1436"/>
      <c r="QMQ4" s="1436"/>
      <c r="QMR4" s="1436"/>
      <c r="QMS4" s="1436"/>
      <c r="QMT4" s="1436"/>
      <c r="QMU4" s="1436"/>
      <c r="QMV4" s="1436"/>
      <c r="QMW4" s="1436"/>
      <c r="QMX4" s="1436"/>
      <c r="QMY4" s="1436"/>
      <c r="QMZ4" s="1436"/>
      <c r="QNA4" s="1436"/>
      <c r="QNB4" s="1436"/>
      <c r="QNC4" s="1436"/>
      <c r="QND4" s="1436"/>
      <c r="QNE4" s="1436"/>
      <c r="QNF4" s="1436"/>
      <c r="QNG4" s="1436"/>
      <c r="QNH4" s="1436"/>
      <c r="QNI4" s="1436"/>
      <c r="QNJ4" s="1436"/>
      <c r="QNK4" s="1436"/>
      <c r="QNL4" s="1436"/>
      <c r="QNM4" s="1436"/>
      <c r="QNN4" s="1436"/>
      <c r="QNO4" s="1436"/>
      <c r="QNP4" s="1436"/>
      <c r="QNQ4" s="1436"/>
      <c r="QNR4" s="1436"/>
      <c r="QNS4" s="1436"/>
      <c r="QNT4" s="1436"/>
      <c r="QNU4" s="1436"/>
      <c r="QNV4" s="1436"/>
      <c r="QNW4" s="1436"/>
      <c r="QNX4" s="1436"/>
      <c r="QNY4" s="1436"/>
      <c r="QNZ4" s="1436"/>
      <c r="QOA4" s="1436"/>
      <c r="QOB4" s="1436"/>
      <c r="QOC4" s="1436"/>
      <c r="QOD4" s="1436"/>
      <c r="QOE4" s="1436"/>
      <c r="QOF4" s="1436"/>
      <c r="QOG4" s="1436"/>
      <c r="QOH4" s="1436"/>
      <c r="QOI4" s="1436"/>
      <c r="QOJ4" s="1436"/>
      <c r="QOK4" s="1436"/>
      <c r="QOL4" s="1436"/>
      <c r="QOM4" s="1436"/>
      <c r="QON4" s="1436"/>
      <c r="QOO4" s="1436"/>
      <c r="QOP4" s="1436"/>
      <c r="QOQ4" s="1436"/>
      <c r="QOR4" s="1436"/>
      <c r="QOS4" s="1436"/>
      <c r="QOT4" s="1436"/>
      <c r="QOU4" s="1436"/>
      <c r="QOV4" s="1436"/>
      <c r="QOW4" s="1436"/>
      <c r="QOX4" s="1436"/>
      <c r="QOY4" s="1436"/>
      <c r="QOZ4" s="1436"/>
      <c r="QPA4" s="1436"/>
      <c r="QPB4" s="1436"/>
      <c r="QPC4" s="1436"/>
      <c r="QPD4" s="1436"/>
      <c r="QPE4" s="1436"/>
      <c r="QPF4" s="1436"/>
      <c r="QPG4" s="1436"/>
      <c r="QPH4" s="1436"/>
      <c r="QPI4" s="1436"/>
      <c r="QPJ4" s="1436"/>
      <c r="QPK4" s="1436"/>
      <c r="QPL4" s="1436"/>
      <c r="QPM4" s="1436"/>
      <c r="QPN4" s="1436"/>
      <c r="QPO4" s="1436"/>
      <c r="QPP4" s="1436"/>
      <c r="QPQ4" s="1436"/>
      <c r="QPR4" s="1436"/>
      <c r="QPS4" s="1436"/>
      <c r="QPT4" s="1436"/>
      <c r="QPU4" s="1436"/>
      <c r="QPV4" s="1436"/>
      <c r="QPW4" s="1436"/>
      <c r="QPX4" s="1436"/>
      <c r="QPY4" s="1436"/>
      <c r="QPZ4" s="1436"/>
      <c r="QQA4" s="1436"/>
      <c r="QQB4" s="1436"/>
      <c r="QQC4" s="1436"/>
      <c r="QQD4" s="1436"/>
      <c r="QQE4" s="1436"/>
      <c r="QQF4" s="1436"/>
      <c r="QQG4" s="1436"/>
      <c r="QQH4" s="1436"/>
      <c r="QQI4" s="1436"/>
      <c r="QQJ4" s="1436"/>
      <c r="QQK4" s="1436"/>
      <c r="QQL4" s="1436"/>
      <c r="QQM4" s="1436"/>
      <c r="QQN4" s="1436"/>
      <c r="QQO4" s="1436"/>
      <c r="QQP4" s="1436"/>
      <c r="QQQ4" s="1436"/>
      <c r="QQR4" s="1436"/>
      <c r="QQS4" s="1436"/>
      <c r="QQT4" s="1436"/>
      <c r="QQU4" s="1436"/>
      <c r="QQV4" s="1436"/>
      <c r="QQW4" s="1436"/>
      <c r="QQX4" s="1436"/>
      <c r="QQY4" s="1436"/>
      <c r="QQZ4" s="1436"/>
      <c r="QRA4" s="1436"/>
      <c r="QRB4" s="1436"/>
      <c r="QRC4" s="1436"/>
      <c r="QRD4" s="1436"/>
      <c r="QRE4" s="1436"/>
      <c r="QRF4" s="1436"/>
      <c r="QRG4" s="1436"/>
      <c r="QRH4" s="1436"/>
      <c r="QRI4" s="1436"/>
      <c r="QRJ4" s="1436"/>
      <c r="QRK4" s="1436"/>
      <c r="QRL4" s="1436"/>
      <c r="QRM4" s="1436"/>
      <c r="QRN4" s="1436"/>
      <c r="QRO4" s="1436"/>
      <c r="QRP4" s="1436"/>
      <c r="QRQ4" s="1436"/>
      <c r="QRR4" s="1436"/>
      <c r="QRS4" s="1436"/>
      <c r="QRT4" s="1436"/>
      <c r="QRU4" s="1436"/>
      <c r="QRV4" s="1436"/>
      <c r="QRW4" s="1436"/>
      <c r="QRX4" s="1436"/>
      <c r="QRY4" s="1436"/>
      <c r="QRZ4" s="1436"/>
      <c r="QSA4" s="1436"/>
      <c r="QSB4" s="1436"/>
      <c r="QSC4" s="1436"/>
      <c r="QSD4" s="1436"/>
      <c r="QSE4" s="1436"/>
      <c r="QSF4" s="1436"/>
      <c r="QSG4" s="1436"/>
      <c r="QSH4" s="1436"/>
      <c r="QSI4" s="1436"/>
      <c r="QSJ4" s="1436"/>
      <c r="QSK4" s="1436"/>
      <c r="QSL4" s="1436"/>
      <c r="QSM4" s="1436"/>
      <c r="QSN4" s="1436"/>
      <c r="QSO4" s="1436"/>
      <c r="QSP4" s="1436"/>
      <c r="QSQ4" s="1436"/>
      <c r="QSR4" s="1436"/>
      <c r="QSS4" s="1436"/>
      <c r="QST4" s="1436"/>
      <c r="QSU4" s="1436"/>
      <c r="QSV4" s="1436"/>
      <c r="QSW4" s="1436"/>
      <c r="QSX4" s="1436"/>
      <c r="QSY4" s="1436"/>
      <c r="QSZ4" s="1436"/>
      <c r="QTA4" s="1436"/>
      <c r="QTB4" s="1436"/>
      <c r="QTC4" s="1436"/>
      <c r="QTD4" s="1436"/>
      <c r="QTE4" s="1436"/>
      <c r="QTF4" s="1436"/>
      <c r="QTG4" s="1436"/>
      <c r="QTH4" s="1436"/>
      <c r="QTI4" s="1436"/>
      <c r="QTJ4" s="1436"/>
      <c r="QTK4" s="1436"/>
      <c r="QTL4" s="1436"/>
      <c r="QTM4" s="1436"/>
      <c r="QTN4" s="1436"/>
      <c r="QTO4" s="1436"/>
      <c r="QTP4" s="1436"/>
      <c r="QTQ4" s="1436"/>
      <c r="QTR4" s="1436"/>
      <c r="QTS4" s="1436"/>
      <c r="QTT4" s="1436"/>
      <c r="QTU4" s="1436"/>
      <c r="QTV4" s="1436"/>
      <c r="QTW4" s="1436"/>
      <c r="QTX4" s="1436"/>
      <c r="QTY4" s="1436"/>
      <c r="QTZ4" s="1436"/>
      <c r="QUA4" s="1436"/>
      <c r="QUB4" s="1436"/>
      <c r="QUC4" s="1436"/>
      <c r="QUD4" s="1436"/>
      <c r="QUE4" s="1436"/>
      <c r="QUF4" s="1436"/>
      <c r="QUG4" s="1436"/>
      <c r="QUH4" s="1436"/>
      <c r="QUI4" s="1436"/>
      <c r="QUJ4" s="1436"/>
      <c r="QUK4" s="1436"/>
      <c r="QUL4" s="1436"/>
      <c r="QUM4" s="1436"/>
      <c r="QUN4" s="1436"/>
      <c r="QUO4" s="1436"/>
      <c r="QUP4" s="1436"/>
      <c r="QUQ4" s="1436"/>
      <c r="QUR4" s="1436"/>
      <c r="QUS4" s="1436"/>
      <c r="QUT4" s="1436"/>
      <c r="QUU4" s="1436"/>
      <c r="QUV4" s="1436"/>
      <c r="QUW4" s="1436"/>
      <c r="QUX4" s="1436"/>
      <c r="QUY4" s="1436"/>
      <c r="QUZ4" s="1436"/>
      <c r="QVA4" s="1436"/>
      <c r="QVB4" s="1436"/>
      <c r="QVC4" s="1436"/>
      <c r="QVD4" s="1436"/>
      <c r="QVE4" s="1436"/>
      <c r="QVF4" s="1436"/>
      <c r="QVG4" s="1436"/>
      <c r="QVH4" s="1436"/>
      <c r="QVI4" s="1436"/>
      <c r="QVJ4" s="1436"/>
      <c r="QVK4" s="1436"/>
      <c r="QVL4" s="1436"/>
      <c r="QVM4" s="1436"/>
      <c r="QVN4" s="1436"/>
      <c r="QVO4" s="1436"/>
      <c r="QVP4" s="1436"/>
      <c r="QVQ4" s="1436"/>
      <c r="QVR4" s="1436"/>
      <c r="QVS4" s="1436"/>
      <c r="QVT4" s="1436"/>
      <c r="QVU4" s="1436"/>
      <c r="QVV4" s="1436"/>
      <c r="QVW4" s="1436"/>
      <c r="QVX4" s="1436"/>
      <c r="QVY4" s="1436"/>
      <c r="QVZ4" s="1436"/>
      <c r="QWA4" s="1436"/>
      <c r="QWB4" s="1436"/>
      <c r="QWC4" s="1436"/>
      <c r="QWD4" s="1436"/>
      <c r="QWE4" s="1436"/>
      <c r="QWF4" s="1436"/>
      <c r="QWG4" s="1436"/>
      <c r="QWH4" s="1436"/>
      <c r="QWI4" s="1436"/>
      <c r="QWJ4" s="1436"/>
      <c r="QWK4" s="1436"/>
      <c r="QWL4" s="1436"/>
      <c r="QWM4" s="1436"/>
      <c r="QWN4" s="1436"/>
      <c r="QWO4" s="1436"/>
      <c r="QWP4" s="1436"/>
      <c r="QWQ4" s="1436"/>
      <c r="QWR4" s="1436"/>
      <c r="QWS4" s="1436"/>
      <c r="QWT4" s="1436"/>
      <c r="QWU4" s="1436"/>
      <c r="QWV4" s="1436"/>
      <c r="QWW4" s="1436"/>
      <c r="QWX4" s="1436"/>
      <c r="QWY4" s="1436"/>
      <c r="QWZ4" s="1436"/>
      <c r="QXA4" s="1436"/>
      <c r="QXB4" s="1436"/>
      <c r="QXC4" s="1436"/>
      <c r="QXD4" s="1436"/>
      <c r="QXE4" s="1436"/>
      <c r="QXF4" s="1436"/>
      <c r="QXG4" s="1436"/>
      <c r="QXH4" s="1436"/>
      <c r="QXI4" s="1436"/>
      <c r="QXJ4" s="1436"/>
      <c r="QXK4" s="1436"/>
      <c r="QXL4" s="1436"/>
      <c r="QXM4" s="1436"/>
      <c r="QXN4" s="1436"/>
      <c r="QXO4" s="1436"/>
      <c r="QXP4" s="1436"/>
      <c r="QXQ4" s="1436"/>
      <c r="QXR4" s="1436"/>
      <c r="QXS4" s="1436"/>
      <c r="QXT4" s="1436"/>
      <c r="QXU4" s="1436"/>
      <c r="QXV4" s="1436"/>
      <c r="QXW4" s="1436"/>
      <c r="QXX4" s="1436"/>
      <c r="QXY4" s="1436"/>
      <c r="QXZ4" s="1436"/>
      <c r="QYA4" s="1436"/>
      <c r="QYB4" s="1436"/>
      <c r="QYC4" s="1436"/>
      <c r="QYD4" s="1436"/>
      <c r="QYE4" s="1436"/>
      <c r="QYF4" s="1436"/>
      <c r="QYG4" s="1436"/>
      <c r="QYH4" s="1436"/>
      <c r="QYI4" s="1436"/>
      <c r="QYJ4" s="1436"/>
      <c r="QYK4" s="1436"/>
      <c r="QYL4" s="1436"/>
      <c r="QYM4" s="1436"/>
      <c r="QYN4" s="1436"/>
      <c r="QYO4" s="1436"/>
      <c r="QYP4" s="1436"/>
      <c r="QYQ4" s="1436"/>
      <c r="QYR4" s="1436"/>
      <c r="QYS4" s="1436"/>
      <c r="QYT4" s="1436"/>
      <c r="QYU4" s="1436"/>
      <c r="QYV4" s="1436"/>
      <c r="QYW4" s="1436"/>
      <c r="QYX4" s="1436"/>
      <c r="QYY4" s="1436"/>
      <c r="QYZ4" s="1436"/>
      <c r="QZA4" s="1436"/>
      <c r="QZB4" s="1436"/>
      <c r="QZC4" s="1436"/>
      <c r="QZD4" s="1436"/>
      <c r="QZE4" s="1436"/>
      <c r="QZF4" s="1436"/>
      <c r="QZG4" s="1436"/>
      <c r="QZH4" s="1436"/>
      <c r="QZI4" s="1436"/>
      <c r="QZJ4" s="1436"/>
      <c r="QZK4" s="1436"/>
      <c r="QZL4" s="1436"/>
      <c r="QZM4" s="1436"/>
      <c r="QZN4" s="1436"/>
      <c r="QZO4" s="1436"/>
      <c r="QZP4" s="1436"/>
      <c r="QZQ4" s="1436"/>
      <c r="QZR4" s="1436"/>
      <c r="QZS4" s="1436"/>
      <c r="QZT4" s="1436"/>
      <c r="QZU4" s="1436"/>
      <c r="QZV4" s="1436"/>
      <c r="QZW4" s="1436"/>
      <c r="QZX4" s="1436"/>
      <c r="QZY4" s="1436"/>
      <c r="QZZ4" s="1436"/>
      <c r="RAA4" s="1436"/>
      <c r="RAB4" s="1436"/>
      <c r="RAC4" s="1436"/>
      <c r="RAD4" s="1436"/>
      <c r="RAE4" s="1436"/>
      <c r="RAF4" s="1436"/>
      <c r="RAG4" s="1436"/>
      <c r="RAH4" s="1436"/>
      <c r="RAI4" s="1436"/>
      <c r="RAJ4" s="1436"/>
      <c r="RAK4" s="1436"/>
      <c r="RAL4" s="1436"/>
      <c r="RAM4" s="1436"/>
      <c r="RAN4" s="1436"/>
      <c r="RAO4" s="1436"/>
      <c r="RAP4" s="1436"/>
      <c r="RAQ4" s="1436"/>
      <c r="RAR4" s="1436"/>
      <c r="RAS4" s="1436"/>
      <c r="RAT4" s="1436"/>
      <c r="RAU4" s="1436"/>
      <c r="RAV4" s="1436"/>
      <c r="RAW4" s="1436"/>
      <c r="RAX4" s="1436"/>
      <c r="RAY4" s="1436"/>
      <c r="RAZ4" s="1436"/>
      <c r="RBA4" s="1436"/>
      <c r="RBB4" s="1436"/>
      <c r="RBC4" s="1436"/>
      <c r="RBD4" s="1436"/>
      <c r="RBE4" s="1436"/>
      <c r="RBF4" s="1436"/>
      <c r="RBG4" s="1436"/>
      <c r="RBH4" s="1436"/>
      <c r="RBI4" s="1436"/>
      <c r="RBJ4" s="1436"/>
      <c r="RBK4" s="1436"/>
      <c r="RBL4" s="1436"/>
      <c r="RBM4" s="1436"/>
      <c r="RBN4" s="1436"/>
      <c r="RBO4" s="1436"/>
      <c r="RBP4" s="1436"/>
      <c r="RBQ4" s="1436"/>
      <c r="RBR4" s="1436"/>
      <c r="RBS4" s="1436"/>
      <c r="RBT4" s="1436"/>
      <c r="RBU4" s="1436"/>
      <c r="RBV4" s="1436"/>
      <c r="RBW4" s="1436"/>
      <c r="RBX4" s="1436"/>
      <c r="RBY4" s="1436"/>
      <c r="RBZ4" s="1436"/>
      <c r="RCA4" s="1436"/>
      <c r="RCB4" s="1436"/>
      <c r="RCC4" s="1436"/>
      <c r="RCD4" s="1436"/>
      <c r="RCE4" s="1436"/>
      <c r="RCF4" s="1436"/>
      <c r="RCG4" s="1436"/>
      <c r="RCH4" s="1436"/>
      <c r="RCI4" s="1436"/>
      <c r="RCJ4" s="1436"/>
      <c r="RCK4" s="1436"/>
      <c r="RCL4" s="1436"/>
      <c r="RCM4" s="1436"/>
      <c r="RCN4" s="1436"/>
      <c r="RCO4" s="1436"/>
      <c r="RCP4" s="1436"/>
      <c r="RCQ4" s="1436"/>
      <c r="RCR4" s="1436"/>
      <c r="RCS4" s="1436"/>
      <c r="RCT4" s="1436"/>
      <c r="RCU4" s="1436"/>
      <c r="RCV4" s="1436"/>
      <c r="RCW4" s="1436"/>
      <c r="RCX4" s="1436"/>
      <c r="RCY4" s="1436"/>
      <c r="RCZ4" s="1436"/>
      <c r="RDA4" s="1436"/>
      <c r="RDB4" s="1436"/>
      <c r="RDC4" s="1436"/>
      <c r="RDD4" s="1436"/>
      <c r="RDE4" s="1436"/>
      <c r="RDF4" s="1436"/>
      <c r="RDG4" s="1436"/>
      <c r="RDH4" s="1436"/>
      <c r="RDI4" s="1436"/>
      <c r="RDJ4" s="1436"/>
      <c r="RDK4" s="1436"/>
      <c r="RDL4" s="1436"/>
      <c r="RDM4" s="1436"/>
      <c r="RDN4" s="1436"/>
      <c r="RDO4" s="1436"/>
      <c r="RDP4" s="1436"/>
      <c r="RDQ4" s="1436"/>
      <c r="RDR4" s="1436"/>
      <c r="RDS4" s="1436"/>
      <c r="RDT4" s="1436"/>
      <c r="RDU4" s="1436"/>
      <c r="RDV4" s="1436"/>
      <c r="RDW4" s="1436"/>
      <c r="RDX4" s="1436"/>
      <c r="RDY4" s="1436"/>
      <c r="RDZ4" s="1436"/>
      <c r="REA4" s="1436"/>
      <c r="REB4" s="1436"/>
      <c r="REC4" s="1436"/>
      <c r="RED4" s="1436"/>
      <c r="REE4" s="1436"/>
      <c r="REF4" s="1436"/>
      <c r="REG4" s="1436"/>
      <c r="REH4" s="1436"/>
      <c r="REI4" s="1436"/>
      <c r="REJ4" s="1436"/>
      <c r="REK4" s="1436"/>
      <c r="REL4" s="1436"/>
      <c r="REM4" s="1436"/>
      <c r="REN4" s="1436"/>
      <c r="REO4" s="1436"/>
      <c r="REP4" s="1436"/>
      <c r="REQ4" s="1436"/>
      <c r="RER4" s="1436"/>
      <c r="RES4" s="1436"/>
      <c r="RET4" s="1436"/>
      <c r="REU4" s="1436"/>
      <c r="REV4" s="1436"/>
      <c r="REW4" s="1436"/>
      <c r="REX4" s="1436"/>
      <c r="REY4" s="1436"/>
      <c r="REZ4" s="1436"/>
      <c r="RFA4" s="1436"/>
      <c r="RFB4" s="1436"/>
      <c r="RFC4" s="1436"/>
      <c r="RFD4" s="1436"/>
      <c r="RFE4" s="1436"/>
      <c r="RFF4" s="1436"/>
      <c r="RFG4" s="1436"/>
      <c r="RFH4" s="1436"/>
      <c r="RFI4" s="1436"/>
      <c r="RFJ4" s="1436"/>
      <c r="RFK4" s="1436"/>
      <c r="RFL4" s="1436"/>
      <c r="RFM4" s="1436"/>
      <c r="RFN4" s="1436"/>
      <c r="RFO4" s="1436"/>
      <c r="RFP4" s="1436"/>
      <c r="RFQ4" s="1436"/>
      <c r="RFR4" s="1436"/>
      <c r="RFS4" s="1436"/>
      <c r="RFT4" s="1436"/>
      <c r="RFU4" s="1436"/>
      <c r="RFV4" s="1436"/>
      <c r="RFW4" s="1436"/>
      <c r="RFX4" s="1436"/>
      <c r="RFY4" s="1436"/>
      <c r="RFZ4" s="1436"/>
      <c r="RGA4" s="1436"/>
      <c r="RGB4" s="1436"/>
      <c r="RGC4" s="1436"/>
      <c r="RGD4" s="1436"/>
      <c r="RGE4" s="1436"/>
      <c r="RGF4" s="1436"/>
      <c r="RGG4" s="1436"/>
      <c r="RGH4" s="1436"/>
      <c r="RGI4" s="1436"/>
      <c r="RGJ4" s="1436"/>
      <c r="RGK4" s="1436"/>
      <c r="RGL4" s="1436"/>
      <c r="RGM4" s="1436"/>
      <c r="RGN4" s="1436"/>
      <c r="RGO4" s="1436"/>
      <c r="RGP4" s="1436"/>
      <c r="RGQ4" s="1436"/>
      <c r="RGR4" s="1436"/>
      <c r="RGS4" s="1436"/>
      <c r="RGT4" s="1436"/>
      <c r="RGU4" s="1436"/>
      <c r="RGV4" s="1436"/>
      <c r="RGW4" s="1436"/>
      <c r="RGX4" s="1436"/>
      <c r="RGY4" s="1436"/>
      <c r="RGZ4" s="1436"/>
      <c r="RHA4" s="1436"/>
      <c r="RHB4" s="1436"/>
      <c r="RHC4" s="1436"/>
      <c r="RHD4" s="1436"/>
      <c r="RHE4" s="1436"/>
      <c r="RHF4" s="1436"/>
      <c r="RHG4" s="1436"/>
      <c r="RHH4" s="1436"/>
      <c r="RHI4" s="1436"/>
      <c r="RHJ4" s="1436"/>
      <c r="RHK4" s="1436"/>
      <c r="RHL4" s="1436"/>
      <c r="RHM4" s="1436"/>
      <c r="RHN4" s="1436"/>
      <c r="RHO4" s="1436"/>
      <c r="RHP4" s="1436"/>
      <c r="RHQ4" s="1436"/>
      <c r="RHR4" s="1436"/>
      <c r="RHS4" s="1436"/>
      <c r="RHT4" s="1436"/>
      <c r="RHU4" s="1436"/>
      <c r="RHV4" s="1436"/>
      <c r="RHW4" s="1436"/>
      <c r="RHX4" s="1436"/>
      <c r="RHY4" s="1436"/>
      <c r="RHZ4" s="1436"/>
      <c r="RIA4" s="1436"/>
      <c r="RIB4" s="1436"/>
      <c r="RIC4" s="1436"/>
      <c r="RID4" s="1436"/>
      <c r="RIE4" s="1436"/>
      <c r="RIF4" s="1436"/>
      <c r="RIG4" s="1436"/>
      <c r="RIH4" s="1436"/>
      <c r="RII4" s="1436"/>
      <c r="RIJ4" s="1436"/>
      <c r="RIK4" s="1436"/>
      <c r="RIL4" s="1436"/>
      <c r="RIM4" s="1436"/>
      <c r="RIN4" s="1436"/>
      <c r="RIO4" s="1436"/>
      <c r="RIP4" s="1436"/>
      <c r="RIQ4" s="1436"/>
      <c r="RIR4" s="1436"/>
      <c r="RIS4" s="1436"/>
      <c r="RIT4" s="1436"/>
      <c r="RIU4" s="1436"/>
      <c r="RIV4" s="1436"/>
      <c r="RIW4" s="1436"/>
      <c r="RIX4" s="1436"/>
      <c r="RIY4" s="1436"/>
      <c r="RIZ4" s="1436"/>
      <c r="RJA4" s="1436"/>
      <c r="RJB4" s="1436"/>
      <c r="RJC4" s="1436"/>
      <c r="RJD4" s="1436"/>
      <c r="RJE4" s="1436"/>
      <c r="RJF4" s="1436"/>
      <c r="RJG4" s="1436"/>
      <c r="RJH4" s="1436"/>
      <c r="RJI4" s="1436"/>
      <c r="RJJ4" s="1436"/>
      <c r="RJK4" s="1436"/>
      <c r="RJL4" s="1436"/>
      <c r="RJM4" s="1436"/>
      <c r="RJN4" s="1436"/>
      <c r="RJO4" s="1436"/>
      <c r="RJP4" s="1436"/>
      <c r="RJQ4" s="1436"/>
      <c r="RJR4" s="1436"/>
      <c r="RJS4" s="1436"/>
      <c r="RJT4" s="1436"/>
      <c r="RJU4" s="1436"/>
      <c r="RJV4" s="1436"/>
      <c r="RJW4" s="1436"/>
      <c r="RJX4" s="1436"/>
      <c r="RJY4" s="1436"/>
      <c r="RJZ4" s="1436"/>
      <c r="RKA4" s="1436"/>
      <c r="RKB4" s="1436"/>
      <c r="RKC4" s="1436"/>
      <c r="RKD4" s="1436"/>
      <c r="RKE4" s="1436"/>
      <c r="RKF4" s="1436"/>
      <c r="RKG4" s="1436"/>
      <c r="RKH4" s="1436"/>
      <c r="RKI4" s="1436"/>
      <c r="RKJ4" s="1436"/>
      <c r="RKK4" s="1436"/>
      <c r="RKL4" s="1436"/>
      <c r="RKM4" s="1436"/>
      <c r="RKN4" s="1436"/>
      <c r="RKO4" s="1436"/>
      <c r="RKP4" s="1436"/>
      <c r="RKQ4" s="1436"/>
      <c r="RKR4" s="1436"/>
      <c r="RKS4" s="1436"/>
      <c r="RKT4" s="1436"/>
      <c r="RKU4" s="1436"/>
      <c r="RKV4" s="1436"/>
      <c r="RKW4" s="1436"/>
      <c r="RKX4" s="1436"/>
      <c r="RKY4" s="1436"/>
      <c r="RKZ4" s="1436"/>
      <c r="RLA4" s="1436"/>
      <c r="RLB4" s="1436"/>
      <c r="RLC4" s="1436"/>
      <c r="RLD4" s="1436"/>
      <c r="RLE4" s="1436"/>
      <c r="RLF4" s="1436"/>
      <c r="RLG4" s="1436"/>
      <c r="RLH4" s="1436"/>
      <c r="RLI4" s="1436"/>
      <c r="RLJ4" s="1436"/>
      <c r="RLK4" s="1436"/>
      <c r="RLL4" s="1436"/>
      <c r="RLM4" s="1436"/>
      <c r="RLN4" s="1436"/>
      <c r="RLO4" s="1436"/>
      <c r="RLP4" s="1436"/>
      <c r="RLQ4" s="1436"/>
      <c r="RLR4" s="1436"/>
      <c r="RLS4" s="1436"/>
      <c r="RLT4" s="1436"/>
      <c r="RLU4" s="1436"/>
      <c r="RLV4" s="1436"/>
      <c r="RLW4" s="1436"/>
      <c r="RLX4" s="1436"/>
      <c r="RLY4" s="1436"/>
      <c r="RLZ4" s="1436"/>
      <c r="RMA4" s="1436"/>
      <c r="RMB4" s="1436"/>
      <c r="RMC4" s="1436"/>
      <c r="RMD4" s="1436"/>
      <c r="RME4" s="1436"/>
      <c r="RMF4" s="1436"/>
      <c r="RMG4" s="1436"/>
      <c r="RMH4" s="1436"/>
      <c r="RMI4" s="1436"/>
      <c r="RMJ4" s="1436"/>
      <c r="RMK4" s="1436"/>
      <c r="RML4" s="1436"/>
      <c r="RMM4" s="1436"/>
      <c r="RMN4" s="1436"/>
      <c r="RMO4" s="1436"/>
      <c r="RMP4" s="1436"/>
      <c r="RMQ4" s="1436"/>
      <c r="RMR4" s="1436"/>
      <c r="RMS4" s="1436"/>
      <c r="RMT4" s="1436"/>
      <c r="RMU4" s="1436"/>
      <c r="RMV4" s="1436"/>
      <c r="RMW4" s="1436"/>
      <c r="RMX4" s="1436"/>
      <c r="RMY4" s="1436"/>
      <c r="RMZ4" s="1436"/>
      <c r="RNA4" s="1436"/>
      <c r="RNB4" s="1436"/>
      <c r="RNC4" s="1436"/>
      <c r="RND4" s="1436"/>
      <c r="RNE4" s="1436"/>
      <c r="RNF4" s="1436"/>
      <c r="RNG4" s="1436"/>
      <c r="RNH4" s="1436"/>
      <c r="RNI4" s="1436"/>
      <c r="RNJ4" s="1436"/>
      <c r="RNK4" s="1436"/>
      <c r="RNL4" s="1436"/>
      <c r="RNM4" s="1436"/>
      <c r="RNN4" s="1436"/>
      <c r="RNO4" s="1436"/>
      <c r="RNP4" s="1436"/>
      <c r="RNQ4" s="1436"/>
      <c r="RNR4" s="1436"/>
      <c r="RNS4" s="1436"/>
      <c r="RNT4" s="1436"/>
      <c r="RNU4" s="1436"/>
      <c r="RNV4" s="1436"/>
      <c r="RNW4" s="1436"/>
      <c r="RNX4" s="1436"/>
      <c r="RNY4" s="1436"/>
      <c r="RNZ4" s="1436"/>
      <c r="ROA4" s="1436"/>
      <c r="ROB4" s="1436"/>
      <c r="ROC4" s="1436"/>
      <c r="ROD4" s="1436"/>
      <c r="ROE4" s="1436"/>
      <c r="ROF4" s="1436"/>
      <c r="ROG4" s="1436"/>
      <c r="ROH4" s="1436"/>
      <c r="ROI4" s="1436"/>
      <c r="ROJ4" s="1436"/>
      <c r="ROK4" s="1436"/>
      <c r="ROL4" s="1436"/>
      <c r="ROM4" s="1436"/>
      <c r="RON4" s="1436"/>
      <c r="ROO4" s="1436"/>
      <c r="ROP4" s="1436"/>
      <c r="ROQ4" s="1436"/>
      <c r="ROR4" s="1436"/>
      <c r="ROS4" s="1436"/>
      <c r="ROT4" s="1436"/>
      <c r="ROU4" s="1436"/>
      <c r="ROV4" s="1436"/>
      <c r="ROW4" s="1436"/>
      <c r="ROX4" s="1436"/>
      <c r="ROY4" s="1436"/>
      <c r="ROZ4" s="1436"/>
      <c r="RPA4" s="1436"/>
      <c r="RPB4" s="1436"/>
      <c r="RPC4" s="1436"/>
      <c r="RPD4" s="1436"/>
      <c r="RPE4" s="1436"/>
      <c r="RPF4" s="1436"/>
      <c r="RPG4" s="1436"/>
      <c r="RPH4" s="1436"/>
      <c r="RPI4" s="1436"/>
      <c r="RPJ4" s="1436"/>
      <c r="RPK4" s="1436"/>
      <c r="RPL4" s="1436"/>
      <c r="RPM4" s="1436"/>
      <c r="RPN4" s="1436"/>
      <c r="RPO4" s="1436"/>
      <c r="RPP4" s="1436"/>
      <c r="RPQ4" s="1436"/>
      <c r="RPR4" s="1436"/>
      <c r="RPS4" s="1436"/>
      <c r="RPT4" s="1436"/>
      <c r="RPU4" s="1436"/>
      <c r="RPV4" s="1436"/>
      <c r="RPW4" s="1436"/>
      <c r="RPX4" s="1436"/>
      <c r="RPY4" s="1436"/>
      <c r="RPZ4" s="1436"/>
      <c r="RQA4" s="1436"/>
      <c r="RQB4" s="1436"/>
      <c r="RQC4" s="1436"/>
      <c r="RQD4" s="1436"/>
      <c r="RQE4" s="1436"/>
      <c r="RQF4" s="1436"/>
      <c r="RQG4" s="1436"/>
      <c r="RQH4" s="1436"/>
      <c r="RQI4" s="1436"/>
      <c r="RQJ4" s="1436"/>
      <c r="RQK4" s="1436"/>
      <c r="RQL4" s="1436"/>
      <c r="RQM4" s="1436"/>
      <c r="RQN4" s="1436"/>
      <c r="RQO4" s="1436"/>
      <c r="RQP4" s="1436"/>
      <c r="RQQ4" s="1436"/>
      <c r="RQR4" s="1436"/>
      <c r="RQS4" s="1436"/>
      <c r="RQT4" s="1436"/>
      <c r="RQU4" s="1436"/>
      <c r="RQV4" s="1436"/>
      <c r="RQW4" s="1436"/>
      <c r="RQX4" s="1436"/>
      <c r="RQY4" s="1436"/>
      <c r="RQZ4" s="1436"/>
      <c r="RRA4" s="1436"/>
      <c r="RRB4" s="1436"/>
      <c r="RRC4" s="1436"/>
      <c r="RRD4" s="1436"/>
      <c r="RRE4" s="1436"/>
      <c r="RRF4" s="1436"/>
      <c r="RRG4" s="1436"/>
      <c r="RRH4" s="1436"/>
      <c r="RRI4" s="1436"/>
      <c r="RRJ4" s="1436"/>
      <c r="RRK4" s="1436"/>
      <c r="RRL4" s="1436"/>
      <c r="RRM4" s="1436"/>
      <c r="RRN4" s="1436"/>
      <c r="RRO4" s="1436"/>
      <c r="RRP4" s="1436"/>
      <c r="RRQ4" s="1436"/>
      <c r="RRR4" s="1436"/>
      <c r="RRS4" s="1436"/>
      <c r="RRT4" s="1436"/>
      <c r="RRU4" s="1436"/>
      <c r="RRV4" s="1436"/>
      <c r="RRW4" s="1436"/>
      <c r="RRX4" s="1436"/>
      <c r="RRY4" s="1436"/>
      <c r="RRZ4" s="1436"/>
      <c r="RSA4" s="1436"/>
      <c r="RSB4" s="1436"/>
      <c r="RSC4" s="1436"/>
      <c r="RSD4" s="1436"/>
      <c r="RSE4" s="1436"/>
      <c r="RSF4" s="1436"/>
      <c r="RSG4" s="1436"/>
      <c r="RSH4" s="1436"/>
      <c r="RSI4" s="1436"/>
      <c r="RSJ4" s="1436"/>
      <c r="RSK4" s="1436"/>
      <c r="RSL4" s="1436"/>
      <c r="RSM4" s="1436"/>
      <c r="RSN4" s="1436"/>
      <c r="RSO4" s="1436"/>
      <c r="RSP4" s="1436"/>
      <c r="RSQ4" s="1436"/>
      <c r="RSR4" s="1436"/>
      <c r="RSS4" s="1436"/>
      <c r="RST4" s="1436"/>
      <c r="RSU4" s="1436"/>
      <c r="RSV4" s="1436"/>
      <c r="RSW4" s="1436"/>
      <c r="RSX4" s="1436"/>
      <c r="RSY4" s="1436"/>
      <c r="RSZ4" s="1436"/>
      <c r="RTA4" s="1436"/>
      <c r="RTB4" s="1436"/>
      <c r="RTC4" s="1436"/>
      <c r="RTD4" s="1436"/>
      <c r="RTE4" s="1436"/>
      <c r="RTF4" s="1436"/>
      <c r="RTG4" s="1436"/>
      <c r="RTH4" s="1436"/>
      <c r="RTI4" s="1436"/>
      <c r="RTJ4" s="1436"/>
      <c r="RTK4" s="1436"/>
      <c r="RTL4" s="1436"/>
      <c r="RTM4" s="1436"/>
      <c r="RTN4" s="1436"/>
      <c r="RTO4" s="1436"/>
      <c r="RTP4" s="1436"/>
      <c r="RTQ4" s="1436"/>
      <c r="RTR4" s="1436"/>
      <c r="RTS4" s="1436"/>
      <c r="RTT4" s="1436"/>
      <c r="RTU4" s="1436"/>
      <c r="RTV4" s="1436"/>
      <c r="RTW4" s="1436"/>
      <c r="RTX4" s="1436"/>
      <c r="RTY4" s="1436"/>
      <c r="RTZ4" s="1436"/>
      <c r="RUA4" s="1436"/>
      <c r="RUB4" s="1436"/>
      <c r="RUC4" s="1436"/>
      <c r="RUD4" s="1436"/>
      <c r="RUE4" s="1436"/>
      <c r="RUF4" s="1436"/>
      <c r="RUG4" s="1436"/>
      <c r="RUH4" s="1436"/>
      <c r="RUI4" s="1436"/>
      <c r="RUJ4" s="1436"/>
      <c r="RUK4" s="1436"/>
      <c r="RUL4" s="1436"/>
      <c r="RUM4" s="1436"/>
      <c r="RUN4" s="1436"/>
      <c r="RUO4" s="1436"/>
      <c r="RUP4" s="1436"/>
      <c r="RUQ4" s="1436"/>
      <c r="RUR4" s="1436"/>
      <c r="RUS4" s="1436"/>
      <c r="RUT4" s="1436"/>
      <c r="RUU4" s="1436"/>
      <c r="RUV4" s="1436"/>
      <c r="RUW4" s="1436"/>
      <c r="RUX4" s="1436"/>
      <c r="RUY4" s="1436"/>
      <c r="RUZ4" s="1436"/>
      <c r="RVA4" s="1436"/>
      <c r="RVB4" s="1436"/>
      <c r="RVC4" s="1436"/>
      <c r="RVD4" s="1436"/>
      <c r="RVE4" s="1436"/>
      <c r="RVF4" s="1436"/>
      <c r="RVG4" s="1436"/>
      <c r="RVH4" s="1436"/>
      <c r="RVI4" s="1436"/>
      <c r="RVJ4" s="1436"/>
      <c r="RVK4" s="1436"/>
      <c r="RVL4" s="1436"/>
      <c r="RVM4" s="1436"/>
      <c r="RVN4" s="1436"/>
      <c r="RVO4" s="1436"/>
      <c r="RVP4" s="1436"/>
      <c r="RVQ4" s="1436"/>
      <c r="RVR4" s="1436"/>
      <c r="RVS4" s="1436"/>
      <c r="RVT4" s="1436"/>
      <c r="RVU4" s="1436"/>
      <c r="RVV4" s="1436"/>
      <c r="RVW4" s="1436"/>
      <c r="RVX4" s="1436"/>
      <c r="RVY4" s="1436"/>
      <c r="RVZ4" s="1436"/>
      <c r="RWA4" s="1436"/>
      <c r="RWB4" s="1436"/>
      <c r="RWC4" s="1436"/>
      <c r="RWD4" s="1436"/>
      <c r="RWE4" s="1436"/>
      <c r="RWF4" s="1436"/>
      <c r="RWG4" s="1436"/>
      <c r="RWH4" s="1436"/>
      <c r="RWI4" s="1436"/>
      <c r="RWJ4" s="1436"/>
      <c r="RWK4" s="1436"/>
      <c r="RWL4" s="1436"/>
      <c r="RWM4" s="1436"/>
      <c r="RWN4" s="1436"/>
      <c r="RWO4" s="1436"/>
      <c r="RWP4" s="1436"/>
      <c r="RWQ4" s="1436"/>
      <c r="RWR4" s="1436"/>
      <c r="RWS4" s="1436"/>
      <c r="RWT4" s="1436"/>
      <c r="RWU4" s="1436"/>
      <c r="RWV4" s="1436"/>
      <c r="RWW4" s="1436"/>
      <c r="RWX4" s="1436"/>
      <c r="RWY4" s="1436"/>
      <c r="RWZ4" s="1436"/>
      <c r="RXA4" s="1436"/>
      <c r="RXB4" s="1436"/>
      <c r="RXC4" s="1436"/>
      <c r="RXD4" s="1436"/>
      <c r="RXE4" s="1436"/>
      <c r="RXF4" s="1436"/>
      <c r="RXG4" s="1436"/>
      <c r="RXH4" s="1436"/>
      <c r="RXI4" s="1436"/>
      <c r="RXJ4" s="1436"/>
      <c r="RXK4" s="1436"/>
      <c r="RXL4" s="1436"/>
      <c r="RXM4" s="1436"/>
      <c r="RXN4" s="1436"/>
      <c r="RXO4" s="1436"/>
      <c r="RXP4" s="1436"/>
      <c r="RXQ4" s="1436"/>
      <c r="RXR4" s="1436"/>
      <c r="RXS4" s="1436"/>
      <c r="RXT4" s="1436"/>
      <c r="RXU4" s="1436"/>
      <c r="RXV4" s="1436"/>
      <c r="RXW4" s="1436"/>
      <c r="RXX4" s="1436"/>
      <c r="RXY4" s="1436"/>
      <c r="RXZ4" s="1436"/>
      <c r="RYA4" s="1436"/>
      <c r="RYB4" s="1436"/>
      <c r="RYC4" s="1436"/>
      <c r="RYD4" s="1436"/>
      <c r="RYE4" s="1436"/>
      <c r="RYF4" s="1436"/>
      <c r="RYG4" s="1436"/>
      <c r="RYH4" s="1436"/>
      <c r="RYI4" s="1436"/>
      <c r="RYJ4" s="1436"/>
      <c r="RYK4" s="1436"/>
      <c r="RYL4" s="1436"/>
      <c r="RYM4" s="1436"/>
      <c r="RYN4" s="1436"/>
      <c r="RYO4" s="1436"/>
      <c r="RYP4" s="1436"/>
      <c r="RYQ4" s="1436"/>
      <c r="RYR4" s="1436"/>
      <c r="RYS4" s="1436"/>
      <c r="RYT4" s="1436"/>
      <c r="RYU4" s="1436"/>
      <c r="RYV4" s="1436"/>
      <c r="RYW4" s="1436"/>
      <c r="RYX4" s="1436"/>
      <c r="RYY4" s="1436"/>
      <c r="RYZ4" s="1436"/>
      <c r="RZA4" s="1436"/>
      <c r="RZB4" s="1436"/>
      <c r="RZC4" s="1436"/>
      <c r="RZD4" s="1436"/>
      <c r="RZE4" s="1436"/>
      <c r="RZF4" s="1436"/>
      <c r="RZG4" s="1436"/>
      <c r="RZH4" s="1436"/>
      <c r="RZI4" s="1436"/>
      <c r="RZJ4" s="1436"/>
      <c r="RZK4" s="1436"/>
      <c r="RZL4" s="1436"/>
      <c r="RZM4" s="1436"/>
      <c r="RZN4" s="1436"/>
      <c r="RZO4" s="1436"/>
      <c r="RZP4" s="1436"/>
      <c r="RZQ4" s="1436"/>
      <c r="RZR4" s="1436"/>
      <c r="RZS4" s="1436"/>
      <c r="RZT4" s="1436"/>
      <c r="RZU4" s="1436"/>
      <c r="RZV4" s="1436"/>
      <c r="RZW4" s="1436"/>
      <c r="RZX4" s="1436"/>
      <c r="RZY4" s="1436"/>
      <c r="RZZ4" s="1436"/>
      <c r="SAA4" s="1436"/>
      <c r="SAB4" s="1436"/>
      <c r="SAC4" s="1436"/>
      <c r="SAD4" s="1436"/>
      <c r="SAE4" s="1436"/>
      <c r="SAF4" s="1436"/>
      <c r="SAG4" s="1436"/>
      <c r="SAH4" s="1436"/>
      <c r="SAI4" s="1436"/>
      <c r="SAJ4" s="1436"/>
      <c r="SAK4" s="1436"/>
      <c r="SAL4" s="1436"/>
      <c r="SAM4" s="1436"/>
      <c r="SAN4" s="1436"/>
      <c r="SAO4" s="1436"/>
      <c r="SAP4" s="1436"/>
      <c r="SAQ4" s="1436"/>
      <c r="SAR4" s="1436"/>
      <c r="SAS4" s="1436"/>
      <c r="SAT4" s="1436"/>
      <c r="SAU4" s="1436"/>
      <c r="SAV4" s="1436"/>
      <c r="SAW4" s="1436"/>
      <c r="SAX4" s="1436"/>
      <c r="SAY4" s="1436"/>
      <c r="SAZ4" s="1436"/>
      <c r="SBA4" s="1436"/>
      <c r="SBB4" s="1436"/>
      <c r="SBC4" s="1436"/>
      <c r="SBD4" s="1436"/>
      <c r="SBE4" s="1436"/>
      <c r="SBF4" s="1436"/>
      <c r="SBG4" s="1436"/>
      <c r="SBH4" s="1436"/>
      <c r="SBI4" s="1436"/>
      <c r="SBJ4" s="1436"/>
      <c r="SBK4" s="1436"/>
      <c r="SBL4" s="1436"/>
      <c r="SBM4" s="1436"/>
      <c r="SBN4" s="1436"/>
      <c r="SBO4" s="1436"/>
      <c r="SBP4" s="1436"/>
      <c r="SBQ4" s="1436"/>
      <c r="SBR4" s="1436"/>
      <c r="SBS4" s="1436"/>
      <c r="SBT4" s="1436"/>
      <c r="SBU4" s="1436"/>
      <c r="SBV4" s="1436"/>
      <c r="SBW4" s="1436"/>
      <c r="SBX4" s="1436"/>
      <c r="SBY4" s="1436"/>
      <c r="SBZ4" s="1436"/>
      <c r="SCA4" s="1436"/>
      <c r="SCB4" s="1436"/>
      <c r="SCC4" s="1436"/>
      <c r="SCD4" s="1436"/>
      <c r="SCE4" s="1436"/>
      <c r="SCF4" s="1436"/>
      <c r="SCG4" s="1436"/>
      <c r="SCH4" s="1436"/>
      <c r="SCI4" s="1436"/>
      <c r="SCJ4" s="1436"/>
      <c r="SCK4" s="1436"/>
      <c r="SCL4" s="1436"/>
      <c r="SCM4" s="1436"/>
      <c r="SCN4" s="1436"/>
      <c r="SCO4" s="1436"/>
      <c r="SCP4" s="1436"/>
      <c r="SCQ4" s="1436"/>
      <c r="SCR4" s="1436"/>
      <c r="SCS4" s="1436"/>
      <c r="SCT4" s="1436"/>
      <c r="SCU4" s="1436"/>
      <c r="SCV4" s="1436"/>
      <c r="SCW4" s="1436"/>
      <c r="SCX4" s="1436"/>
      <c r="SCY4" s="1436"/>
      <c r="SCZ4" s="1436"/>
      <c r="SDA4" s="1436"/>
      <c r="SDB4" s="1436"/>
      <c r="SDC4" s="1436"/>
      <c r="SDD4" s="1436"/>
      <c r="SDE4" s="1436"/>
      <c r="SDF4" s="1436"/>
      <c r="SDG4" s="1436"/>
      <c r="SDH4" s="1436"/>
      <c r="SDI4" s="1436"/>
      <c r="SDJ4" s="1436"/>
      <c r="SDK4" s="1436"/>
      <c r="SDL4" s="1436"/>
      <c r="SDM4" s="1436"/>
      <c r="SDN4" s="1436"/>
      <c r="SDO4" s="1436"/>
      <c r="SDP4" s="1436"/>
      <c r="SDQ4" s="1436"/>
      <c r="SDR4" s="1436"/>
      <c r="SDS4" s="1436"/>
      <c r="SDT4" s="1436"/>
      <c r="SDU4" s="1436"/>
      <c r="SDV4" s="1436"/>
      <c r="SDW4" s="1436"/>
      <c r="SDX4" s="1436"/>
      <c r="SDY4" s="1436"/>
      <c r="SDZ4" s="1436"/>
      <c r="SEA4" s="1436"/>
      <c r="SEB4" s="1436"/>
      <c r="SEC4" s="1436"/>
      <c r="SED4" s="1436"/>
      <c r="SEE4" s="1436"/>
      <c r="SEF4" s="1436"/>
      <c r="SEG4" s="1436"/>
      <c r="SEH4" s="1436"/>
      <c r="SEI4" s="1436"/>
      <c r="SEJ4" s="1436"/>
      <c r="SEK4" s="1436"/>
      <c r="SEL4" s="1436"/>
      <c r="SEM4" s="1436"/>
      <c r="SEN4" s="1436"/>
      <c r="SEO4" s="1436"/>
      <c r="SEP4" s="1436"/>
      <c r="SEQ4" s="1436"/>
      <c r="SER4" s="1436"/>
      <c r="SES4" s="1436"/>
      <c r="SET4" s="1436"/>
      <c r="SEU4" s="1436"/>
      <c r="SEV4" s="1436"/>
      <c r="SEW4" s="1436"/>
      <c r="SEX4" s="1436"/>
      <c r="SEY4" s="1436"/>
      <c r="SEZ4" s="1436"/>
      <c r="SFA4" s="1436"/>
      <c r="SFB4" s="1436"/>
      <c r="SFC4" s="1436"/>
      <c r="SFD4" s="1436"/>
      <c r="SFE4" s="1436"/>
      <c r="SFF4" s="1436"/>
      <c r="SFG4" s="1436"/>
      <c r="SFH4" s="1436"/>
      <c r="SFI4" s="1436"/>
      <c r="SFJ4" s="1436"/>
      <c r="SFK4" s="1436"/>
      <c r="SFL4" s="1436"/>
      <c r="SFM4" s="1436"/>
      <c r="SFN4" s="1436"/>
      <c r="SFO4" s="1436"/>
      <c r="SFP4" s="1436"/>
      <c r="SFQ4" s="1436"/>
      <c r="SFR4" s="1436"/>
      <c r="SFS4" s="1436"/>
      <c r="SFT4" s="1436"/>
      <c r="SFU4" s="1436"/>
      <c r="SFV4" s="1436"/>
      <c r="SFW4" s="1436"/>
      <c r="SFX4" s="1436"/>
      <c r="SFY4" s="1436"/>
      <c r="SFZ4" s="1436"/>
      <c r="SGA4" s="1436"/>
      <c r="SGB4" s="1436"/>
      <c r="SGC4" s="1436"/>
      <c r="SGD4" s="1436"/>
      <c r="SGE4" s="1436"/>
      <c r="SGF4" s="1436"/>
      <c r="SGG4" s="1436"/>
      <c r="SGH4" s="1436"/>
      <c r="SGI4" s="1436"/>
      <c r="SGJ4" s="1436"/>
      <c r="SGK4" s="1436"/>
      <c r="SGL4" s="1436"/>
      <c r="SGM4" s="1436"/>
      <c r="SGN4" s="1436"/>
      <c r="SGO4" s="1436"/>
      <c r="SGP4" s="1436"/>
      <c r="SGQ4" s="1436"/>
      <c r="SGR4" s="1436"/>
      <c r="SGS4" s="1436"/>
      <c r="SGT4" s="1436"/>
      <c r="SGU4" s="1436"/>
      <c r="SGV4" s="1436"/>
      <c r="SGW4" s="1436"/>
      <c r="SGX4" s="1436"/>
      <c r="SGY4" s="1436"/>
      <c r="SGZ4" s="1436"/>
      <c r="SHA4" s="1436"/>
      <c r="SHB4" s="1436"/>
      <c r="SHC4" s="1436"/>
      <c r="SHD4" s="1436"/>
      <c r="SHE4" s="1436"/>
      <c r="SHF4" s="1436"/>
      <c r="SHG4" s="1436"/>
      <c r="SHH4" s="1436"/>
      <c r="SHI4" s="1436"/>
      <c r="SHJ4" s="1436"/>
      <c r="SHK4" s="1436"/>
      <c r="SHL4" s="1436"/>
      <c r="SHM4" s="1436"/>
      <c r="SHN4" s="1436"/>
      <c r="SHO4" s="1436"/>
      <c r="SHP4" s="1436"/>
      <c r="SHQ4" s="1436"/>
      <c r="SHR4" s="1436"/>
      <c r="SHS4" s="1436"/>
      <c r="SHT4" s="1436"/>
      <c r="SHU4" s="1436"/>
      <c r="SHV4" s="1436"/>
      <c r="SHW4" s="1436"/>
      <c r="SHX4" s="1436"/>
      <c r="SHY4" s="1436"/>
      <c r="SHZ4" s="1436"/>
      <c r="SIA4" s="1436"/>
      <c r="SIB4" s="1436"/>
      <c r="SIC4" s="1436"/>
      <c r="SID4" s="1436"/>
      <c r="SIE4" s="1436"/>
      <c r="SIF4" s="1436"/>
      <c r="SIG4" s="1436"/>
      <c r="SIH4" s="1436"/>
      <c r="SII4" s="1436"/>
      <c r="SIJ4" s="1436"/>
      <c r="SIK4" s="1436"/>
      <c r="SIL4" s="1436"/>
      <c r="SIM4" s="1436"/>
      <c r="SIN4" s="1436"/>
      <c r="SIO4" s="1436"/>
      <c r="SIP4" s="1436"/>
      <c r="SIQ4" s="1436"/>
      <c r="SIR4" s="1436"/>
      <c r="SIS4" s="1436"/>
      <c r="SIT4" s="1436"/>
      <c r="SIU4" s="1436"/>
      <c r="SIV4" s="1436"/>
      <c r="SIW4" s="1436"/>
      <c r="SIX4" s="1436"/>
      <c r="SIY4" s="1436"/>
      <c r="SIZ4" s="1436"/>
      <c r="SJA4" s="1436"/>
      <c r="SJB4" s="1436"/>
      <c r="SJC4" s="1436"/>
      <c r="SJD4" s="1436"/>
      <c r="SJE4" s="1436"/>
      <c r="SJF4" s="1436"/>
      <c r="SJG4" s="1436"/>
      <c r="SJH4" s="1436"/>
      <c r="SJI4" s="1436"/>
      <c r="SJJ4" s="1436"/>
      <c r="SJK4" s="1436"/>
      <c r="SJL4" s="1436"/>
      <c r="SJM4" s="1436"/>
      <c r="SJN4" s="1436"/>
      <c r="SJO4" s="1436"/>
      <c r="SJP4" s="1436"/>
      <c r="SJQ4" s="1436"/>
      <c r="SJR4" s="1436"/>
      <c r="SJS4" s="1436"/>
      <c r="SJT4" s="1436"/>
      <c r="SJU4" s="1436"/>
      <c r="SJV4" s="1436"/>
      <c r="SJW4" s="1436"/>
      <c r="SJX4" s="1436"/>
      <c r="SJY4" s="1436"/>
      <c r="SJZ4" s="1436"/>
      <c r="SKA4" s="1436"/>
      <c r="SKB4" s="1436"/>
      <c r="SKC4" s="1436"/>
      <c r="SKD4" s="1436"/>
      <c r="SKE4" s="1436"/>
      <c r="SKF4" s="1436"/>
      <c r="SKG4" s="1436"/>
      <c r="SKH4" s="1436"/>
      <c r="SKI4" s="1436"/>
      <c r="SKJ4" s="1436"/>
      <c r="SKK4" s="1436"/>
      <c r="SKL4" s="1436"/>
      <c r="SKM4" s="1436"/>
      <c r="SKN4" s="1436"/>
      <c r="SKO4" s="1436"/>
      <c r="SKP4" s="1436"/>
      <c r="SKQ4" s="1436"/>
      <c r="SKR4" s="1436"/>
      <c r="SKS4" s="1436"/>
      <c r="SKT4" s="1436"/>
      <c r="SKU4" s="1436"/>
      <c r="SKV4" s="1436"/>
      <c r="SKW4" s="1436"/>
      <c r="SKX4" s="1436"/>
      <c r="SKY4" s="1436"/>
      <c r="SKZ4" s="1436"/>
      <c r="SLA4" s="1436"/>
      <c r="SLB4" s="1436"/>
      <c r="SLC4" s="1436"/>
      <c r="SLD4" s="1436"/>
      <c r="SLE4" s="1436"/>
      <c r="SLF4" s="1436"/>
      <c r="SLG4" s="1436"/>
      <c r="SLH4" s="1436"/>
      <c r="SLI4" s="1436"/>
      <c r="SLJ4" s="1436"/>
      <c r="SLK4" s="1436"/>
      <c r="SLL4" s="1436"/>
      <c r="SLM4" s="1436"/>
      <c r="SLN4" s="1436"/>
      <c r="SLO4" s="1436"/>
      <c r="SLP4" s="1436"/>
      <c r="SLQ4" s="1436"/>
      <c r="SLR4" s="1436"/>
      <c r="SLS4" s="1436"/>
      <c r="SLT4" s="1436"/>
      <c r="SLU4" s="1436"/>
      <c r="SLV4" s="1436"/>
      <c r="SLW4" s="1436"/>
      <c r="SLX4" s="1436"/>
      <c r="SLY4" s="1436"/>
      <c r="SLZ4" s="1436"/>
      <c r="SMA4" s="1436"/>
      <c r="SMB4" s="1436"/>
      <c r="SMC4" s="1436"/>
      <c r="SMD4" s="1436"/>
      <c r="SME4" s="1436"/>
      <c r="SMF4" s="1436"/>
      <c r="SMG4" s="1436"/>
      <c r="SMH4" s="1436"/>
      <c r="SMI4" s="1436"/>
      <c r="SMJ4" s="1436"/>
      <c r="SMK4" s="1436"/>
      <c r="SML4" s="1436"/>
      <c r="SMM4" s="1436"/>
      <c r="SMN4" s="1436"/>
      <c r="SMO4" s="1436"/>
      <c r="SMP4" s="1436"/>
      <c r="SMQ4" s="1436"/>
      <c r="SMR4" s="1436"/>
      <c r="SMS4" s="1436"/>
      <c r="SMT4" s="1436"/>
      <c r="SMU4" s="1436"/>
      <c r="SMV4" s="1436"/>
      <c r="SMW4" s="1436"/>
      <c r="SMX4" s="1436"/>
      <c r="SMY4" s="1436"/>
      <c r="SMZ4" s="1436"/>
      <c r="SNA4" s="1436"/>
      <c r="SNB4" s="1436"/>
      <c r="SNC4" s="1436"/>
      <c r="SND4" s="1436"/>
      <c r="SNE4" s="1436"/>
      <c r="SNF4" s="1436"/>
      <c r="SNG4" s="1436"/>
      <c r="SNH4" s="1436"/>
      <c r="SNI4" s="1436"/>
      <c r="SNJ4" s="1436"/>
      <c r="SNK4" s="1436"/>
      <c r="SNL4" s="1436"/>
      <c r="SNM4" s="1436"/>
      <c r="SNN4" s="1436"/>
      <c r="SNO4" s="1436"/>
      <c r="SNP4" s="1436"/>
      <c r="SNQ4" s="1436"/>
      <c r="SNR4" s="1436"/>
      <c r="SNS4" s="1436"/>
      <c r="SNT4" s="1436"/>
      <c r="SNU4" s="1436"/>
      <c r="SNV4" s="1436"/>
      <c r="SNW4" s="1436"/>
      <c r="SNX4" s="1436"/>
      <c r="SNY4" s="1436"/>
      <c r="SNZ4" s="1436"/>
      <c r="SOA4" s="1436"/>
      <c r="SOB4" s="1436"/>
      <c r="SOC4" s="1436"/>
      <c r="SOD4" s="1436"/>
      <c r="SOE4" s="1436"/>
      <c r="SOF4" s="1436"/>
      <c r="SOG4" s="1436"/>
      <c r="SOH4" s="1436"/>
      <c r="SOI4" s="1436"/>
      <c r="SOJ4" s="1436"/>
      <c r="SOK4" s="1436"/>
      <c r="SOL4" s="1436"/>
      <c r="SOM4" s="1436"/>
      <c r="SON4" s="1436"/>
      <c r="SOO4" s="1436"/>
      <c r="SOP4" s="1436"/>
      <c r="SOQ4" s="1436"/>
      <c r="SOR4" s="1436"/>
      <c r="SOS4" s="1436"/>
      <c r="SOT4" s="1436"/>
      <c r="SOU4" s="1436"/>
      <c r="SOV4" s="1436"/>
      <c r="SOW4" s="1436"/>
      <c r="SOX4" s="1436"/>
      <c r="SOY4" s="1436"/>
      <c r="SOZ4" s="1436"/>
      <c r="SPA4" s="1436"/>
      <c r="SPB4" s="1436"/>
      <c r="SPC4" s="1436"/>
      <c r="SPD4" s="1436"/>
      <c r="SPE4" s="1436"/>
      <c r="SPF4" s="1436"/>
      <c r="SPG4" s="1436"/>
      <c r="SPH4" s="1436"/>
      <c r="SPI4" s="1436"/>
      <c r="SPJ4" s="1436"/>
      <c r="SPK4" s="1436"/>
      <c r="SPL4" s="1436"/>
      <c r="SPM4" s="1436"/>
      <c r="SPN4" s="1436"/>
      <c r="SPO4" s="1436"/>
      <c r="SPP4" s="1436"/>
      <c r="SPQ4" s="1436"/>
      <c r="SPR4" s="1436"/>
      <c r="SPS4" s="1436"/>
      <c r="SPT4" s="1436"/>
      <c r="SPU4" s="1436"/>
      <c r="SPV4" s="1436"/>
      <c r="SPW4" s="1436"/>
      <c r="SPX4" s="1436"/>
      <c r="SPY4" s="1436"/>
      <c r="SPZ4" s="1436"/>
      <c r="SQA4" s="1436"/>
      <c r="SQB4" s="1436"/>
      <c r="SQC4" s="1436"/>
      <c r="SQD4" s="1436"/>
      <c r="SQE4" s="1436"/>
      <c r="SQF4" s="1436"/>
      <c r="SQG4" s="1436"/>
      <c r="SQH4" s="1436"/>
      <c r="SQI4" s="1436"/>
      <c r="SQJ4" s="1436"/>
      <c r="SQK4" s="1436"/>
      <c r="SQL4" s="1436"/>
      <c r="SQM4" s="1436"/>
      <c r="SQN4" s="1436"/>
      <c r="SQO4" s="1436"/>
      <c r="SQP4" s="1436"/>
      <c r="SQQ4" s="1436"/>
      <c r="SQR4" s="1436"/>
      <c r="SQS4" s="1436"/>
      <c r="SQT4" s="1436"/>
      <c r="SQU4" s="1436"/>
      <c r="SQV4" s="1436"/>
      <c r="SQW4" s="1436"/>
      <c r="SQX4" s="1436"/>
      <c r="SQY4" s="1436"/>
      <c r="SQZ4" s="1436"/>
      <c r="SRA4" s="1436"/>
      <c r="SRB4" s="1436"/>
      <c r="SRC4" s="1436"/>
      <c r="SRD4" s="1436"/>
      <c r="SRE4" s="1436"/>
      <c r="SRF4" s="1436"/>
      <c r="SRG4" s="1436"/>
      <c r="SRH4" s="1436"/>
      <c r="SRI4" s="1436"/>
      <c r="SRJ4" s="1436"/>
      <c r="SRK4" s="1436"/>
      <c r="SRL4" s="1436"/>
      <c r="SRM4" s="1436"/>
      <c r="SRN4" s="1436"/>
      <c r="SRO4" s="1436"/>
      <c r="SRP4" s="1436"/>
      <c r="SRQ4" s="1436"/>
      <c r="SRR4" s="1436"/>
      <c r="SRS4" s="1436"/>
      <c r="SRT4" s="1436"/>
      <c r="SRU4" s="1436"/>
      <c r="SRV4" s="1436"/>
      <c r="SRW4" s="1436"/>
      <c r="SRX4" s="1436"/>
      <c r="SRY4" s="1436"/>
      <c r="SRZ4" s="1436"/>
      <c r="SSA4" s="1436"/>
      <c r="SSB4" s="1436"/>
      <c r="SSC4" s="1436"/>
      <c r="SSD4" s="1436"/>
      <c r="SSE4" s="1436"/>
      <c r="SSF4" s="1436"/>
      <c r="SSG4" s="1436"/>
      <c r="SSH4" s="1436"/>
      <c r="SSI4" s="1436"/>
      <c r="SSJ4" s="1436"/>
      <c r="SSK4" s="1436"/>
      <c r="SSL4" s="1436"/>
      <c r="SSM4" s="1436"/>
      <c r="SSN4" s="1436"/>
      <c r="SSO4" s="1436"/>
      <c r="SSP4" s="1436"/>
      <c r="SSQ4" s="1436"/>
      <c r="SSR4" s="1436"/>
      <c r="SSS4" s="1436"/>
      <c r="SST4" s="1436"/>
      <c r="SSU4" s="1436"/>
      <c r="SSV4" s="1436"/>
      <c r="SSW4" s="1436"/>
      <c r="SSX4" s="1436"/>
      <c r="SSY4" s="1436"/>
      <c r="SSZ4" s="1436"/>
      <c r="STA4" s="1436"/>
      <c r="STB4" s="1436"/>
      <c r="STC4" s="1436"/>
      <c r="STD4" s="1436"/>
      <c r="STE4" s="1436"/>
      <c r="STF4" s="1436"/>
      <c r="STG4" s="1436"/>
      <c r="STH4" s="1436"/>
      <c r="STI4" s="1436"/>
      <c r="STJ4" s="1436"/>
      <c r="STK4" s="1436"/>
      <c r="STL4" s="1436"/>
      <c r="STM4" s="1436"/>
      <c r="STN4" s="1436"/>
      <c r="STO4" s="1436"/>
      <c r="STP4" s="1436"/>
      <c r="STQ4" s="1436"/>
      <c r="STR4" s="1436"/>
      <c r="STS4" s="1436"/>
      <c r="STT4" s="1436"/>
      <c r="STU4" s="1436"/>
      <c r="STV4" s="1436"/>
      <c r="STW4" s="1436"/>
      <c r="STX4" s="1436"/>
      <c r="STY4" s="1436"/>
      <c r="STZ4" s="1436"/>
      <c r="SUA4" s="1436"/>
      <c r="SUB4" s="1436"/>
      <c r="SUC4" s="1436"/>
      <c r="SUD4" s="1436"/>
      <c r="SUE4" s="1436"/>
      <c r="SUF4" s="1436"/>
      <c r="SUG4" s="1436"/>
      <c r="SUH4" s="1436"/>
      <c r="SUI4" s="1436"/>
      <c r="SUJ4" s="1436"/>
      <c r="SUK4" s="1436"/>
      <c r="SUL4" s="1436"/>
      <c r="SUM4" s="1436"/>
      <c r="SUN4" s="1436"/>
      <c r="SUO4" s="1436"/>
      <c r="SUP4" s="1436"/>
      <c r="SUQ4" s="1436"/>
      <c r="SUR4" s="1436"/>
      <c r="SUS4" s="1436"/>
      <c r="SUT4" s="1436"/>
      <c r="SUU4" s="1436"/>
      <c r="SUV4" s="1436"/>
      <c r="SUW4" s="1436"/>
      <c r="SUX4" s="1436"/>
      <c r="SUY4" s="1436"/>
      <c r="SUZ4" s="1436"/>
      <c r="SVA4" s="1436"/>
      <c r="SVB4" s="1436"/>
      <c r="SVC4" s="1436"/>
      <c r="SVD4" s="1436"/>
      <c r="SVE4" s="1436"/>
      <c r="SVF4" s="1436"/>
      <c r="SVG4" s="1436"/>
      <c r="SVH4" s="1436"/>
      <c r="SVI4" s="1436"/>
      <c r="SVJ4" s="1436"/>
      <c r="SVK4" s="1436"/>
      <c r="SVL4" s="1436"/>
      <c r="SVM4" s="1436"/>
      <c r="SVN4" s="1436"/>
      <c r="SVO4" s="1436"/>
      <c r="SVP4" s="1436"/>
      <c r="SVQ4" s="1436"/>
      <c r="SVR4" s="1436"/>
      <c r="SVS4" s="1436"/>
      <c r="SVT4" s="1436"/>
      <c r="SVU4" s="1436"/>
      <c r="SVV4" s="1436"/>
      <c r="SVW4" s="1436"/>
      <c r="SVX4" s="1436"/>
      <c r="SVY4" s="1436"/>
      <c r="SVZ4" s="1436"/>
      <c r="SWA4" s="1436"/>
      <c r="SWB4" s="1436"/>
      <c r="SWC4" s="1436"/>
      <c r="SWD4" s="1436"/>
      <c r="SWE4" s="1436"/>
      <c r="SWF4" s="1436"/>
      <c r="SWG4" s="1436"/>
      <c r="SWH4" s="1436"/>
      <c r="SWI4" s="1436"/>
      <c r="SWJ4" s="1436"/>
      <c r="SWK4" s="1436"/>
      <c r="SWL4" s="1436"/>
      <c r="SWM4" s="1436"/>
      <c r="SWN4" s="1436"/>
      <c r="SWO4" s="1436"/>
      <c r="SWP4" s="1436"/>
      <c r="SWQ4" s="1436"/>
      <c r="SWR4" s="1436"/>
      <c r="SWS4" s="1436"/>
      <c r="SWT4" s="1436"/>
      <c r="SWU4" s="1436"/>
      <c r="SWV4" s="1436"/>
      <c r="SWW4" s="1436"/>
      <c r="SWX4" s="1436"/>
      <c r="SWY4" s="1436"/>
      <c r="SWZ4" s="1436"/>
      <c r="SXA4" s="1436"/>
      <c r="SXB4" s="1436"/>
      <c r="SXC4" s="1436"/>
      <c r="SXD4" s="1436"/>
      <c r="SXE4" s="1436"/>
      <c r="SXF4" s="1436"/>
      <c r="SXG4" s="1436"/>
      <c r="SXH4" s="1436"/>
      <c r="SXI4" s="1436"/>
      <c r="SXJ4" s="1436"/>
      <c r="SXK4" s="1436"/>
      <c r="SXL4" s="1436"/>
      <c r="SXM4" s="1436"/>
      <c r="SXN4" s="1436"/>
      <c r="SXO4" s="1436"/>
      <c r="SXP4" s="1436"/>
      <c r="SXQ4" s="1436"/>
      <c r="SXR4" s="1436"/>
      <c r="SXS4" s="1436"/>
      <c r="SXT4" s="1436"/>
      <c r="SXU4" s="1436"/>
      <c r="SXV4" s="1436"/>
      <c r="SXW4" s="1436"/>
      <c r="SXX4" s="1436"/>
      <c r="SXY4" s="1436"/>
      <c r="SXZ4" s="1436"/>
      <c r="SYA4" s="1436"/>
      <c r="SYB4" s="1436"/>
      <c r="SYC4" s="1436"/>
      <c r="SYD4" s="1436"/>
      <c r="SYE4" s="1436"/>
      <c r="SYF4" s="1436"/>
      <c r="SYG4" s="1436"/>
      <c r="SYH4" s="1436"/>
      <c r="SYI4" s="1436"/>
      <c r="SYJ4" s="1436"/>
      <c r="SYK4" s="1436"/>
      <c r="SYL4" s="1436"/>
      <c r="SYM4" s="1436"/>
      <c r="SYN4" s="1436"/>
      <c r="SYO4" s="1436"/>
      <c r="SYP4" s="1436"/>
      <c r="SYQ4" s="1436"/>
      <c r="SYR4" s="1436"/>
      <c r="SYS4" s="1436"/>
      <c r="SYT4" s="1436"/>
      <c r="SYU4" s="1436"/>
      <c r="SYV4" s="1436"/>
      <c r="SYW4" s="1436"/>
      <c r="SYX4" s="1436"/>
      <c r="SYY4" s="1436"/>
      <c r="SYZ4" s="1436"/>
      <c r="SZA4" s="1436"/>
      <c r="SZB4" s="1436"/>
      <c r="SZC4" s="1436"/>
      <c r="SZD4" s="1436"/>
      <c r="SZE4" s="1436"/>
      <c r="SZF4" s="1436"/>
      <c r="SZG4" s="1436"/>
      <c r="SZH4" s="1436"/>
      <c r="SZI4" s="1436"/>
      <c r="SZJ4" s="1436"/>
      <c r="SZK4" s="1436"/>
      <c r="SZL4" s="1436"/>
      <c r="SZM4" s="1436"/>
      <c r="SZN4" s="1436"/>
      <c r="SZO4" s="1436"/>
      <c r="SZP4" s="1436"/>
      <c r="SZQ4" s="1436"/>
      <c r="SZR4" s="1436"/>
      <c r="SZS4" s="1436"/>
      <c r="SZT4" s="1436"/>
      <c r="SZU4" s="1436"/>
      <c r="SZV4" s="1436"/>
      <c r="SZW4" s="1436"/>
      <c r="SZX4" s="1436"/>
      <c r="SZY4" s="1436"/>
      <c r="SZZ4" s="1436"/>
      <c r="TAA4" s="1436"/>
      <c r="TAB4" s="1436"/>
      <c r="TAC4" s="1436"/>
      <c r="TAD4" s="1436"/>
      <c r="TAE4" s="1436"/>
      <c r="TAF4" s="1436"/>
      <c r="TAG4" s="1436"/>
      <c r="TAH4" s="1436"/>
      <c r="TAI4" s="1436"/>
      <c r="TAJ4" s="1436"/>
      <c r="TAK4" s="1436"/>
      <c r="TAL4" s="1436"/>
      <c r="TAM4" s="1436"/>
      <c r="TAN4" s="1436"/>
      <c r="TAO4" s="1436"/>
      <c r="TAP4" s="1436"/>
      <c r="TAQ4" s="1436"/>
      <c r="TAR4" s="1436"/>
      <c r="TAS4" s="1436"/>
      <c r="TAT4" s="1436"/>
      <c r="TAU4" s="1436"/>
      <c r="TAV4" s="1436"/>
      <c r="TAW4" s="1436"/>
      <c r="TAX4" s="1436"/>
      <c r="TAY4" s="1436"/>
      <c r="TAZ4" s="1436"/>
      <c r="TBA4" s="1436"/>
      <c r="TBB4" s="1436"/>
      <c r="TBC4" s="1436"/>
      <c r="TBD4" s="1436"/>
      <c r="TBE4" s="1436"/>
      <c r="TBF4" s="1436"/>
      <c r="TBG4" s="1436"/>
      <c r="TBH4" s="1436"/>
      <c r="TBI4" s="1436"/>
      <c r="TBJ4" s="1436"/>
      <c r="TBK4" s="1436"/>
      <c r="TBL4" s="1436"/>
      <c r="TBM4" s="1436"/>
      <c r="TBN4" s="1436"/>
      <c r="TBO4" s="1436"/>
      <c r="TBP4" s="1436"/>
      <c r="TBQ4" s="1436"/>
      <c r="TBR4" s="1436"/>
      <c r="TBS4" s="1436"/>
      <c r="TBT4" s="1436"/>
      <c r="TBU4" s="1436"/>
      <c r="TBV4" s="1436"/>
      <c r="TBW4" s="1436"/>
      <c r="TBX4" s="1436"/>
      <c r="TBY4" s="1436"/>
      <c r="TBZ4" s="1436"/>
      <c r="TCA4" s="1436"/>
      <c r="TCB4" s="1436"/>
      <c r="TCC4" s="1436"/>
      <c r="TCD4" s="1436"/>
      <c r="TCE4" s="1436"/>
      <c r="TCF4" s="1436"/>
      <c r="TCG4" s="1436"/>
      <c r="TCH4" s="1436"/>
      <c r="TCI4" s="1436"/>
      <c r="TCJ4" s="1436"/>
      <c r="TCK4" s="1436"/>
      <c r="TCL4" s="1436"/>
      <c r="TCM4" s="1436"/>
      <c r="TCN4" s="1436"/>
      <c r="TCO4" s="1436"/>
      <c r="TCP4" s="1436"/>
      <c r="TCQ4" s="1436"/>
      <c r="TCR4" s="1436"/>
      <c r="TCS4" s="1436"/>
      <c r="TCT4" s="1436"/>
      <c r="TCU4" s="1436"/>
      <c r="TCV4" s="1436"/>
      <c r="TCW4" s="1436"/>
      <c r="TCX4" s="1436"/>
      <c r="TCY4" s="1436"/>
      <c r="TCZ4" s="1436"/>
      <c r="TDA4" s="1436"/>
      <c r="TDB4" s="1436"/>
      <c r="TDC4" s="1436"/>
      <c r="TDD4" s="1436"/>
      <c r="TDE4" s="1436"/>
      <c r="TDF4" s="1436"/>
      <c r="TDG4" s="1436"/>
      <c r="TDH4" s="1436"/>
      <c r="TDI4" s="1436"/>
      <c r="TDJ4" s="1436"/>
      <c r="TDK4" s="1436"/>
      <c r="TDL4" s="1436"/>
      <c r="TDM4" s="1436"/>
      <c r="TDN4" s="1436"/>
      <c r="TDO4" s="1436"/>
      <c r="TDP4" s="1436"/>
      <c r="TDQ4" s="1436"/>
      <c r="TDR4" s="1436"/>
      <c r="TDS4" s="1436"/>
      <c r="TDT4" s="1436"/>
      <c r="TDU4" s="1436"/>
      <c r="TDV4" s="1436"/>
      <c r="TDW4" s="1436"/>
      <c r="TDX4" s="1436"/>
      <c r="TDY4" s="1436"/>
      <c r="TDZ4" s="1436"/>
      <c r="TEA4" s="1436"/>
      <c r="TEB4" s="1436"/>
      <c r="TEC4" s="1436"/>
      <c r="TED4" s="1436"/>
      <c r="TEE4" s="1436"/>
      <c r="TEF4" s="1436"/>
      <c r="TEG4" s="1436"/>
      <c r="TEH4" s="1436"/>
      <c r="TEI4" s="1436"/>
      <c r="TEJ4" s="1436"/>
      <c r="TEK4" s="1436"/>
      <c r="TEL4" s="1436"/>
      <c r="TEM4" s="1436"/>
      <c r="TEN4" s="1436"/>
      <c r="TEO4" s="1436"/>
      <c r="TEP4" s="1436"/>
      <c r="TEQ4" s="1436"/>
      <c r="TER4" s="1436"/>
      <c r="TES4" s="1436"/>
      <c r="TET4" s="1436"/>
      <c r="TEU4" s="1436"/>
      <c r="TEV4" s="1436"/>
      <c r="TEW4" s="1436"/>
      <c r="TEX4" s="1436"/>
      <c r="TEY4" s="1436"/>
      <c r="TEZ4" s="1436"/>
      <c r="TFA4" s="1436"/>
      <c r="TFB4" s="1436"/>
      <c r="TFC4" s="1436"/>
      <c r="TFD4" s="1436"/>
      <c r="TFE4" s="1436"/>
      <c r="TFF4" s="1436"/>
      <c r="TFG4" s="1436"/>
      <c r="TFH4" s="1436"/>
      <c r="TFI4" s="1436"/>
      <c r="TFJ4" s="1436"/>
      <c r="TFK4" s="1436"/>
      <c r="TFL4" s="1436"/>
      <c r="TFM4" s="1436"/>
      <c r="TFN4" s="1436"/>
      <c r="TFO4" s="1436"/>
      <c r="TFP4" s="1436"/>
      <c r="TFQ4" s="1436"/>
      <c r="TFR4" s="1436"/>
      <c r="TFS4" s="1436"/>
      <c r="TFT4" s="1436"/>
      <c r="TFU4" s="1436"/>
      <c r="TFV4" s="1436"/>
      <c r="TFW4" s="1436"/>
      <c r="TFX4" s="1436"/>
      <c r="TFY4" s="1436"/>
      <c r="TFZ4" s="1436"/>
      <c r="TGA4" s="1436"/>
      <c r="TGB4" s="1436"/>
      <c r="TGC4" s="1436"/>
      <c r="TGD4" s="1436"/>
      <c r="TGE4" s="1436"/>
      <c r="TGF4" s="1436"/>
      <c r="TGG4" s="1436"/>
      <c r="TGH4" s="1436"/>
      <c r="TGI4" s="1436"/>
      <c r="TGJ4" s="1436"/>
      <c r="TGK4" s="1436"/>
      <c r="TGL4" s="1436"/>
      <c r="TGM4" s="1436"/>
      <c r="TGN4" s="1436"/>
      <c r="TGO4" s="1436"/>
      <c r="TGP4" s="1436"/>
      <c r="TGQ4" s="1436"/>
      <c r="TGR4" s="1436"/>
      <c r="TGS4" s="1436"/>
      <c r="TGT4" s="1436"/>
      <c r="TGU4" s="1436"/>
      <c r="TGV4" s="1436"/>
      <c r="TGW4" s="1436"/>
      <c r="TGX4" s="1436"/>
      <c r="TGY4" s="1436"/>
      <c r="TGZ4" s="1436"/>
      <c r="THA4" s="1436"/>
      <c r="THB4" s="1436"/>
      <c r="THC4" s="1436"/>
      <c r="THD4" s="1436"/>
      <c r="THE4" s="1436"/>
      <c r="THF4" s="1436"/>
      <c r="THG4" s="1436"/>
      <c r="THH4" s="1436"/>
      <c r="THI4" s="1436"/>
      <c r="THJ4" s="1436"/>
      <c r="THK4" s="1436"/>
      <c r="THL4" s="1436"/>
      <c r="THM4" s="1436"/>
      <c r="THN4" s="1436"/>
      <c r="THO4" s="1436"/>
      <c r="THP4" s="1436"/>
      <c r="THQ4" s="1436"/>
      <c r="THR4" s="1436"/>
      <c r="THS4" s="1436"/>
      <c r="THT4" s="1436"/>
      <c r="THU4" s="1436"/>
      <c r="THV4" s="1436"/>
      <c r="THW4" s="1436"/>
      <c r="THX4" s="1436"/>
      <c r="THY4" s="1436"/>
      <c r="THZ4" s="1436"/>
      <c r="TIA4" s="1436"/>
      <c r="TIB4" s="1436"/>
      <c r="TIC4" s="1436"/>
      <c r="TID4" s="1436"/>
      <c r="TIE4" s="1436"/>
      <c r="TIF4" s="1436"/>
      <c r="TIG4" s="1436"/>
      <c r="TIH4" s="1436"/>
      <c r="TII4" s="1436"/>
      <c r="TIJ4" s="1436"/>
      <c r="TIK4" s="1436"/>
      <c r="TIL4" s="1436"/>
      <c r="TIM4" s="1436"/>
      <c r="TIN4" s="1436"/>
      <c r="TIO4" s="1436"/>
      <c r="TIP4" s="1436"/>
      <c r="TIQ4" s="1436"/>
      <c r="TIR4" s="1436"/>
      <c r="TIS4" s="1436"/>
      <c r="TIT4" s="1436"/>
      <c r="TIU4" s="1436"/>
      <c r="TIV4" s="1436"/>
      <c r="TIW4" s="1436"/>
      <c r="TIX4" s="1436"/>
      <c r="TIY4" s="1436"/>
      <c r="TIZ4" s="1436"/>
      <c r="TJA4" s="1436"/>
      <c r="TJB4" s="1436"/>
      <c r="TJC4" s="1436"/>
      <c r="TJD4" s="1436"/>
      <c r="TJE4" s="1436"/>
      <c r="TJF4" s="1436"/>
      <c r="TJG4" s="1436"/>
      <c r="TJH4" s="1436"/>
      <c r="TJI4" s="1436"/>
      <c r="TJJ4" s="1436"/>
      <c r="TJK4" s="1436"/>
      <c r="TJL4" s="1436"/>
      <c r="TJM4" s="1436"/>
      <c r="TJN4" s="1436"/>
      <c r="TJO4" s="1436"/>
      <c r="TJP4" s="1436"/>
      <c r="TJQ4" s="1436"/>
      <c r="TJR4" s="1436"/>
      <c r="TJS4" s="1436"/>
      <c r="TJT4" s="1436"/>
      <c r="TJU4" s="1436"/>
      <c r="TJV4" s="1436"/>
      <c r="TJW4" s="1436"/>
      <c r="TJX4" s="1436"/>
      <c r="TJY4" s="1436"/>
      <c r="TJZ4" s="1436"/>
      <c r="TKA4" s="1436"/>
      <c r="TKB4" s="1436"/>
      <c r="TKC4" s="1436"/>
      <c r="TKD4" s="1436"/>
      <c r="TKE4" s="1436"/>
      <c r="TKF4" s="1436"/>
      <c r="TKG4" s="1436"/>
      <c r="TKH4" s="1436"/>
      <c r="TKI4" s="1436"/>
      <c r="TKJ4" s="1436"/>
      <c r="TKK4" s="1436"/>
      <c r="TKL4" s="1436"/>
      <c r="TKM4" s="1436"/>
      <c r="TKN4" s="1436"/>
      <c r="TKO4" s="1436"/>
      <c r="TKP4" s="1436"/>
      <c r="TKQ4" s="1436"/>
      <c r="TKR4" s="1436"/>
      <c r="TKS4" s="1436"/>
      <c r="TKT4" s="1436"/>
      <c r="TKU4" s="1436"/>
      <c r="TKV4" s="1436"/>
      <c r="TKW4" s="1436"/>
      <c r="TKX4" s="1436"/>
      <c r="TKY4" s="1436"/>
      <c r="TKZ4" s="1436"/>
      <c r="TLA4" s="1436"/>
      <c r="TLB4" s="1436"/>
      <c r="TLC4" s="1436"/>
      <c r="TLD4" s="1436"/>
      <c r="TLE4" s="1436"/>
      <c r="TLF4" s="1436"/>
      <c r="TLG4" s="1436"/>
      <c r="TLH4" s="1436"/>
      <c r="TLI4" s="1436"/>
      <c r="TLJ4" s="1436"/>
      <c r="TLK4" s="1436"/>
      <c r="TLL4" s="1436"/>
      <c r="TLM4" s="1436"/>
      <c r="TLN4" s="1436"/>
      <c r="TLO4" s="1436"/>
      <c r="TLP4" s="1436"/>
      <c r="TLQ4" s="1436"/>
      <c r="TLR4" s="1436"/>
      <c r="TLS4" s="1436"/>
      <c r="TLT4" s="1436"/>
      <c r="TLU4" s="1436"/>
      <c r="TLV4" s="1436"/>
      <c r="TLW4" s="1436"/>
      <c r="TLX4" s="1436"/>
      <c r="TLY4" s="1436"/>
      <c r="TLZ4" s="1436"/>
      <c r="TMA4" s="1436"/>
      <c r="TMB4" s="1436"/>
      <c r="TMC4" s="1436"/>
      <c r="TMD4" s="1436"/>
      <c r="TME4" s="1436"/>
      <c r="TMF4" s="1436"/>
      <c r="TMG4" s="1436"/>
      <c r="TMH4" s="1436"/>
      <c r="TMI4" s="1436"/>
      <c r="TMJ4" s="1436"/>
      <c r="TMK4" s="1436"/>
      <c r="TML4" s="1436"/>
      <c r="TMM4" s="1436"/>
      <c r="TMN4" s="1436"/>
      <c r="TMO4" s="1436"/>
      <c r="TMP4" s="1436"/>
      <c r="TMQ4" s="1436"/>
      <c r="TMR4" s="1436"/>
      <c r="TMS4" s="1436"/>
      <c r="TMT4" s="1436"/>
      <c r="TMU4" s="1436"/>
      <c r="TMV4" s="1436"/>
      <c r="TMW4" s="1436"/>
      <c r="TMX4" s="1436"/>
      <c r="TMY4" s="1436"/>
      <c r="TMZ4" s="1436"/>
      <c r="TNA4" s="1436"/>
      <c r="TNB4" s="1436"/>
      <c r="TNC4" s="1436"/>
      <c r="TND4" s="1436"/>
      <c r="TNE4" s="1436"/>
      <c r="TNF4" s="1436"/>
      <c r="TNG4" s="1436"/>
      <c r="TNH4" s="1436"/>
      <c r="TNI4" s="1436"/>
      <c r="TNJ4" s="1436"/>
      <c r="TNK4" s="1436"/>
      <c r="TNL4" s="1436"/>
      <c r="TNM4" s="1436"/>
      <c r="TNN4" s="1436"/>
      <c r="TNO4" s="1436"/>
      <c r="TNP4" s="1436"/>
      <c r="TNQ4" s="1436"/>
      <c r="TNR4" s="1436"/>
      <c r="TNS4" s="1436"/>
      <c r="TNT4" s="1436"/>
      <c r="TNU4" s="1436"/>
      <c r="TNV4" s="1436"/>
      <c r="TNW4" s="1436"/>
      <c r="TNX4" s="1436"/>
      <c r="TNY4" s="1436"/>
      <c r="TNZ4" s="1436"/>
      <c r="TOA4" s="1436"/>
      <c r="TOB4" s="1436"/>
      <c r="TOC4" s="1436"/>
      <c r="TOD4" s="1436"/>
      <c r="TOE4" s="1436"/>
      <c r="TOF4" s="1436"/>
      <c r="TOG4" s="1436"/>
      <c r="TOH4" s="1436"/>
      <c r="TOI4" s="1436"/>
      <c r="TOJ4" s="1436"/>
      <c r="TOK4" s="1436"/>
      <c r="TOL4" s="1436"/>
      <c r="TOM4" s="1436"/>
      <c r="TON4" s="1436"/>
      <c r="TOO4" s="1436"/>
      <c r="TOP4" s="1436"/>
      <c r="TOQ4" s="1436"/>
      <c r="TOR4" s="1436"/>
      <c r="TOS4" s="1436"/>
      <c r="TOT4" s="1436"/>
      <c r="TOU4" s="1436"/>
      <c r="TOV4" s="1436"/>
      <c r="TOW4" s="1436"/>
      <c r="TOX4" s="1436"/>
      <c r="TOY4" s="1436"/>
      <c r="TOZ4" s="1436"/>
      <c r="TPA4" s="1436"/>
      <c r="TPB4" s="1436"/>
      <c r="TPC4" s="1436"/>
      <c r="TPD4" s="1436"/>
      <c r="TPE4" s="1436"/>
      <c r="TPF4" s="1436"/>
      <c r="TPG4" s="1436"/>
      <c r="TPH4" s="1436"/>
      <c r="TPI4" s="1436"/>
      <c r="TPJ4" s="1436"/>
      <c r="TPK4" s="1436"/>
      <c r="TPL4" s="1436"/>
      <c r="TPM4" s="1436"/>
      <c r="TPN4" s="1436"/>
      <c r="TPO4" s="1436"/>
      <c r="TPP4" s="1436"/>
      <c r="TPQ4" s="1436"/>
      <c r="TPR4" s="1436"/>
      <c r="TPS4" s="1436"/>
      <c r="TPT4" s="1436"/>
      <c r="TPU4" s="1436"/>
      <c r="TPV4" s="1436"/>
      <c r="TPW4" s="1436"/>
      <c r="TPX4" s="1436"/>
      <c r="TPY4" s="1436"/>
      <c r="TPZ4" s="1436"/>
      <c r="TQA4" s="1436"/>
      <c r="TQB4" s="1436"/>
      <c r="TQC4" s="1436"/>
      <c r="TQD4" s="1436"/>
      <c r="TQE4" s="1436"/>
      <c r="TQF4" s="1436"/>
      <c r="TQG4" s="1436"/>
      <c r="TQH4" s="1436"/>
      <c r="TQI4" s="1436"/>
      <c r="TQJ4" s="1436"/>
      <c r="TQK4" s="1436"/>
      <c r="TQL4" s="1436"/>
      <c r="TQM4" s="1436"/>
      <c r="TQN4" s="1436"/>
      <c r="TQO4" s="1436"/>
      <c r="TQP4" s="1436"/>
      <c r="TQQ4" s="1436"/>
      <c r="TQR4" s="1436"/>
      <c r="TQS4" s="1436"/>
      <c r="TQT4" s="1436"/>
      <c r="TQU4" s="1436"/>
      <c r="TQV4" s="1436"/>
      <c r="TQW4" s="1436"/>
      <c r="TQX4" s="1436"/>
      <c r="TQY4" s="1436"/>
      <c r="TQZ4" s="1436"/>
      <c r="TRA4" s="1436"/>
      <c r="TRB4" s="1436"/>
      <c r="TRC4" s="1436"/>
      <c r="TRD4" s="1436"/>
      <c r="TRE4" s="1436"/>
      <c r="TRF4" s="1436"/>
      <c r="TRG4" s="1436"/>
      <c r="TRH4" s="1436"/>
      <c r="TRI4" s="1436"/>
      <c r="TRJ4" s="1436"/>
      <c r="TRK4" s="1436"/>
      <c r="TRL4" s="1436"/>
      <c r="TRM4" s="1436"/>
      <c r="TRN4" s="1436"/>
      <c r="TRO4" s="1436"/>
      <c r="TRP4" s="1436"/>
      <c r="TRQ4" s="1436"/>
      <c r="TRR4" s="1436"/>
      <c r="TRS4" s="1436"/>
      <c r="TRT4" s="1436"/>
      <c r="TRU4" s="1436"/>
      <c r="TRV4" s="1436"/>
      <c r="TRW4" s="1436"/>
      <c r="TRX4" s="1436"/>
      <c r="TRY4" s="1436"/>
      <c r="TRZ4" s="1436"/>
      <c r="TSA4" s="1436"/>
      <c r="TSB4" s="1436"/>
      <c r="TSC4" s="1436"/>
      <c r="TSD4" s="1436"/>
      <c r="TSE4" s="1436"/>
      <c r="TSF4" s="1436"/>
      <c r="TSG4" s="1436"/>
      <c r="TSH4" s="1436"/>
      <c r="TSI4" s="1436"/>
      <c r="TSJ4" s="1436"/>
      <c r="TSK4" s="1436"/>
      <c r="TSL4" s="1436"/>
      <c r="TSM4" s="1436"/>
      <c r="TSN4" s="1436"/>
      <c r="TSO4" s="1436"/>
      <c r="TSP4" s="1436"/>
      <c r="TSQ4" s="1436"/>
      <c r="TSR4" s="1436"/>
      <c r="TSS4" s="1436"/>
      <c r="TST4" s="1436"/>
      <c r="TSU4" s="1436"/>
      <c r="TSV4" s="1436"/>
      <c r="TSW4" s="1436"/>
      <c r="TSX4" s="1436"/>
      <c r="TSY4" s="1436"/>
      <c r="TSZ4" s="1436"/>
      <c r="TTA4" s="1436"/>
      <c r="TTB4" s="1436"/>
      <c r="TTC4" s="1436"/>
      <c r="TTD4" s="1436"/>
      <c r="TTE4" s="1436"/>
      <c r="TTF4" s="1436"/>
      <c r="TTG4" s="1436"/>
      <c r="TTH4" s="1436"/>
      <c r="TTI4" s="1436"/>
      <c r="TTJ4" s="1436"/>
      <c r="TTK4" s="1436"/>
      <c r="TTL4" s="1436"/>
      <c r="TTM4" s="1436"/>
      <c r="TTN4" s="1436"/>
      <c r="TTO4" s="1436"/>
      <c r="TTP4" s="1436"/>
      <c r="TTQ4" s="1436"/>
      <c r="TTR4" s="1436"/>
      <c r="TTS4" s="1436"/>
      <c r="TTT4" s="1436"/>
      <c r="TTU4" s="1436"/>
      <c r="TTV4" s="1436"/>
      <c r="TTW4" s="1436"/>
      <c r="TTX4" s="1436"/>
      <c r="TTY4" s="1436"/>
      <c r="TTZ4" s="1436"/>
      <c r="TUA4" s="1436"/>
      <c r="TUB4" s="1436"/>
      <c r="TUC4" s="1436"/>
      <c r="TUD4" s="1436"/>
      <c r="TUE4" s="1436"/>
      <c r="TUF4" s="1436"/>
      <c r="TUG4" s="1436"/>
      <c r="TUH4" s="1436"/>
      <c r="TUI4" s="1436"/>
      <c r="TUJ4" s="1436"/>
      <c r="TUK4" s="1436"/>
      <c r="TUL4" s="1436"/>
      <c r="TUM4" s="1436"/>
      <c r="TUN4" s="1436"/>
      <c r="TUO4" s="1436"/>
      <c r="TUP4" s="1436"/>
      <c r="TUQ4" s="1436"/>
      <c r="TUR4" s="1436"/>
      <c r="TUS4" s="1436"/>
      <c r="TUT4" s="1436"/>
      <c r="TUU4" s="1436"/>
      <c r="TUV4" s="1436"/>
      <c r="TUW4" s="1436"/>
      <c r="TUX4" s="1436"/>
      <c r="TUY4" s="1436"/>
      <c r="TUZ4" s="1436"/>
      <c r="TVA4" s="1436"/>
      <c r="TVB4" s="1436"/>
      <c r="TVC4" s="1436"/>
      <c r="TVD4" s="1436"/>
      <c r="TVE4" s="1436"/>
      <c r="TVF4" s="1436"/>
      <c r="TVG4" s="1436"/>
      <c r="TVH4" s="1436"/>
      <c r="TVI4" s="1436"/>
      <c r="TVJ4" s="1436"/>
      <c r="TVK4" s="1436"/>
      <c r="TVL4" s="1436"/>
      <c r="TVM4" s="1436"/>
      <c r="TVN4" s="1436"/>
      <c r="TVO4" s="1436"/>
      <c r="TVP4" s="1436"/>
      <c r="TVQ4" s="1436"/>
      <c r="TVR4" s="1436"/>
      <c r="TVS4" s="1436"/>
      <c r="TVT4" s="1436"/>
      <c r="TVU4" s="1436"/>
      <c r="TVV4" s="1436"/>
      <c r="TVW4" s="1436"/>
      <c r="TVX4" s="1436"/>
      <c r="TVY4" s="1436"/>
      <c r="TVZ4" s="1436"/>
      <c r="TWA4" s="1436"/>
      <c r="TWB4" s="1436"/>
      <c r="TWC4" s="1436"/>
      <c r="TWD4" s="1436"/>
      <c r="TWE4" s="1436"/>
      <c r="TWF4" s="1436"/>
      <c r="TWG4" s="1436"/>
      <c r="TWH4" s="1436"/>
      <c r="TWI4" s="1436"/>
      <c r="TWJ4" s="1436"/>
      <c r="TWK4" s="1436"/>
      <c r="TWL4" s="1436"/>
      <c r="TWM4" s="1436"/>
      <c r="TWN4" s="1436"/>
      <c r="TWO4" s="1436"/>
      <c r="TWP4" s="1436"/>
      <c r="TWQ4" s="1436"/>
      <c r="TWR4" s="1436"/>
      <c r="TWS4" s="1436"/>
      <c r="TWT4" s="1436"/>
      <c r="TWU4" s="1436"/>
      <c r="TWV4" s="1436"/>
      <c r="TWW4" s="1436"/>
      <c r="TWX4" s="1436"/>
      <c r="TWY4" s="1436"/>
      <c r="TWZ4" s="1436"/>
      <c r="TXA4" s="1436"/>
      <c r="TXB4" s="1436"/>
      <c r="TXC4" s="1436"/>
      <c r="TXD4" s="1436"/>
      <c r="TXE4" s="1436"/>
      <c r="TXF4" s="1436"/>
      <c r="TXG4" s="1436"/>
      <c r="TXH4" s="1436"/>
      <c r="TXI4" s="1436"/>
      <c r="TXJ4" s="1436"/>
      <c r="TXK4" s="1436"/>
      <c r="TXL4" s="1436"/>
      <c r="TXM4" s="1436"/>
      <c r="TXN4" s="1436"/>
      <c r="TXO4" s="1436"/>
      <c r="TXP4" s="1436"/>
      <c r="TXQ4" s="1436"/>
      <c r="TXR4" s="1436"/>
      <c r="TXS4" s="1436"/>
      <c r="TXT4" s="1436"/>
      <c r="TXU4" s="1436"/>
      <c r="TXV4" s="1436"/>
      <c r="TXW4" s="1436"/>
      <c r="TXX4" s="1436"/>
      <c r="TXY4" s="1436"/>
      <c r="TXZ4" s="1436"/>
      <c r="TYA4" s="1436"/>
      <c r="TYB4" s="1436"/>
      <c r="TYC4" s="1436"/>
      <c r="TYD4" s="1436"/>
      <c r="TYE4" s="1436"/>
      <c r="TYF4" s="1436"/>
      <c r="TYG4" s="1436"/>
      <c r="TYH4" s="1436"/>
      <c r="TYI4" s="1436"/>
      <c r="TYJ4" s="1436"/>
      <c r="TYK4" s="1436"/>
      <c r="TYL4" s="1436"/>
      <c r="TYM4" s="1436"/>
      <c r="TYN4" s="1436"/>
      <c r="TYO4" s="1436"/>
      <c r="TYP4" s="1436"/>
      <c r="TYQ4" s="1436"/>
      <c r="TYR4" s="1436"/>
      <c r="TYS4" s="1436"/>
      <c r="TYT4" s="1436"/>
      <c r="TYU4" s="1436"/>
      <c r="TYV4" s="1436"/>
      <c r="TYW4" s="1436"/>
      <c r="TYX4" s="1436"/>
      <c r="TYY4" s="1436"/>
      <c r="TYZ4" s="1436"/>
      <c r="TZA4" s="1436"/>
      <c r="TZB4" s="1436"/>
      <c r="TZC4" s="1436"/>
      <c r="TZD4" s="1436"/>
      <c r="TZE4" s="1436"/>
      <c r="TZF4" s="1436"/>
      <c r="TZG4" s="1436"/>
      <c r="TZH4" s="1436"/>
      <c r="TZI4" s="1436"/>
      <c r="TZJ4" s="1436"/>
      <c r="TZK4" s="1436"/>
      <c r="TZL4" s="1436"/>
      <c r="TZM4" s="1436"/>
      <c r="TZN4" s="1436"/>
      <c r="TZO4" s="1436"/>
      <c r="TZP4" s="1436"/>
      <c r="TZQ4" s="1436"/>
      <c r="TZR4" s="1436"/>
      <c r="TZS4" s="1436"/>
      <c r="TZT4" s="1436"/>
      <c r="TZU4" s="1436"/>
      <c r="TZV4" s="1436"/>
      <c r="TZW4" s="1436"/>
      <c r="TZX4" s="1436"/>
      <c r="TZY4" s="1436"/>
      <c r="TZZ4" s="1436"/>
      <c r="UAA4" s="1436"/>
      <c r="UAB4" s="1436"/>
      <c r="UAC4" s="1436"/>
      <c r="UAD4" s="1436"/>
      <c r="UAE4" s="1436"/>
      <c r="UAF4" s="1436"/>
      <c r="UAG4" s="1436"/>
      <c r="UAH4" s="1436"/>
      <c r="UAI4" s="1436"/>
      <c r="UAJ4" s="1436"/>
      <c r="UAK4" s="1436"/>
      <c r="UAL4" s="1436"/>
      <c r="UAM4" s="1436"/>
      <c r="UAN4" s="1436"/>
      <c r="UAO4" s="1436"/>
      <c r="UAP4" s="1436"/>
      <c r="UAQ4" s="1436"/>
      <c r="UAR4" s="1436"/>
      <c r="UAS4" s="1436"/>
      <c r="UAT4" s="1436"/>
      <c r="UAU4" s="1436"/>
      <c r="UAV4" s="1436"/>
      <c r="UAW4" s="1436"/>
      <c r="UAX4" s="1436"/>
      <c r="UAY4" s="1436"/>
      <c r="UAZ4" s="1436"/>
      <c r="UBA4" s="1436"/>
      <c r="UBB4" s="1436"/>
      <c r="UBC4" s="1436"/>
      <c r="UBD4" s="1436"/>
      <c r="UBE4" s="1436"/>
      <c r="UBF4" s="1436"/>
      <c r="UBG4" s="1436"/>
      <c r="UBH4" s="1436"/>
      <c r="UBI4" s="1436"/>
      <c r="UBJ4" s="1436"/>
      <c r="UBK4" s="1436"/>
      <c r="UBL4" s="1436"/>
      <c r="UBM4" s="1436"/>
      <c r="UBN4" s="1436"/>
      <c r="UBO4" s="1436"/>
      <c r="UBP4" s="1436"/>
      <c r="UBQ4" s="1436"/>
      <c r="UBR4" s="1436"/>
      <c r="UBS4" s="1436"/>
      <c r="UBT4" s="1436"/>
      <c r="UBU4" s="1436"/>
      <c r="UBV4" s="1436"/>
      <c r="UBW4" s="1436"/>
      <c r="UBX4" s="1436"/>
      <c r="UBY4" s="1436"/>
      <c r="UBZ4" s="1436"/>
      <c r="UCA4" s="1436"/>
      <c r="UCB4" s="1436"/>
      <c r="UCC4" s="1436"/>
      <c r="UCD4" s="1436"/>
      <c r="UCE4" s="1436"/>
      <c r="UCF4" s="1436"/>
      <c r="UCG4" s="1436"/>
      <c r="UCH4" s="1436"/>
      <c r="UCI4" s="1436"/>
      <c r="UCJ4" s="1436"/>
      <c r="UCK4" s="1436"/>
      <c r="UCL4" s="1436"/>
      <c r="UCM4" s="1436"/>
      <c r="UCN4" s="1436"/>
      <c r="UCO4" s="1436"/>
      <c r="UCP4" s="1436"/>
      <c r="UCQ4" s="1436"/>
      <c r="UCR4" s="1436"/>
      <c r="UCS4" s="1436"/>
      <c r="UCT4" s="1436"/>
      <c r="UCU4" s="1436"/>
      <c r="UCV4" s="1436"/>
      <c r="UCW4" s="1436"/>
      <c r="UCX4" s="1436"/>
      <c r="UCY4" s="1436"/>
      <c r="UCZ4" s="1436"/>
      <c r="UDA4" s="1436"/>
      <c r="UDB4" s="1436"/>
      <c r="UDC4" s="1436"/>
      <c r="UDD4" s="1436"/>
      <c r="UDE4" s="1436"/>
      <c r="UDF4" s="1436"/>
      <c r="UDG4" s="1436"/>
      <c r="UDH4" s="1436"/>
      <c r="UDI4" s="1436"/>
      <c r="UDJ4" s="1436"/>
      <c r="UDK4" s="1436"/>
      <c r="UDL4" s="1436"/>
      <c r="UDM4" s="1436"/>
      <c r="UDN4" s="1436"/>
      <c r="UDO4" s="1436"/>
      <c r="UDP4" s="1436"/>
      <c r="UDQ4" s="1436"/>
      <c r="UDR4" s="1436"/>
      <c r="UDS4" s="1436"/>
      <c r="UDT4" s="1436"/>
      <c r="UDU4" s="1436"/>
      <c r="UDV4" s="1436"/>
      <c r="UDW4" s="1436"/>
      <c r="UDX4" s="1436"/>
      <c r="UDY4" s="1436"/>
      <c r="UDZ4" s="1436"/>
      <c r="UEA4" s="1436"/>
      <c r="UEB4" s="1436"/>
      <c r="UEC4" s="1436"/>
      <c r="UED4" s="1436"/>
      <c r="UEE4" s="1436"/>
      <c r="UEF4" s="1436"/>
      <c r="UEG4" s="1436"/>
      <c r="UEH4" s="1436"/>
      <c r="UEI4" s="1436"/>
      <c r="UEJ4" s="1436"/>
      <c r="UEK4" s="1436"/>
      <c r="UEL4" s="1436"/>
      <c r="UEM4" s="1436"/>
      <c r="UEN4" s="1436"/>
      <c r="UEO4" s="1436"/>
      <c r="UEP4" s="1436"/>
      <c r="UEQ4" s="1436"/>
      <c r="UER4" s="1436"/>
      <c r="UES4" s="1436"/>
      <c r="UET4" s="1436"/>
      <c r="UEU4" s="1436"/>
      <c r="UEV4" s="1436"/>
      <c r="UEW4" s="1436"/>
      <c r="UEX4" s="1436"/>
      <c r="UEY4" s="1436"/>
      <c r="UEZ4" s="1436"/>
      <c r="UFA4" s="1436"/>
      <c r="UFB4" s="1436"/>
      <c r="UFC4" s="1436"/>
      <c r="UFD4" s="1436"/>
      <c r="UFE4" s="1436"/>
      <c r="UFF4" s="1436"/>
      <c r="UFG4" s="1436"/>
      <c r="UFH4" s="1436"/>
      <c r="UFI4" s="1436"/>
      <c r="UFJ4" s="1436"/>
      <c r="UFK4" s="1436"/>
      <c r="UFL4" s="1436"/>
      <c r="UFM4" s="1436"/>
      <c r="UFN4" s="1436"/>
      <c r="UFO4" s="1436"/>
      <c r="UFP4" s="1436"/>
      <c r="UFQ4" s="1436"/>
      <c r="UFR4" s="1436"/>
      <c r="UFS4" s="1436"/>
      <c r="UFT4" s="1436"/>
      <c r="UFU4" s="1436"/>
      <c r="UFV4" s="1436"/>
      <c r="UFW4" s="1436"/>
      <c r="UFX4" s="1436"/>
      <c r="UFY4" s="1436"/>
      <c r="UFZ4" s="1436"/>
      <c r="UGA4" s="1436"/>
      <c r="UGB4" s="1436"/>
      <c r="UGC4" s="1436"/>
      <c r="UGD4" s="1436"/>
      <c r="UGE4" s="1436"/>
      <c r="UGF4" s="1436"/>
      <c r="UGG4" s="1436"/>
      <c r="UGH4" s="1436"/>
      <c r="UGI4" s="1436"/>
      <c r="UGJ4" s="1436"/>
      <c r="UGK4" s="1436"/>
      <c r="UGL4" s="1436"/>
      <c r="UGM4" s="1436"/>
      <c r="UGN4" s="1436"/>
      <c r="UGO4" s="1436"/>
      <c r="UGP4" s="1436"/>
      <c r="UGQ4" s="1436"/>
      <c r="UGR4" s="1436"/>
      <c r="UGS4" s="1436"/>
      <c r="UGT4" s="1436"/>
      <c r="UGU4" s="1436"/>
      <c r="UGV4" s="1436"/>
      <c r="UGW4" s="1436"/>
      <c r="UGX4" s="1436"/>
      <c r="UGY4" s="1436"/>
      <c r="UGZ4" s="1436"/>
      <c r="UHA4" s="1436"/>
      <c r="UHB4" s="1436"/>
      <c r="UHC4" s="1436"/>
      <c r="UHD4" s="1436"/>
      <c r="UHE4" s="1436"/>
      <c r="UHF4" s="1436"/>
      <c r="UHG4" s="1436"/>
      <c r="UHH4" s="1436"/>
      <c r="UHI4" s="1436"/>
      <c r="UHJ4" s="1436"/>
      <c r="UHK4" s="1436"/>
      <c r="UHL4" s="1436"/>
      <c r="UHM4" s="1436"/>
      <c r="UHN4" s="1436"/>
      <c r="UHO4" s="1436"/>
      <c r="UHP4" s="1436"/>
      <c r="UHQ4" s="1436"/>
      <c r="UHR4" s="1436"/>
      <c r="UHS4" s="1436"/>
      <c r="UHT4" s="1436"/>
      <c r="UHU4" s="1436"/>
      <c r="UHV4" s="1436"/>
      <c r="UHW4" s="1436"/>
      <c r="UHX4" s="1436"/>
      <c r="UHY4" s="1436"/>
      <c r="UHZ4" s="1436"/>
      <c r="UIA4" s="1436"/>
      <c r="UIB4" s="1436"/>
      <c r="UIC4" s="1436"/>
      <c r="UID4" s="1436"/>
      <c r="UIE4" s="1436"/>
      <c r="UIF4" s="1436"/>
      <c r="UIG4" s="1436"/>
      <c r="UIH4" s="1436"/>
      <c r="UII4" s="1436"/>
      <c r="UIJ4" s="1436"/>
      <c r="UIK4" s="1436"/>
      <c r="UIL4" s="1436"/>
      <c r="UIM4" s="1436"/>
      <c r="UIN4" s="1436"/>
      <c r="UIO4" s="1436"/>
      <c r="UIP4" s="1436"/>
      <c r="UIQ4" s="1436"/>
      <c r="UIR4" s="1436"/>
      <c r="UIS4" s="1436"/>
      <c r="UIT4" s="1436"/>
      <c r="UIU4" s="1436"/>
      <c r="UIV4" s="1436"/>
      <c r="UIW4" s="1436"/>
      <c r="UIX4" s="1436"/>
      <c r="UIY4" s="1436"/>
      <c r="UIZ4" s="1436"/>
      <c r="UJA4" s="1436"/>
      <c r="UJB4" s="1436"/>
      <c r="UJC4" s="1436"/>
      <c r="UJD4" s="1436"/>
      <c r="UJE4" s="1436"/>
      <c r="UJF4" s="1436"/>
      <c r="UJG4" s="1436"/>
      <c r="UJH4" s="1436"/>
      <c r="UJI4" s="1436"/>
      <c r="UJJ4" s="1436"/>
      <c r="UJK4" s="1436"/>
      <c r="UJL4" s="1436"/>
      <c r="UJM4" s="1436"/>
      <c r="UJN4" s="1436"/>
      <c r="UJO4" s="1436"/>
      <c r="UJP4" s="1436"/>
      <c r="UJQ4" s="1436"/>
      <c r="UJR4" s="1436"/>
      <c r="UJS4" s="1436"/>
      <c r="UJT4" s="1436"/>
      <c r="UJU4" s="1436"/>
      <c r="UJV4" s="1436"/>
      <c r="UJW4" s="1436"/>
      <c r="UJX4" s="1436"/>
      <c r="UJY4" s="1436"/>
      <c r="UJZ4" s="1436"/>
      <c r="UKA4" s="1436"/>
      <c r="UKB4" s="1436"/>
      <c r="UKC4" s="1436"/>
      <c r="UKD4" s="1436"/>
      <c r="UKE4" s="1436"/>
      <c r="UKF4" s="1436"/>
      <c r="UKG4" s="1436"/>
      <c r="UKH4" s="1436"/>
      <c r="UKI4" s="1436"/>
      <c r="UKJ4" s="1436"/>
      <c r="UKK4" s="1436"/>
      <c r="UKL4" s="1436"/>
      <c r="UKM4" s="1436"/>
      <c r="UKN4" s="1436"/>
      <c r="UKO4" s="1436"/>
      <c r="UKP4" s="1436"/>
      <c r="UKQ4" s="1436"/>
      <c r="UKR4" s="1436"/>
      <c r="UKS4" s="1436"/>
      <c r="UKT4" s="1436"/>
      <c r="UKU4" s="1436"/>
      <c r="UKV4" s="1436"/>
      <c r="UKW4" s="1436"/>
      <c r="UKX4" s="1436"/>
      <c r="UKY4" s="1436"/>
      <c r="UKZ4" s="1436"/>
      <c r="ULA4" s="1436"/>
      <c r="ULB4" s="1436"/>
      <c r="ULC4" s="1436"/>
      <c r="ULD4" s="1436"/>
      <c r="ULE4" s="1436"/>
      <c r="ULF4" s="1436"/>
      <c r="ULG4" s="1436"/>
      <c r="ULH4" s="1436"/>
      <c r="ULI4" s="1436"/>
      <c r="ULJ4" s="1436"/>
      <c r="ULK4" s="1436"/>
      <c r="ULL4" s="1436"/>
      <c r="ULM4" s="1436"/>
      <c r="ULN4" s="1436"/>
      <c r="ULO4" s="1436"/>
      <c r="ULP4" s="1436"/>
      <c r="ULQ4" s="1436"/>
      <c r="ULR4" s="1436"/>
      <c r="ULS4" s="1436"/>
      <c r="ULT4" s="1436"/>
      <c r="ULU4" s="1436"/>
      <c r="ULV4" s="1436"/>
      <c r="ULW4" s="1436"/>
      <c r="ULX4" s="1436"/>
      <c r="ULY4" s="1436"/>
      <c r="ULZ4" s="1436"/>
      <c r="UMA4" s="1436"/>
      <c r="UMB4" s="1436"/>
      <c r="UMC4" s="1436"/>
      <c r="UMD4" s="1436"/>
      <c r="UME4" s="1436"/>
      <c r="UMF4" s="1436"/>
      <c r="UMG4" s="1436"/>
      <c r="UMH4" s="1436"/>
      <c r="UMI4" s="1436"/>
      <c r="UMJ4" s="1436"/>
      <c r="UMK4" s="1436"/>
      <c r="UML4" s="1436"/>
      <c r="UMM4" s="1436"/>
      <c r="UMN4" s="1436"/>
      <c r="UMO4" s="1436"/>
      <c r="UMP4" s="1436"/>
      <c r="UMQ4" s="1436"/>
      <c r="UMR4" s="1436"/>
      <c r="UMS4" s="1436"/>
      <c r="UMT4" s="1436"/>
      <c r="UMU4" s="1436"/>
      <c r="UMV4" s="1436"/>
      <c r="UMW4" s="1436"/>
      <c r="UMX4" s="1436"/>
      <c r="UMY4" s="1436"/>
      <c r="UMZ4" s="1436"/>
      <c r="UNA4" s="1436"/>
      <c r="UNB4" s="1436"/>
      <c r="UNC4" s="1436"/>
      <c r="UND4" s="1436"/>
      <c r="UNE4" s="1436"/>
      <c r="UNF4" s="1436"/>
      <c r="UNG4" s="1436"/>
      <c r="UNH4" s="1436"/>
      <c r="UNI4" s="1436"/>
      <c r="UNJ4" s="1436"/>
      <c r="UNK4" s="1436"/>
      <c r="UNL4" s="1436"/>
      <c r="UNM4" s="1436"/>
      <c r="UNN4" s="1436"/>
      <c r="UNO4" s="1436"/>
      <c r="UNP4" s="1436"/>
      <c r="UNQ4" s="1436"/>
      <c r="UNR4" s="1436"/>
      <c r="UNS4" s="1436"/>
      <c r="UNT4" s="1436"/>
      <c r="UNU4" s="1436"/>
      <c r="UNV4" s="1436"/>
      <c r="UNW4" s="1436"/>
      <c r="UNX4" s="1436"/>
      <c r="UNY4" s="1436"/>
      <c r="UNZ4" s="1436"/>
      <c r="UOA4" s="1436"/>
      <c r="UOB4" s="1436"/>
      <c r="UOC4" s="1436"/>
      <c r="UOD4" s="1436"/>
      <c r="UOE4" s="1436"/>
      <c r="UOF4" s="1436"/>
      <c r="UOG4" s="1436"/>
      <c r="UOH4" s="1436"/>
      <c r="UOI4" s="1436"/>
      <c r="UOJ4" s="1436"/>
      <c r="UOK4" s="1436"/>
      <c r="UOL4" s="1436"/>
      <c r="UOM4" s="1436"/>
      <c r="UON4" s="1436"/>
      <c r="UOO4" s="1436"/>
      <c r="UOP4" s="1436"/>
      <c r="UOQ4" s="1436"/>
      <c r="UOR4" s="1436"/>
      <c r="UOS4" s="1436"/>
      <c r="UOT4" s="1436"/>
      <c r="UOU4" s="1436"/>
      <c r="UOV4" s="1436"/>
      <c r="UOW4" s="1436"/>
      <c r="UOX4" s="1436"/>
      <c r="UOY4" s="1436"/>
      <c r="UOZ4" s="1436"/>
      <c r="UPA4" s="1436"/>
      <c r="UPB4" s="1436"/>
      <c r="UPC4" s="1436"/>
      <c r="UPD4" s="1436"/>
      <c r="UPE4" s="1436"/>
      <c r="UPF4" s="1436"/>
      <c r="UPG4" s="1436"/>
      <c r="UPH4" s="1436"/>
      <c r="UPI4" s="1436"/>
      <c r="UPJ4" s="1436"/>
      <c r="UPK4" s="1436"/>
      <c r="UPL4" s="1436"/>
      <c r="UPM4" s="1436"/>
      <c r="UPN4" s="1436"/>
      <c r="UPO4" s="1436"/>
      <c r="UPP4" s="1436"/>
      <c r="UPQ4" s="1436"/>
      <c r="UPR4" s="1436"/>
      <c r="UPS4" s="1436"/>
      <c r="UPT4" s="1436"/>
      <c r="UPU4" s="1436"/>
      <c r="UPV4" s="1436"/>
      <c r="UPW4" s="1436"/>
      <c r="UPX4" s="1436"/>
      <c r="UPY4" s="1436"/>
      <c r="UPZ4" s="1436"/>
      <c r="UQA4" s="1436"/>
      <c r="UQB4" s="1436"/>
      <c r="UQC4" s="1436"/>
      <c r="UQD4" s="1436"/>
      <c r="UQE4" s="1436"/>
      <c r="UQF4" s="1436"/>
      <c r="UQG4" s="1436"/>
      <c r="UQH4" s="1436"/>
      <c r="UQI4" s="1436"/>
      <c r="UQJ4" s="1436"/>
      <c r="UQK4" s="1436"/>
      <c r="UQL4" s="1436"/>
      <c r="UQM4" s="1436"/>
      <c r="UQN4" s="1436"/>
      <c r="UQO4" s="1436"/>
      <c r="UQP4" s="1436"/>
      <c r="UQQ4" s="1436"/>
      <c r="UQR4" s="1436"/>
      <c r="UQS4" s="1436"/>
      <c r="UQT4" s="1436"/>
      <c r="UQU4" s="1436"/>
      <c r="UQV4" s="1436"/>
      <c r="UQW4" s="1436"/>
      <c r="UQX4" s="1436"/>
      <c r="UQY4" s="1436"/>
      <c r="UQZ4" s="1436"/>
      <c r="URA4" s="1436"/>
      <c r="URB4" s="1436"/>
      <c r="URC4" s="1436"/>
      <c r="URD4" s="1436"/>
      <c r="URE4" s="1436"/>
      <c r="URF4" s="1436"/>
      <c r="URG4" s="1436"/>
      <c r="URH4" s="1436"/>
      <c r="URI4" s="1436"/>
      <c r="URJ4" s="1436"/>
      <c r="URK4" s="1436"/>
      <c r="URL4" s="1436"/>
      <c r="URM4" s="1436"/>
      <c r="URN4" s="1436"/>
      <c r="URO4" s="1436"/>
      <c r="URP4" s="1436"/>
      <c r="URQ4" s="1436"/>
      <c r="URR4" s="1436"/>
      <c r="URS4" s="1436"/>
      <c r="URT4" s="1436"/>
      <c r="URU4" s="1436"/>
      <c r="URV4" s="1436"/>
      <c r="URW4" s="1436"/>
      <c r="URX4" s="1436"/>
      <c r="URY4" s="1436"/>
      <c r="URZ4" s="1436"/>
      <c r="USA4" s="1436"/>
      <c r="USB4" s="1436"/>
      <c r="USC4" s="1436"/>
      <c r="USD4" s="1436"/>
      <c r="USE4" s="1436"/>
      <c r="USF4" s="1436"/>
      <c r="USG4" s="1436"/>
      <c r="USH4" s="1436"/>
      <c r="USI4" s="1436"/>
      <c r="USJ4" s="1436"/>
      <c r="USK4" s="1436"/>
      <c r="USL4" s="1436"/>
      <c r="USM4" s="1436"/>
      <c r="USN4" s="1436"/>
      <c r="USO4" s="1436"/>
      <c r="USP4" s="1436"/>
      <c r="USQ4" s="1436"/>
      <c r="USR4" s="1436"/>
      <c r="USS4" s="1436"/>
      <c r="UST4" s="1436"/>
      <c r="USU4" s="1436"/>
      <c r="USV4" s="1436"/>
      <c r="USW4" s="1436"/>
      <c r="USX4" s="1436"/>
      <c r="USY4" s="1436"/>
      <c r="USZ4" s="1436"/>
      <c r="UTA4" s="1436"/>
      <c r="UTB4" s="1436"/>
      <c r="UTC4" s="1436"/>
      <c r="UTD4" s="1436"/>
      <c r="UTE4" s="1436"/>
      <c r="UTF4" s="1436"/>
      <c r="UTG4" s="1436"/>
      <c r="UTH4" s="1436"/>
      <c r="UTI4" s="1436"/>
      <c r="UTJ4" s="1436"/>
      <c r="UTK4" s="1436"/>
      <c r="UTL4" s="1436"/>
      <c r="UTM4" s="1436"/>
      <c r="UTN4" s="1436"/>
      <c r="UTO4" s="1436"/>
      <c r="UTP4" s="1436"/>
      <c r="UTQ4" s="1436"/>
      <c r="UTR4" s="1436"/>
      <c r="UTS4" s="1436"/>
      <c r="UTT4" s="1436"/>
      <c r="UTU4" s="1436"/>
      <c r="UTV4" s="1436"/>
      <c r="UTW4" s="1436"/>
      <c r="UTX4" s="1436"/>
      <c r="UTY4" s="1436"/>
      <c r="UTZ4" s="1436"/>
      <c r="UUA4" s="1436"/>
      <c r="UUB4" s="1436"/>
      <c r="UUC4" s="1436"/>
      <c r="UUD4" s="1436"/>
      <c r="UUE4" s="1436"/>
      <c r="UUF4" s="1436"/>
      <c r="UUG4" s="1436"/>
      <c r="UUH4" s="1436"/>
      <c r="UUI4" s="1436"/>
      <c r="UUJ4" s="1436"/>
      <c r="UUK4" s="1436"/>
      <c r="UUL4" s="1436"/>
      <c r="UUM4" s="1436"/>
      <c r="UUN4" s="1436"/>
      <c r="UUO4" s="1436"/>
      <c r="UUP4" s="1436"/>
      <c r="UUQ4" s="1436"/>
      <c r="UUR4" s="1436"/>
      <c r="UUS4" s="1436"/>
      <c r="UUT4" s="1436"/>
      <c r="UUU4" s="1436"/>
      <c r="UUV4" s="1436"/>
      <c r="UUW4" s="1436"/>
      <c r="UUX4" s="1436"/>
      <c r="UUY4" s="1436"/>
      <c r="UUZ4" s="1436"/>
      <c r="UVA4" s="1436"/>
      <c r="UVB4" s="1436"/>
      <c r="UVC4" s="1436"/>
      <c r="UVD4" s="1436"/>
      <c r="UVE4" s="1436"/>
      <c r="UVF4" s="1436"/>
      <c r="UVG4" s="1436"/>
      <c r="UVH4" s="1436"/>
      <c r="UVI4" s="1436"/>
      <c r="UVJ4" s="1436"/>
      <c r="UVK4" s="1436"/>
      <c r="UVL4" s="1436"/>
      <c r="UVM4" s="1436"/>
      <c r="UVN4" s="1436"/>
      <c r="UVO4" s="1436"/>
      <c r="UVP4" s="1436"/>
      <c r="UVQ4" s="1436"/>
      <c r="UVR4" s="1436"/>
      <c r="UVS4" s="1436"/>
      <c r="UVT4" s="1436"/>
      <c r="UVU4" s="1436"/>
      <c r="UVV4" s="1436"/>
      <c r="UVW4" s="1436"/>
      <c r="UVX4" s="1436"/>
      <c r="UVY4" s="1436"/>
      <c r="UVZ4" s="1436"/>
      <c r="UWA4" s="1436"/>
      <c r="UWB4" s="1436"/>
      <c r="UWC4" s="1436"/>
      <c r="UWD4" s="1436"/>
      <c r="UWE4" s="1436"/>
      <c r="UWF4" s="1436"/>
      <c r="UWG4" s="1436"/>
      <c r="UWH4" s="1436"/>
      <c r="UWI4" s="1436"/>
      <c r="UWJ4" s="1436"/>
      <c r="UWK4" s="1436"/>
      <c r="UWL4" s="1436"/>
      <c r="UWM4" s="1436"/>
      <c r="UWN4" s="1436"/>
      <c r="UWO4" s="1436"/>
      <c r="UWP4" s="1436"/>
      <c r="UWQ4" s="1436"/>
      <c r="UWR4" s="1436"/>
      <c r="UWS4" s="1436"/>
      <c r="UWT4" s="1436"/>
      <c r="UWU4" s="1436"/>
      <c r="UWV4" s="1436"/>
      <c r="UWW4" s="1436"/>
      <c r="UWX4" s="1436"/>
      <c r="UWY4" s="1436"/>
      <c r="UWZ4" s="1436"/>
      <c r="UXA4" s="1436"/>
      <c r="UXB4" s="1436"/>
      <c r="UXC4" s="1436"/>
      <c r="UXD4" s="1436"/>
      <c r="UXE4" s="1436"/>
      <c r="UXF4" s="1436"/>
      <c r="UXG4" s="1436"/>
      <c r="UXH4" s="1436"/>
      <c r="UXI4" s="1436"/>
      <c r="UXJ4" s="1436"/>
      <c r="UXK4" s="1436"/>
      <c r="UXL4" s="1436"/>
      <c r="UXM4" s="1436"/>
      <c r="UXN4" s="1436"/>
      <c r="UXO4" s="1436"/>
      <c r="UXP4" s="1436"/>
      <c r="UXQ4" s="1436"/>
      <c r="UXR4" s="1436"/>
      <c r="UXS4" s="1436"/>
      <c r="UXT4" s="1436"/>
      <c r="UXU4" s="1436"/>
      <c r="UXV4" s="1436"/>
      <c r="UXW4" s="1436"/>
      <c r="UXX4" s="1436"/>
      <c r="UXY4" s="1436"/>
      <c r="UXZ4" s="1436"/>
      <c r="UYA4" s="1436"/>
      <c r="UYB4" s="1436"/>
      <c r="UYC4" s="1436"/>
      <c r="UYD4" s="1436"/>
      <c r="UYE4" s="1436"/>
      <c r="UYF4" s="1436"/>
      <c r="UYG4" s="1436"/>
      <c r="UYH4" s="1436"/>
      <c r="UYI4" s="1436"/>
      <c r="UYJ4" s="1436"/>
      <c r="UYK4" s="1436"/>
      <c r="UYL4" s="1436"/>
      <c r="UYM4" s="1436"/>
      <c r="UYN4" s="1436"/>
      <c r="UYO4" s="1436"/>
      <c r="UYP4" s="1436"/>
      <c r="UYQ4" s="1436"/>
      <c r="UYR4" s="1436"/>
      <c r="UYS4" s="1436"/>
      <c r="UYT4" s="1436"/>
      <c r="UYU4" s="1436"/>
      <c r="UYV4" s="1436"/>
      <c r="UYW4" s="1436"/>
      <c r="UYX4" s="1436"/>
      <c r="UYY4" s="1436"/>
      <c r="UYZ4" s="1436"/>
      <c r="UZA4" s="1436"/>
      <c r="UZB4" s="1436"/>
      <c r="UZC4" s="1436"/>
      <c r="UZD4" s="1436"/>
      <c r="UZE4" s="1436"/>
      <c r="UZF4" s="1436"/>
      <c r="UZG4" s="1436"/>
      <c r="UZH4" s="1436"/>
      <c r="UZI4" s="1436"/>
      <c r="UZJ4" s="1436"/>
      <c r="UZK4" s="1436"/>
      <c r="UZL4" s="1436"/>
      <c r="UZM4" s="1436"/>
      <c r="UZN4" s="1436"/>
      <c r="UZO4" s="1436"/>
      <c r="UZP4" s="1436"/>
      <c r="UZQ4" s="1436"/>
      <c r="UZR4" s="1436"/>
      <c r="UZS4" s="1436"/>
      <c r="UZT4" s="1436"/>
      <c r="UZU4" s="1436"/>
      <c r="UZV4" s="1436"/>
      <c r="UZW4" s="1436"/>
      <c r="UZX4" s="1436"/>
      <c r="UZY4" s="1436"/>
      <c r="UZZ4" s="1436"/>
      <c r="VAA4" s="1436"/>
      <c r="VAB4" s="1436"/>
      <c r="VAC4" s="1436"/>
      <c r="VAD4" s="1436"/>
      <c r="VAE4" s="1436"/>
      <c r="VAF4" s="1436"/>
      <c r="VAG4" s="1436"/>
      <c r="VAH4" s="1436"/>
      <c r="VAI4" s="1436"/>
      <c r="VAJ4" s="1436"/>
      <c r="VAK4" s="1436"/>
      <c r="VAL4" s="1436"/>
      <c r="VAM4" s="1436"/>
      <c r="VAN4" s="1436"/>
      <c r="VAO4" s="1436"/>
      <c r="VAP4" s="1436"/>
      <c r="VAQ4" s="1436"/>
      <c r="VAR4" s="1436"/>
      <c r="VAS4" s="1436"/>
      <c r="VAT4" s="1436"/>
      <c r="VAU4" s="1436"/>
      <c r="VAV4" s="1436"/>
      <c r="VAW4" s="1436"/>
      <c r="VAX4" s="1436"/>
      <c r="VAY4" s="1436"/>
      <c r="VAZ4" s="1436"/>
      <c r="VBA4" s="1436"/>
      <c r="VBB4" s="1436"/>
      <c r="VBC4" s="1436"/>
      <c r="VBD4" s="1436"/>
      <c r="VBE4" s="1436"/>
      <c r="VBF4" s="1436"/>
      <c r="VBG4" s="1436"/>
      <c r="VBH4" s="1436"/>
      <c r="VBI4" s="1436"/>
      <c r="VBJ4" s="1436"/>
      <c r="VBK4" s="1436"/>
      <c r="VBL4" s="1436"/>
      <c r="VBM4" s="1436"/>
      <c r="VBN4" s="1436"/>
      <c r="VBO4" s="1436"/>
      <c r="VBP4" s="1436"/>
      <c r="VBQ4" s="1436"/>
      <c r="VBR4" s="1436"/>
      <c r="VBS4" s="1436"/>
      <c r="VBT4" s="1436"/>
      <c r="VBU4" s="1436"/>
      <c r="VBV4" s="1436"/>
      <c r="VBW4" s="1436"/>
      <c r="VBX4" s="1436"/>
      <c r="VBY4" s="1436"/>
      <c r="VBZ4" s="1436"/>
      <c r="VCA4" s="1436"/>
      <c r="VCB4" s="1436"/>
      <c r="VCC4" s="1436"/>
      <c r="VCD4" s="1436"/>
      <c r="VCE4" s="1436"/>
      <c r="VCF4" s="1436"/>
      <c r="VCG4" s="1436"/>
      <c r="VCH4" s="1436"/>
      <c r="VCI4" s="1436"/>
      <c r="VCJ4" s="1436"/>
      <c r="VCK4" s="1436"/>
      <c r="VCL4" s="1436"/>
      <c r="VCM4" s="1436"/>
      <c r="VCN4" s="1436"/>
      <c r="VCO4" s="1436"/>
      <c r="VCP4" s="1436"/>
      <c r="VCQ4" s="1436"/>
      <c r="VCR4" s="1436"/>
      <c r="VCS4" s="1436"/>
      <c r="VCT4" s="1436"/>
      <c r="VCU4" s="1436"/>
      <c r="VCV4" s="1436"/>
      <c r="VCW4" s="1436"/>
      <c r="VCX4" s="1436"/>
      <c r="VCY4" s="1436"/>
      <c r="VCZ4" s="1436"/>
      <c r="VDA4" s="1436"/>
      <c r="VDB4" s="1436"/>
      <c r="VDC4" s="1436"/>
      <c r="VDD4" s="1436"/>
      <c r="VDE4" s="1436"/>
      <c r="VDF4" s="1436"/>
      <c r="VDG4" s="1436"/>
      <c r="VDH4" s="1436"/>
      <c r="VDI4" s="1436"/>
      <c r="VDJ4" s="1436"/>
      <c r="VDK4" s="1436"/>
      <c r="VDL4" s="1436"/>
      <c r="VDM4" s="1436"/>
      <c r="VDN4" s="1436"/>
      <c r="VDO4" s="1436"/>
      <c r="VDP4" s="1436"/>
      <c r="VDQ4" s="1436"/>
      <c r="VDR4" s="1436"/>
      <c r="VDS4" s="1436"/>
      <c r="VDT4" s="1436"/>
      <c r="VDU4" s="1436"/>
      <c r="VDV4" s="1436"/>
      <c r="VDW4" s="1436"/>
      <c r="VDX4" s="1436"/>
      <c r="VDY4" s="1436"/>
      <c r="VDZ4" s="1436"/>
      <c r="VEA4" s="1436"/>
      <c r="VEB4" s="1436"/>
      <c r="VEC4" s="1436"/>
      <c r="VED4" s="1436"/>
      <c r="VEE4" s="1436"/>
      <c r="VEF4" s="1436"/>
      <c r="VEG4" s="1436"/>
      <c r="VEH4" s="1436"/>
      <c r="VEI4" s="1436"/>
      <c r="VEJ4" s="1436"/>
      <c r="VEK4" s="1436"/>
      <c r="VEL4" s="1436"/>
      <c r="VEM4" s="1436"/>
      <c r="VEN4" s="1436"/>
      <c r="VEO4" s="1436"/>
      <c r="VEP4" s="1436"/>
      <c r="VEQ4" s="1436"/>
      <c r="VER4" s="1436"/>
      <c r="VES4" s="1436"/>
      <c r="VET4" s="1436"/>
      <c r="VEU4" s="1436"/>
      <c r="VEV4" s="1436"/>
      <c r="VEW4" s="1436"/>
      <c r="VEX4" s="1436"/>
      <c r="VEY4" s="1436"/>
      <c r="VEZ4" s="1436"/>
      <c r="VFA4" s="1436"/>
      <c r="VFB4" s="1436"/>
      <c r="VFC4" s="1436"/>
      <c r="VFD4" s="1436"/>
      <c r="VFE4" s="1436"/>
      <c r="VFF4" s="1436"/>
      <c r="VFG4" s="1436"/>
      <c r="VFH4" s="1436"/>
      <c r="VFI4" s="1436"/>
      <c r="VFJ4" s="1436"/>
      <c r="VFK4" s="1436"/>
      <c r="VFL4" s="1436"/>
      <c r="VFM4" s="1436"/>
      <c r="VFN4" s="1436"/>
      <c r="VFO4" s="1436"/>
      <c r="VFP4" s="1436"/>
      <c r="VFQ4" s="1436"/>
      <c r="VFR4" s="1436"/>
      <c r="VFS4" s="1436"/>
      <c r="VFT4" s="1436"/>
      <c r="VFU4" s="1436"/>
      <c r="VFV4" s="1436"/>
      <c r="VFW4" s="1436"/>
      <c r="VFX4" s="1436"/>
      <c r="VFY4" s="1436"/>
      <c r="VFZ4" s="1436"/>
      <c r="VGA4" s="1436"/>
      <c r="VGB4" s="1436"/>
      <c r="VGC4" s="1436"/>
      <c r="VGD4" s="1436"/>
      <c r="VGE4" s="1436"/>
      <c r="VGF4" s="1436"/>
      <c r="VGG4" s="1436"/>
      <c r="VGH4" s="1436"/>
      <c r="VGI4" s="1436"/>
      <c r="VGJ4" s="1436"/>
      <c r="VGK4" s="1436"/>
      <c r="VGL4" s="1436"/>
      <c r="VGM4" s="1436"/>
      <c r="VGN4" s="1436"/>
      <c r="VGO4" s="1436"/>
      <c r="VGP4" s="1436"/>
      <c r="VGQ4" s="1436"/>
      <c r="VGR4" s="1436"/>
      <c r="VGS4" s="1436"/>
      <c r="VGT4" s="1436"/>
      <c r="VGU4" s="1436"/>
      <c r="VGV4" s="1436"/>
      <c r="VGW4" s="1436"/>
      <c r="VGX4" s="1436"/>
      <c r="VGY4" s="1436"/>
      <c r="VGZ4" s="1436"/>
      <c r="VHA4" s="1436"/>
      <c r="VHB4" s="1436"/>
      <c r="VHC4" s="1436"/>
      <c r="VHD4" s="1436"/>
      <c r="VHE4" s="1436"/>
      <c r="VHF4" s="1436"/>
      <c r="VHG4" s="1436"/>
      <c r="VHH4" s="1436"/>
      <c r="VHI4" s="1436"/>
      <c r="VHJ4" s="1436"/>
      <c r="VHK4" s="1436"/>
      <c r="VHL4" s="1436"/>
      <c r="VHM4" s="1436"/>
      <c r="VHN4" s="1436"/>
      <c r="VHO4" s="1436"/>
      <c r="VHP4" s="1436"/>
      <c r="VHQ4" s="1436"/>
      <c r="VHR4" s="1436"/>
      <c r="VHS4" s="1436"/>
      <c r="VHT4" s="1436"/>
      <c r="VHU4" s="1436"/>
      <c r="VHV4" s="1436"/>
      <c r="VHW4" s="1436"/>
      <c r="VHX4" s="1436"/>
      <c r="VHY4" s="1436"/>
      <c r="VHZ4" s="1436"/>
      <c r="VIA4" s="1436"/>
      <c r="VIB4" s="1436"/>
      <c r="VIC4" s="1436"/>
      <c r="VID4" s="1436"/>
      <c r="VIE4" s="1436"/>
      <c r="VIF4" s="1436"/>
      <c r="VIG4" s="1436"/>
      <c r="VIH4" s="1436"/>
      <c r="VII4" s="1436"/>
      <c r="VIJ4" s="1436"/>
      <c r="VIK4" s="1436"/>
      <c r="VIL4" s="1436"/>
      <c r="VIM4" s="1436"/>
      <c r="VIN4" s="1436"/>
      <c r="VIO4" s="1436"/>
      <c r="VIP4" s="1436"/>
      <c r="VIQ4" s="1436"/>
      <c r="VIR4" s="1436"/>
      <c r="VIS4" s="1436"/>
      <c r="VIT4" s="1436"/>
      <c r="VIU4" s="1436"/>
      <c r="VIV4" s="1436"/>
      <c r="VIW4" s="1436"/>
      <c r="VIX4" s="1436"/>
      <c r="VIY4" s="1436"/>
      <c r="VIZ4" s="1436"/>
      <c r="VJA4" s="1436"/>
      <c r="VJB4" s="1436"/>
      <c r="VJC4" s="1436"/>
      <c r="VJD4" s="1436"/>
      <c r="VJE4" s="1436"/>
      <c r="VJF4" s="1436"/>
      <c r="VJG4" s="1436"/>
      <c r="VJH4" s="1436"/>
      <c r="VJI4" s="1436"/>
      <c r="VJJ4" s="1436"/>
      <c r="VJK4" s="1436"/>
      <c r="VJL4" s="1436"/>
      <c r="VJM4" s="1436"/>
      <c r="VJN4" s="1436"/>
      <c r="VJO4" s="1436"/>
      <c r="VJP4" s="1436"/>
      <c r="VJQ4" s="1436"/>
      <c r="VJR4" s="1436"/>
      <c r="VJS4" s="1436"/>
      <c r="VJT4" s="1436"/>
      <c r="VJU4" s="1436"/>
      <c r="VJV4" s="1436"/>
      <c r="VJW4" s="1436"/>
      <c r="VJX4" s="1436"/>
      <c r="VJY4" s="1436"/>
      <c r="VJZ4" s="1436"/>
      <c r="VKA4" s="1436"/>
      <c r="VKB4" s="1436"/>
      <c r="VKC4" s="1436"/>
      <c r="VKD4" s="1436"/>
      <c r="VKE4" s="1436"/>
      <c r="VKF4" s="1436"/>
      <c r="VKG4" s="1436"/>
      <c r="VKH4" s="1436"/>
      <c r="VKI4" s="1436"/>
      <c r="VKJ4" s="1436"/>
      <c r="VKK4" s="1436"/>
      <c r="VKL4" s="1436"/>
      <c r="VKM4" s="1436"/>
      <c r="VKN4" s="1436"/>
      <c r="VKO4" s="1436"/>
      <c r="VKP4" s="1436"/>
      <c r="VKQ4" s="1436"/>
      <c r="VKR4" s="1436"/>
      <c r="VKS4" s="1436"/>
      <c r="VKT4" s="1436"/>
      <c r="VKU4" s="1436"/>
      <c r="VKV4" s="1436"/>
      <c r="VKW4" s="1436"/>
      <c r="VKX4" s="1436"/>
      <c r="VKY4" s="1436"/>
      <c r="VKZ4" s="1436"/>
      <c r="VLA4" s="1436"/>
      <c r="VLB4" s="1436"/>
      <c r="VLC4" s="1436"/>
      <c r="VLD4" s="1436"/>
      <c r="VLE4" s="1436"/>
      <c r="VLF4" s="1436"/>
      <c r="VLG4" s="1436"/>
      <c r="VLH4" s="1436"/>
      <c r="VLI4" s="1436"/>
      <c r="VLJ4" s="1436"/>
      <c r="VLK4" s="1436"/>
      <c r="VLL4" s="1436"/>
      <c r="VLM4" s="1436"/>
      <c r="VLN4" s="1436"/>
      <c r="VLO4" s="1436"/>
      <c r="VLP4" s="1436"/>
      <c r="VLQ4" s="1436"/>
      <c r="VLR4" s="1436"/>
      <c r="VLS4" s="1436"/>
      <c r="VLT4" s="1436"/>
      <c r="VLU4" s="1436"/>
      <c r="VLV4" s="1436"/>
      <c r="VLW4" s="1436"/>
      <c r="VLX4" s="1436"/>
      <c r="VLY4" s="1436"/>
      <c r="VLZ4" s="1436"/>
      <c r="VMA4" s="1436"/>
      <c r="VMB4" s="1436"/>
      <c r="VMC4" s="1436"/>
      <c r="VMD4" s="1436"/>
      <c r="VME4" s="1436"/>
      <c r="VMF4" s="1436"/>
      <c r="VMG4" s="1436"/>
      <c r="VMH4" s="1436"/>
      <c r="VMI4" s="1436"/>
      <c r="VMJ4" s="1436"/>
      <c r="VMK4" s="1436"/>
      <c r="VML4" s="1436"/>
      <c r="VMM4" s="1436"/>
      <c r="VMN4" s="1436"/>
      <c r="VMO4" s="1436"/>
      <c r="VMP4" s="1436"/>
      <c r="VMQ4" s="1436"/>
      <c r="VMR4" s="1436"/>
      <c r="VMS4" s="1436"/>
      <c r="VMT4" s="1436"/>
      <c r="VMU4" s="1436"/>
      <c r="VMV4" s="1436"/>
      <c r="VMW4" s="1436"/>
      <c r="VMX4" s="1436"/>
      <c r="VMY4" s="1436"/>
      <c r="VMZ4" s="1436"/>
      <c r="VNA4" s="1436"/>
      <c r="VNB4" s="1436"/>
      <c r="VNC4" s="1436"/>
      <c r="VND4" s="1436"/>
      <c r="VNE4" s="1436"/>
      <c r="VNF4" s="1436"/>
      <c r="VNG4" s="1436"/>
      <c r="VNH4" s="1436"/>
      <c r="VNI4" s="1436"/>
      <c r="VNJ4" s="1436"/>
      <c r="VNK4" s="1436"/>
      <c r="VNL4" s="1436"/>
      <c r="VNM4" s="1436"/>
      <c r="VNN4" s="1436"/>
      <c r="VNO4" s="1436"/>
      <c r="VNP4" s="1436"/>
      <c r="VNQ4" s="1436"/>
      <c r="VNR4" s="1436"/>
      <c r="VNS4" s="1436"/>
      <c r="VNT4" s="1436"/>
      <c r="VNU4" s="1436"/>
      <c r="VNV4" s="1436"/>
      <c r="VNW4" s="1436"/>
      <c r="VNX4" s="1436"/>
      <c r="VNY4" s="1436"/>
      <c r="VNZ4" s="1436"/>
      <c r="VOA4" s="1436"/>
      <c r="VOB4" s="1436"/>
      <c r="VOC4" s="1436"/>
      <c r="VOD4" s="1436"/>
      <c r="VOE4" s="1436"/>
      <c r="VOF4" s="1436"/>
      <c r="VOG4" s="1436"/>
      <c r="VOH4" s="1436"/>
      <c r="VOI4" s="1436"/>
      <c r="VOJ4" s="1436"/>
      <c r="VOK4" s="1436"/>
      <c r="VOL4" s="1436"/>
      <c r="VOM4" s="1436"/>
      <c r="VON4" s="1436"/>
      <c r="VOO4" s="1436"/>
      <c r="VOP4" s="1436"/>
      <c r="VOQ4" s="1436"/>
      <c r="VOR4" s="1436"/>
      <c r="VOS4" s="1436"/>
      <c r="VOT4" s="1436"/>
      <c r="VOU4" s="1436"/>
      <c r="VOV4" s="1436"/>
      <c r="VOW4" s="1436"/>
      <c r="VOX4" s="1436"/>
      <c r="VOY4" s="1436"/>
      <c r="VOZ4" s="1436"/>
      <c r="VPA4" s="1436"/>
      <c r="VPB4" s="1436"/>
      <c r="VPC4" s="1436"/>
      <c r="VPD4" s="1436"/>
      <c r="VPE4" s="1436"/>
      <c r="VPF4" s="1436"/>
      <c r="VPG4" s="1436"/>
      <c r="VPH4" s="1436"/>
      <c r="VPI4" s="1436"/>
      <c r="VPJ4" s="1436"/>
      <c r="VPK4" s="1436"/>
      <c r="VPL4" s="1436"/>
      <c r="VPM4" s="1436"/>
      <c r="VPN4" s="1436"/>
      <c r="VPO4" s="1436"/>
      <c r="VPP4" s="1436"/>
      <c r="VPQ4" s="1436"/>
      <c r="VPR4" s="1436"/>
      <c r="VPS4" s="1436"/>
      <c r="VPT4" s="1436"/>
      <c r="VPU4" s="1436"/>
      <c r="VPV4" s="1436"/>
      <c r="VPW4" s="1436"/>
      <c r="VPX4" s="1436"/>
      <c r="VPY4" s="1436"/>
      <c r="VPZ4" s="1436"/>
      <c r="VQA4" s="1436"/>
      <c r="VQB4" s="1436"/>
      <c r="VQC4" s="1436"/>
      <c r="VQD4" s="1436"/>
      <c r="VQE4" s="1436"/>
      <c r="VQF4" s="1436"/>
      <c r="VQG4" s="1436"/>
      <c r="VQH4" s="1436"/>
      <c r="VQI4" s="1436"/>
      <c r="VQJ4" s="1436"/>
      <c r="VQK4" s="1436"/>
      <c r="VQL4" s="1436"/>
      <c r="VQM4" s="1436"/>
      <c r="VQN4" s="1436"/>
      <c r="VQO4" s="1436"/>
      <c r="VQP4" s="1436"/>
      <c r="VQQ4" s="1436"/>
      <c r="VQR4" s="1436"/>
      <c r="VQS4" s="1436"/>
      <c r="VQT4" s="1436"/>
      <c r="VQU4" s="1436"/>
      <c r="VQV4" s="1436"/>
      <c r="VQW4" s="1436"/>
      <c r="VQX4" s="1436"/>
      <c r="VQY4" s="1436"/>
      <c r="VQZ4" s="1436"/>
      <c r="VRA4" s="1436"/>
      <c r="VRB4" s="1436"/>
      <c r="VRC4" s="1436"/>
      <c r="VRD4" s="1436"/>
      <c r="VRE4" s="1436"/>
      <c r="VRF4" s="1436"/>
      <c r="VRG4" s="1436"/>
      <c r="VRH4" s="1436"/>
      <c r="VRI4" s="1436"/>
      <c r="VRJ4" s="1436"/>
      <c r="VRK4" s="1436"/>
      <c r="VRL4" s="1436"/>
      <c r="VRM4" s="1436"/>
      <c r="VRN4" s="1436"/>
      <c r="VRO4" s="1436"/>
      <c r="VRP4" s="1436"/>
      <c r="VRQ4" s="1436"/>
      <c r="VRR4" s="1436"/>
      <c r="VRS4" s="1436"/>
      <c r="VRT4" s="1436"/>
      <c r="VRU4" s="1436"/>
      <c r="VRV4" s="1436"/>
      <c r="VRW4" s="1436"/>
      <c r="VRX4" s="1436"/>
      <c r="VRY4" s="1436"/>
      <c r="VRZ4" s="1436"/>
      <c r="VSA4" s="1436"/>
      <c r="VSB4" s="1436"/>
      <c r="VSC4" s="1436"/>
      <c r="VSD4" s="1436"/>
      <c r="VSE4" s="1436"/>
      <c r="VSF4" s="1436"/>
      <c r="VSG4" s="1436"/>
      <c r="VSH4" s="1436"/>
      <c r="VSI4" s="1436"/>
      <c r="VSJ4" s="1436"/>
      <c r="VSK4" s="1436"/>
      <c r="VSL4" s="1436"/>
      <c r="VSM4" s="1436"/>
      <c r="VSN4" s="1436"/>
      <c r="VSO4" s="1436"/>
      <c r="VSP4" s="1436"/>
      <c r="VSQ4" s="1436"/>
      <c r="VSR4" s="1436"/>
      <c r="VSS4" s="1436"/>
      <c r="VST4" s="1436"/>
      <c r="VSU4" s="1436"/>
      <c r="VSV4" s="1436"/>
      <c r="VSW4" s="1436"/>
      <c r="VSX4" s="1436"/>
      <c r="VSY4" s="1436"/>
      <c r="VSZ4" s="1436"/>
      <c r="VTA4" s="1436"/>
      <c r="VTB4" s="1436"/>
      <c r="VTC4" s="1436"/>
      <c r="VTD4" s="1436"/>
      <c r="VTE4" s="1436"/>
      <c r="VTF4" s="1436"/>
      <c r="VTG4" s="1436"/>
      <c r="VTH4" s="1436"/>
      <c r="VTI4" s="1436"/>
      <c r="VTJ4" s="1436"/>
      <c r="VTK4" s="1436"/>
      <c r="VTL4" s="1436"/>
      <c r="VTM4" s="1436"/>
      <c r="VTN4" s="1436"/>
      <c r="VTO4" s="1436"/>
      <c r="VTP4" s="1436"/>
      <c r="VTQ4" s="1436"/>
      <c r="VTR4" s="1436"/>
      <c r="VTS4" s="1436"/>
      <c r="VTT4" s="1436"/>
      <c r="VTU4" s="1436"/>
      <c r="VTV4" s="1436"/>
      <c r="VTW4" s="1436"/>
      <c r="VTX4" s="1436"/>
      <c r="VTY4" s="1436"/>
      <c r="VTZ4" s="1436"/>
      <c r="VUA4" s="1436"/>
      <c r="VUB4" s="1436"/>
      <c r="VUC4" s="1436"/>
      <c r="VUD4" s="1436"/>
      <c r="VUE4" s="1436"/>
      <c r="VUF4" s="1436"/>
      <c r="VUG4" s="1436"/>
      <c r="VUH4" s="1436"/>
      <c r="VUI4" s="1436"/>
      <c r="VUJ4" s="1436"/>
      <c r="VUK4" s="1436"/>
      <c r="VUL4" s="1436"/>
      <c r="VUM4" s="1436"/>
      <c r="VUN4" s="1436"/>
      <c r="VUO4" s="1436"/>
      <c r="VUP4" s="1436"/>
      <c r="VUQ4" s="1436"/>
      <c r="VUR4" s="1436"/>
      <c r="VUS4" s="1436"/>
      <c r="VUT4" s="1436"/>
      <c r="VUU4" s="1436"/>
      <c r="VUV4" s="1436"/>
      <c r="VUW4" s="1436"/>
      <c r="VUX4" s="1436"/>
      <c r="VUY4" s="1436"/>
      <c r="VUZ4" s="1436"/>
      <c r="VVA4" s="1436"/>
      <c r="VVB4" s="1436"/>
      <c r="VVC4" s="1436"/>
      <c r="VVD4" s="1436"/>
      <c r="VVE4" s="1436"/>
      <c r="VVF4" s="1436"/>
      <c r="VVG4" s="1436"/>
      <c r="VVH4" s="1436"/>
      <c r="VVI4" s="1436"/>
      <c r="VVJ4" s="1436"/>
      <c r="VVK4" s="1436"/>
      <c r="VVL4" s="1436"/>
      <c r="VVM4" s="1436"/>
      <c r="VVN4" s="1436"/>
      <c r="VVO4" s="1436"/>
      <c r="VVP4" s="1436"/>
      <c r="VVQ4" s="1436"/>
      <c r="VVR4" s="1436"/>
      <c r="VVS4" s="1436"/>
      <c r="VVT4" s="1436"/>
      <c r="VVU4" s="1436"/>
      <c r="VVV4" s="1436"/>
      <c r="VVW4" s="1436"/>
      <c r="VVX4" s="1436"/>
      <c r="VVY4" s="1436"/>
      <c r="VVZ4" s="1436"/>
      <c r="VWA4" s="1436"/>
      <c r="VWB4" s="1436"/>
      <c r="VWC4" s="1436"/>
      <c r="VWD4" s="1436"/>
      <c r="VWE4" s="1436"/>
      <c r="VWF4" s="1436"/>
      <c r="VWG4" s="1436"/>
      <c r="VWH4" s="1436"/>
      <c r="VWI4" s="1436"/>
      <c r="VWJ4" s="1436"/>
      <c r="VWK4" s="1436"/>
      <c r="VWL4" s="1436"/>
      <c r="VWM4" s="1436"/>
      <c r="VWN4" s="1436"/>
      <c r="VWO4" s="1436"/>
      <c r="VWP4" s="1436"/>
      <c r="VWQ4" s="1436"/>
      <c r="VWR4" s="1436"/>
      <c r="VWS4" s="1436"/>
      <c r="VWT4" s="1436"/>
      <c r="VWU4" s="1436"/>
      <c r="VWV4" s="1436"/>
      <c r="VWW4" s="1436"/>
      <c r="VWX4" s="1436"/>
      <c r="VWY4" s="1436"/>
      <c r="VWZ4" s="1436"/>
      <c r="VXA4" s="1436"/>
      <c r="VXB4" s="1436"/>
      <c r="VXC4" s="1436"/>
      <c r="VXD4" s="1436"/>
      <c r="VXE4" s="1436"/>
      <c r="VXF4" s="1436"/>
      <c r="VXG4" s="1436"/>
      <c r="VXH4" s="1436"/>
      <c r="VXI4" s="1436"/>
      <c r="VXJ4" s="1436"/>
      <c r="VXK4" s="1436"/>
      <c r="VXL4" s="1436"/>
      <c r="VXM4" s="1436"/>
      <c r="VXN4" s="1436"/>
      <c r="VXO4" s="1436"/>
      <c r="VXP4" s="1436"/>
      <c r="VXQ4" s="1436"/>
      <c r="VXR4" s="1436"/>
      <c r="VXS4" s="1436"/>
      <c r="VXT4" s="1436"/>
      <c r="VXU4" s="1436"/>
      <c r="VXV4" s="1436"/>
      <c r="VXW4" s="1436"/>
      <c r="VXX4" s="1436"/>
      <c r="VXY4" s="1436"/>
      <c r="VXZ4" s="1436"/>
      <c r="VYA4" s="1436"/>
      <c r="VYB4" s="1436"/>
      <c r="VYC4" s="1436"/>
      <c r="VYD4" s="1436"/>
      <c r="VYE4" s="1436"/>
      <c r="VYF4" s="1436"/>
      <c r="VYG4" s="1436"/>
      <c r="VYH4" s="1436"/>
      <c r="VYI4" s="1436"/>
      <c r="VYJ4" s="1436"/>
      <c r="VYK4" s="1436"/>
      <c r="VYL4" s="1436"/>
      <c r="VYM4" s="1436"/>
      <c r="VYN4" s="1436"/>
      <c r="VYO4" s="1436"/>
      <c r="VYP4" s="1436"/>
      <c r="VYQ4" s="1436"/>
      <c r="VYR4" s="1436"/>
      <c r="VYS4" s="1436"/>
      <c r="VYT4" s="1436"/>
      <c r="VYU4" s="1436"/>
      <c r="VYV4" s="1436"/>
      <c r="VYW4" s="1436"/>
      <c r="VYX4" s="1436"/>
      <c r="VYY4" s="1436"/>
      <c r="VYZ4" s="1436"/>
      <c r="VZA4" s="1436"/>
      <c r="VZB4" s="1436"/>
      <c r="VZC4" s="1436"/>
      <c r="VZD4" s="1436"/>
      <c r="VZE4" s="1436"/>
      <c r="VZF4" s="1436"/>
      <c r="VZG4" s="1436"/>
      <c r="VZH4" s="1436"/>
      <c r="VZI4" s="1436"/>
      <c r="VZJ4" s="1436"/>
      <c r="VZK4" s="1436"/>
      <c r="VZL4" s="1436"/>
      <c r="VZM4" s="1436"/>
      <c r="VZN4" s="1436"/>
      <c r="VZO4" s="1436"/>
      <c r="VZP4" s="1436"/>
      <c r="VZQ4" s="1436"/>
      <c r="VZR4" s="1436"/>
      <c r="VZS4" s="1436"/>
      <c r="VZT4" s="1436"/>
      <c r="VZU4" s="1436"/>
      <c r="VZV4" s="1436"/>
      <c r="VZW4" s="1436"/>
      <c r="VZX4" s="1436"/>
      <c r="VZY4" s="1436"/>
      <c r="VZZ4" s="1436"/>
      <c r="WAA4" s="1436"/>
      <c r="WAB4" s="1436"/>
      <c r="WAC4" s="1436"/>
      <c r="WAD4" s="1436"/>
      <c r="WAE4" s="1436"/>
      <c r="WAF4" s="1436"/>
      <c r="WAG4" s="1436"/>
      <c r="WAH4" s="1436"/>
      <c r="WAI4" s="1436"/>
      <c r="WAJ4" s="1436"/>
      <c r="WAK4" s="1436"/>
      <c r="WAL4" s="1436"/>
      <c r="WAM4" s="1436"/>
      <c r="WAN4" s="1436"/>
      <c r="WAO4" s="1436"/>
      <c r="WAP4" s="1436"/>
      <c r="WAQ4" s="1436"/>
      <c r="WAR4" s="1436"/>
      <c r="WAS4" s="1436"/>
      <c r="WAT4" s="1436"/>
      <c r="WAU4" s="1436"/>
      <c r="WAV4" s="1436"/>
      <c r="WAW4" s="1436"/>
      <c r="WAX4" s="1436"/>
      <c r="WAY4" s="1436"/>
      <c r="WAZ4" s="1436"/>
      <c r="WBA4" s="1436"/>
      <c r="WBB4" s="1436"/>
      <c r="WBC4" s="1436"/>
      <c r="WBD4" s="1436"/>
      <c r="WBE4" s="1436"/>
      <c r="WBF4" s="1436"/>
      <c r="WBG4" s="1436"/>
      <c r="WBH4" s="1436"/>
      <c r="WBI4" s="1436"/>
      <c r="WBJ4" s="1436"/>
      <c r="WBK4" s="1436"/>
      <c r="WBL4" s="1436"/>
      <c r="WBM4" s="1436"/>
      <c r="WBN4" s="1436"/>
      <c r="WBO4" s="1436"/>
      <c r="WBP4" s="1436"/>
      <c r="WBQ4" s="1436"/>
      <c r="WBR4" s="1436"/>
      <c r="WBS4" s="1436"/>
      <c r="WBT4" s="1436"/>
      <c r="WBU4" s="1436"/>
      <c r="WBV4" s="1436"/>
      <c r="WBW4" s="1436"/>
      <c r="WBX4" s="1436"/>
      <c r="WBY4" s="1436"/>
      <c r="WBZ4" s="1436"/>
      <c r="WCA4" s="1436"/>
      <c r="WCB4" s="1436"/>
      <c r="WCC4" s="1436"/>
      <c r="WCD4" s="1436"/>
      <c r="WCE4" s="1436"/>
      <c r="WCF4" s="1436"/>
      <c r="WCG4" s="1436"/>
      <c r="WCH4" s="1436"/>
      <c r="WCI4" s="1436"/>
      <c r="WCJ4" s="1436"/>
      <c r="WCK4" s="1436"/>
      <c r="WCL4" s="1436"/>
      <c r="WCM4" s="1436"/>
      <c r="WCN4" s="1436"/>
      <c r="WCO4" s="1436"/>
      <c r="WCP4" s="1436"/>
      <c r="WCQ4" s="1436"/>
      <c r="WCR4" s="1436"/>
      <c r="WCS4" s="1436"/>
      <c r="WCT4" s="1436"/>
      <c r="WCU4" s="1436"/>
      <c r="WCV4" s="1436"/>
      <c r="WCW4" s="1436"/>
      <c r="WCX4" s="1436"/>
      <c r="WCY4" s="1436"/>
      <c r="WCZ4" s="1436"/>
      <c r="WDA4" s="1436"/>
      <c r="WDB4" s="1436"/>
      <c r="WDC4" s="1436"/>
      <c r="WDD4" s="1436"/>
      <c r="WDE4" s="1436"/>
      <c r="WDF4" s="1436"/>
      <c r="WDG4" s="1436"/>
      <c r="WDH4" s="1436"/>
      <c r="WDI4" s="1436"/>
      <c r="WDJ4" s="1436"/>
      <c r="WDK4" s="1436"/>
      <c r="WDL4" s="1436"/>
      <c r="WDM4" s="1436"/>
      <c r="WDN4" s="1436"/>
      <c r="WDO4" s="1436"/>
      <c r="WDP4" s="1436"/>
      <c r="WDQ4" s="1436"/>
      <c r="WDR4" s="1436"/>
      <c r="WDS4" s="1436"/>
      <c r="WDT4" s="1436"/>
      <c r="WDU4" s="1436"/>
      <c r="WDV4" s="1436"/>
      <c r="WDW4" s="1436"/>
      <c r="WDX4" s="1436"/>
      <c r="WDY4" s="1436"/>
      <c r="WDZ4" s="1436"/>
      <c r="WEA4" s="1436"/>
      <c r="WEB4" s="1436"/>
      <c r="WEC4" s="1436"/>
      <c r="WED4" s="1436"/>
      <c r="WEE4" s="1436"/>
      <c r="WEF4" s="1436"/>
      <c r="WEG4" s="1436"/>
      <c r="WEH4" s="1436"/>
      <c r="WEI4" s="1436"/>
      <c r="WEJ4" s="1436"/>
      <c r="WEK4" s="1436"/>
      <c r="WEL4" s="1436"/>
      <c r="WEM4" s="1436"/>
      <c r="WEN4" s="1436"/>
      <c r="WEO4" s="1436"/>
      <c r="WEP4" s="1436"/>
      <c r="WEQ4" s="1436"/>
      <c r="WER4" s="1436"/>
      <c r="WES4" s="1436"/>
      <c r="WET4" s="1436"/>
      <c r="WEU4" s="1436"/>
      <c r="WEV4" s="1436"/>
      <c r="WEW4" s="1436"/>
      <c r="WEX4" s="1436"/>
      <c r="WEY4" s="1436"/>
      <c r="WEZ4" s="1436"/>
      <c r="WFA4" s="1436"/>
      <c r="WFB4" s="1436"/>
      <c r="WFC4" s="1436"/>
      <c r="WFD4" s="1436"/>
      <c r="WFE4" s="1436"/>
      <c r="WFF4" s="1436"/>
      <c r="WFG4" s="1436"/>
      <c r="WFH4" s="1436"/>
      <c r="WFI4" s="1436"/>
      <c r="WFJ4" s="1436"/>
      <c r="WFK4" s="1436"/>
      <c r="WFL4" s="1436"/>
      <c r="WFM4" s="1436"/>
      <c r="WFN4" s="1436"/>
      <c r="WFO4" s="1436"/>
      <c r="WFP4" s="1436"/>
      <c r="WFQ4" s="1436"/>
      <c r="WFR4" s="1436"/>
      <c r="WFS4" s="1436"/>
      <c r="WFT4" s="1436"/>
      <c r="WFU4" s="1436"/>
      <c r="WFV4" s="1436"/>
      <c r="WFW4" s="1436"/>
      <c r="WFX4" s="1436"/>
      <c r="WFY4" s="1436"/>
      <c r="WFZ4" s="1436"/>
      <c r="WGA4" s="1436"/>
      <c r="WGB4" s="1436"/>
      <c r="WGC4" s="1436"/>
      <c r="WGD4" s="1436"/>
      <c r="WGE4" s="1436"/>
      <c r="WGF4" s="1436"/>
      <c r="WGG4" s="1436"/>
      <c r="WGH4" s="1436"/>
      <c r="WGI4" s="1436"/>
      <c r="WGJ4" s="1436"/>
      <c r="WGK4" s="1436"/>
      <c r="WGL4" s="1436"/>
      <c r="WGM4" s="1436"/>
      <c r="WGN4" s="1436"/>
      <c r="WGO4" s="1436"/>
      <c r="WGP4" s="1436"/>
      <c r="WGQ4" s="1436"/>
      <c r="WGR4" s="1436"/>
      <c r="WGS4" s="1436"/>
      <c r="WGT4" s="1436"/>
      <c r="WGU4" s="1436"/>
      <c r="WGV4" s="1436"/>
      <c r="WGW4" s="1436"/>
      <c r="WGX4" s="1436"/>
      <c r="WGY4" s="1436"/>
      <c r="WGZ4" s="1436"/>
      <c r="WHA4" s="1436"/>
      <c r="WHB4" s="1436"/>
      <c r="WHC4" s="1436"/>
      <c r="WHD4" s="1436"/>
      <c r="WHE4" s="1436"/>
      <c r="WHF4" s="1436"/>
      <c r="WHG4" s="1436"/>
      <c r="WHH4" s="1436"/>
      <c r="WHI4" s="1436"/>
      <c r="WHJ4" s="1436"/>
      <c r="WHK4" s="1436"/>
      <c r="WHL4" s="1436"/>
      <c r="WHM4" s="1436"/>
      <c r="WHN4" s="1436"/>
      <c r="WHO4" s="1436"/>
      <c r="WHP4" s="1436"/>
      <c r="WHQ4" s="1436"/>
      <c r="WHR4" s="1436"/>
      <c r="WHS4" s="1436"/>
      <c r="WHT4" s="1436"/>
      <c r="WHU4" s="1436"/>
      <c r="WHV4" s="1436"/>
      <c r="WHW4" s="1436"/>
      <c r="WHX4" s="1436"/>
      <c r="WHY4" s="1436"/>
      <c r="WHZ4" s="1436"/>
      <c r="WIA4" s="1436"/>
      <c r="WIB4" s="1436"/>
      <c r="WIC4" s="1436"/>
      <c r="WID4" s="1436"/>
      <c r="WIE4" s="1436"/>
      <c r="WIF4" s="1436"/>
      <c r="WIG4" s="1436"/>
      <c r="WIH4" s="1436"/>
      <c r="WII4" s="1436"/>
      <c r="WIJ4" s="1436"/>
      <c r="WIK4" s="1436"/>
      <c r="WIL4" s="1436"/>
      <c r="WIM4" s="1436"/>
      <c r="WIN4" s="1436"/>
      <c r="WIO4" s="1436"/>
      <c r="WIP4" s="1436"/>
      <c r="WIQ4" s="1436"/>
      <c r="WIR4" s="1436"/>
      <c r="WIS4" s="1436"/>
      <c r="WIT4" s="1436"/>
      <c r="WIU4" s="1436"/>
      <c r="WIV4" s="1436"/>
      <c r="WIW4" s="1436"/>
      <c r="WIX4" s="1436"/>
      <c r="WIY4" s="1436"/>
      <c r="WIZ4" s="1436"/>
      <c r="WJA4" s="1436"/>
      <c r="WJB4" s="1436"/>
      <c r="WJC4" s="1436"/>
      <c r="WJD4" s="1436"/>
      <c r="WJE4" s="1436"/>
      <c r="WJF4" s="1436"/>
      <c r="WJG4" s="1436"/>
      <c r="WJH4" s="1436"/>
      <c r="WJI4" s="1436"/>
      <c r="WJJ4" s="1436"/>
      <c r="WJK4" s="1436"/>
      <c r="WJL4" s="1436"/>
      <c r="WJM4" s="1436"/>
      <c r="WJN4" s="1436"/>
      <c r="WJO4" s="1436"/>
      <c r="WJP4" s="1436"/>
      <c r="WJQ4" s="1436"/>
      <c r="WJR4" s="1436"/>
      <c r="WJS4" s="1436"/>
      <c r="WJT4" s="1436"/>
      <c r="WJU4" s="1436"/>
      <c r="WJV4" s="1436"/>
      <c r="WJW4" s="1436"/>
      <c r="WJX4" s="1436"/>
      <c r="WJY4" s="1436"/>
      <c r="WJZ4" s="1436"/>
      <c r="WKA4" s="1436"/>
      <c r="WKB4" s="1436"/>
      <c r="WKC4" s="1436"/>
      <c r="WKD4" s="1436"/>
      <c r="WKE4" s="1436"/>
      <c r="WKF4" s="1436"/>
      <c r="WKG4" s="1436"/>
      <c r="WKH4" s="1436"/>
      <c r="WKI4" s="1436"/>
      <c r="WKJ4" s="1436"/>
      <c r="WKK4" s="1436"/>
      <c r="WKL4" s="1436"/>
      <c r="WKM4" s="1436"/>
      <c r="WKN4" s="1436"/>
      <c r="WKO4" s="1436"/>
      <c r="WKP4" s="1436"/>
      <c r="WKQ4" s="1436"/>
      <c r="WKR4" s="1436"/>
      <c r="WKS4" s="1436"/>
      <c r="WKT4" s="1436"/>
      <c r="WKU4" s="1436"/>
      <c r="WKV4" s="1436"/>
      <c r="WKW4" s="1436"/>
      <c r="WKX4" s="1436"/>
      <c r="WKY4" s="1436"/>
      <c r="WKZ4" s="1436"/>
      <c r="WLA4" s="1436"/>
      <c r="WLB4" s="1436"/>
      <c r="WLC4" s="1436"/>
      <c r="WLD4" s="1436"/>
      <c r="WLE4" s="1436"/>
      <c r="WLF4" s="1436"/>
      <c r="WLG4" s="1436"/>
      <c r="WLH4" s="1436"/>
      <c r="WLI4" s="1436"/>
      <c r="WLJ4" s="1436"/>
      <c r="WLK4" s="1436"/>
      <c r="WLL4" s="1436"/>
      <c r="WLM4" s="1436"/>
      <c r="WLN4" s="1436"/>
      <c r="WLO4" s="1436"/>
      <c r="WLP4" s="1436"/>
      <c r="WLQ4" s="1436"/>
      <c r="WLR4" s="1436"/>
      <c r="WLS4" s="1436"/>
      <c r="WLT4" s="1436"/>
      <c r="WLU4" s="1436"/>
      <c r="WLV4" s="1436"/>
      <c r="WLW4" s="1436"/>
      <c r="WLX4" s="1436"/>
      <c r="WLY4" s="1436"/>
      <c r="WLZ4" s="1436"/>
      <c r="WMA4" s="1436"/>
      <c r="WMB4" s="1436"/>
      <c r="WMC4" s="1436"/>
      <c r="WMD4" s="1436"/>
      <c r="WME4" s="1436"/>
      <c r="WMF4" s="1436"/>
      <c r="WMG4" s="1436"/>
      <c r="WMH4" s="1436"/>
      <c r="WMI4" s="1436"/>
      <c r="WMJ4" s="1436"/>
      <c r="WMK4" s="1436"/>
      <c r="WML4" s="1436"/>
      <c r="WMM4" s="1436"/>
      <c r="WMN4" s="1436"/>
      <c r="WMO4" s="1436"/>
      <c r="WMP4" s="1436"/>
      <c r="WMQ4" s="1436"/>
      <c r="WMR4" s="1436"/>
      <c r="WMS4" s="1436"/>
      <c r="WMT4" s="1436"/>
      <c r="WMU4" s="1436"/>
      <c r="WMV4" s="1436"/>
      <c r="WMW4" s="1436"/>
      <c r="WMX4" s="1436"/>
      <c r="WMY4" s="1436"/>
      <c r="WMZ4" s="1436"/>
      <c r="WNA4" s="1436"/>
      <c r="WNB4" s="1436"/>
      <c r="WNC4" s="1436"/>
      <c r="WND4" s="1436"/>
      <c r="WNE4" s="1436"/>
      <c r="WNF4" s="1436"/>
      <c r="WNG4" s="1436"/>
      <c r="WNH4" s="1436"/>
      <c r="WNI4" s="1436"/>
      <c r="WNJ4" s="1436"/>
      <c r="WNK4" s="1436"/>
      <c r="WNL4" s="1436"/>
      <c r="WNM4" s="1436"/>
      <c r="WNN4" s="1436"/>
      <c r="WNO4" s="1436"/>
      <c r="WNP4" s="1436"/>
      <c r="WNQ4" s="1436"/>
      <c r="WNR4" s="1436"/>
      <c r="WNS4" s="1436"/>
      <c r="WNT4" s="1436"/>
      <c r="WNU4" s="1436"/>
      <c r="WNV4" s="1436"/>
      <c r="WNW4" s="1436"/>
      <c r="WNX4" s="1436"/>
      <c r="WNY4" s="1436"/>
      <c r="WNZ4" s="1436"/>
      <c r="WOA4" s="1436"/>
      <c r="WOB4" s="1436"/>
      <c r="WOC4" s="1436"/>
      <c r="WOD4" s="1436"/>
      <c r="WOE4" s="1436"/>
      <c r="WOF4" s="1436"/>
      <c r="WOG4" s="1436"/>
      <c r="WOH4" s="1436"/>
      <c r="WOI4" s="1436"/>
      <c r="WOJ4" s="1436"/>
      <c r="WOK4" s="1436"/>
      <c r="WOL4" s="1436"/>
      <c r="WOM4" s="1436"/>
      <c r="WON4" s="1436"/>
      <c r="WOO4" s="1436"/>
      <c r="WOP4" s="1436"/>
      <c r="WOQ4" s="1436"/>
      <c r="WOR4" s="1436"/>
      <c r="WOS4" s="1436"/>
      <c r="WOT4" s="1436"/>
      <c r="WOU4" s="1436"/>
      <c r="WOV4" s="1436"/>
      <c r="WOW4" s="1436"/>
      <c r="WOX4" s="1436"/>
      <c r="WOY4" s="1436"/>
      <c r="WOZ4" s="1436"/>
      <c r="WPA4" s="1436"/>
      <c r="WPB4" s="1436"/>
      <c r="WPC4" s="1436"/>
      <c r="WPD4" s="1436"/>
      <c r="WPE4" s="1436"/>
      <c r="WPF4" s="1436"/>
      <c r="WPG4" s="1436"/>
      <c r="WPH4" s="1436"/>
      <c r="WPI4" s="1436"/>
      <c r="WPJ4" s="1436"/>
      <c r="WPK4" s="1436"/>
      <c r="WPL4" s="1436"/>
      <c r="WPM4" s="1436"/>
      <c r="WPN4" s="1436"/>
      <c r="WPO4" s="1436"/>
      <c r="WPP4" s="1436"/>
      <c r="WPQ4" s="1436"/>
      <c r="WPR4" s="1436"/>
      <c r="WPS4" s="1436"/>
      <c r="WPT4" s="1436"/>
      <c r="WPU4" s="1436"/>
      <c r="WPV4" s="1436"/>
      <c r="WPW4" s="1436"/>
      <c r="WPX4" s="1436"/>
      <c r="WPY4" s="1436"/>
      <c r="WPZ4" s="1436"/>
      <c r="WQA4" s="1436"/>
      <c r="WQB4" s="1436"/>
      <c r="WQC4" s="1436"/>
      <c r="WQD4" s="1436"/>
      <c r="WQE4" s="1436"/>
      <c r="WQF4" s="1436"/>
      <c r="WQG4" s="1436"/>
      <c r="WQH4" s="1436"/>
      <c r="WQI4" s="1436"/>
      <c r="WQJ4" s="1436"/>
      <c r="WQK4" s="1436"/>
      <c r="WQL4" s="1436"/>
      <c r="WQM4" s="1436"/>
      <c r="WQN4" s="1436"/>
      <c r="WQO4" s="1436"/>
      <c r="WQP4" s="1436"/>
      <c r="WQQ4" s="1436"/>
      <c r="WQR4" s="1436"/>
      <c r="WQS4" s="1436"/>
      <c r="WQT4" s="1436"/>
      <c r="WQU4" s="1436"/>
      <c r="WQV4" s="1436"/>
      <c r="WQW4" s="1436"/>
      <c r="WQX4" s="1436"/>
      <c r="WQY4" s="1436"/>
      <c r="WQZ4" s="1436"/>
      <c r="WRA4" s="1436"/>
      <c r="WRB4" s="1436"/>
      <c r="WRC4" s="1436"/>
      <c r="WRD4" s="1436"/>
      <c r="WRE4" s="1436"/>
      <c r="WRF4" s="1436"/>
      <c r="WRG4" s="1436"/>
      <c r="WRH4" s="1436"/>
      <c r="WRI4" s="1436"/>
      <c r="WRJ4" s="1436"/>
      <c r="WRK4" s="1436"/>
      <c r="WRL4" s="1436"/>
      <c r="WRM4" s="1436"/>
      <c r="WRN4" s="1436"/>
      <c r="WRO4" s="1436"/>
      <c r="WRP4" s="1436"/>
      <c r="WRQ4" s="1436"/>
      <c r="WRR4" s="1436"/>
      <c r="WRS4" s="1436"/>
      <c r="WRT4" s="1436"/>
      <c r="WRU4" s="1436"/>
      <c r="WRV4" s="1436"/>
      <c r="WRW4" s="1436"/>
      <c r="WRX4" s="1436"/>
      <c r="WRY4" s="1436"/>
      <c r="WRZ4" s="1436"/>
      <c r="WSA4" s="1436"/>
      <c r="WSB4" s="1436"/>
      <c r="WSC4" s="1436"/>
      <c r="WSD4" s="1436"/>
      <c r="WSE4" s="1436"/>
      <c r="WSF4" s="1436"/>
      <c r="WSG4" s="1436"/>
      <c r="WSH4" s="1436"/>
      <c r="WSI4" s="1436"/>
      <c r="WSJ4" s="1436"/>
      <c r="WSK4" s="1436"/>
      <c r="WSL4" s="1436"/>
      <c r="WSM4" s="1436"/>
      <c r="WSN4" s="1436"/>
      <c r="WSO4" s="1436"/>
      <c r="WSP4" s="1436"/>
      <c r="WSQ4" s="1436"/>
      <c r="WSR4" s="1436"/>
      <c r="WSS4" s="1436"/>
      <c r="WST4" s="1436"/>
      <c r="WSU4" s="1436"/>
      <c r="WSV4" s="1436"/>
      <c r="WSW4" s="1436"/>
      <c r="WSX4" s="1436"/>
      <c r="WSY4" s="1436"/>
      <c r="WSZ4" s="1436"/>
      <c r="WTA4" s="1436"/>
      <c r="WTB4" s="1436"/>
      <c r="WTC4" s="1436"/>
      <c r="WTD4" s="1436"/>
      <c r="WTE4" s="1436"/>
      <c r="WTF4" s="1436"/>
      <c r="WTG4" s="1436"/>
      <c r="WTH4" s="1436"/>
      <c r="WTI4" s="1436"/>
      <c r="WTJ4" s="1436"/>
      <c r="WTK4" s="1436"/>
      <c r="WTL4" s="1436"/>
      <c r="WTM4" s="1436"/>
      <c r="WTN4" s="1436"/>
      <c r="WTO4" s="1436"/>
      <c r="WTP4" s="1436"/>
      <c r="WTQ4" s="1436"/>
      <c r="WTR4" s="1436"/>
      <c r="WTS4" s="1436"/>
      <c r="WTT4" s="1436"/>
      <c r="WTU4" s="1436"/>
      <c r="WTV4" s="1436"/>
      <c r="WTW4" s="1436"/>
      <c r="WTX4" s="1436"/>
      <c r="WTY4" s="1436"/>
      <c r="WTZ4" s="1436"/>
      <c r="WUA4" s="1436"/>
      <c r="WUB4" s="1436"/>
      <c r="WUC4" s="1436"/>
      <c r="WUD4" s="1436"/>
      <c r="WUE4" s="1436"/>
      <c r="WUF4" s="1436"/>
      <c r="WUG4" s="1436"/>
      <c r="WUH4" s="1436"/>
      <c r="WUI4" s="1436"/>
      <c r="WUJ4" s="1436"/>
      <c r="WUK4" s="1436"/>
      <c r="WUL4" s="1436"/>
      <c r="WUM4" s="1436"/>
      <c r="WUN4" s="1436"/>
      <c r="WUO4" s="1436"/>
      <c r="WUP4" s="1436"/>
      <c r="WUQ4" s="1436"/>
      <c r="WUR4" s="1436"/>
      <c r="WUS4" s="1436"/>
      <c r="WUT4" s="1436"/>
      <c r="WUU4" s="1436"/>
      <c r="WUV4" s="1436"/>
      <c r="WUW4" s="1436"/>
      <c r="WUX4" s="1436"/>
      <c r="WUY4" s="1436"/>
      <c r="WUZ4" s="1436"/>
      <c r="WVA4" s="1436"/>
      <c r="WVB4" s="1436"/>
      <c r="WVC4" s="1436"/>
      <c r="WVD4" s="1436"/>
      <c r="WVE4" s="1436"/>
      <c r="WVF4" s="1436"/>
      <c r="WVG4" s="1436"/>
      <c r="WVH4" s="1436"/>
      <c r="WVI4" s="1436"/>
      <c r="WVJ4" s="1436"/>
      <c r="WVK4" s="1436"/>
      <c r="WVL4" s="1436"/>
      <c r="WVM4" s="1436"/>
      <c r="WVN4" s="1436"/>
      <c r="WVO4" s="1436"/>
      <c r="WVP4" s="1436"/>
      <c r="WVQ4" s="1436"/>
      <c r="WVR4" s="1436"/>
      <c r="WVS4" s="1436"/>
      <c r="WVT4" s="1436"/>
      <c r="WVU4" s="1436"/>
      <c r="WVV4" s="1436"/>
      <c r="WVW4" s="1436"/>
      <c r="WVX4" s="1436"/>
      <c r="WVY4" s="1436"/>
      <c r="WVZ4" s="1436"/>
      <c r="WWA4" s="1436"/>
      <c r="WWB4" s="1436"/>
      <c r="WWC4" s="1436"/>
      <c r="WWD4" s="1436"/>
      <c r="WWE4" s="1436"/>
      <c r="WWF4" s="1436"/>
      <c r="WWG4" s="1436"/>
      <c r="WWH4" s="1436"/>
      <c r="WWI4" s="1436"/>
      <c r="WWJ4" s="1436"/>
      <c r="WWK4" s="1436"/>
      <c r="WWL4" s="1436"/>
      <c r="WWM4" s="1436"/>
      <c r="WWN4" s="1436"/>
      <c r="WWO4" s="1436"/>
      <c r="WWP4" s="1436"/>
      <c r="WWQ4" s="1436"/>
      <c r="WWR4" s="1436"/>
      <c r="WWS4" s="1436"/>
      <c r="WWT4" s="1436"/>
      <c r="WWU4" s="1436"/>
      <c r="WWV4" s="1436"/>
      <c r="WWW4" s="1436"/>
      <c r="WWX4" s="1436"/>
      <c r="WWY4" s="1436"/>
      <c r="WWZ4" s="1436"/>
      <c r="WXA4" s="1436"/>
      <c r="WXB4" s="1436"/>
      <c r="WXC4" s="1436"/>
      <c r="WXD4" s="1436"/>
      <c r="WXE4" s="1436"/>
      <c r="WXF4" s="1436"/>
      <c r="WXG4" s="1436"/>
      <c r="WXH4" s="1436"/>
      <c r="WXI4" s="1436"/>
      <c r="WXJ4" s="1436"/>
      <c r="WXK4" s="1436"/>
      <c r="WXL4" s="1436"/>
      <c r="WXM4" s="1436"/>
      <c r="WXN4" s="1436"/>
      <c r="WXO4" s="1436"/>
      <c r="WXP4" s="1436"/>
      <c r="WXQ4" s="1436"/>
      <c r="WXR4" s="1436"/>
      <c r="WXS4" s="1436"/>
      <c r="WXT4" s="1436"/>
      <c r="WXU4" s="1436"/>
      <c r="WXV4" s="1436"/>
      <c r="WXW4" s="1436"/>
      <c r="WXX4" s="1436"/>
      <c r="WXY4" s="1436"/>
      <c r="WXZ4" s="1436"/>
      <c r="WYA4" s="1436"/>
      <c r="WYB4" s="1436"/>
      <c r="WYC4" s="1436"/>
      <c r="WYD4" s="1436"/>
      <c r="WYE4" s="1436"/>
      <c r="WYF4" s="1436"/>
      <c r="WYG4" s="1436"/>
      <c r="WYH4" s="1436"/>
      <c r="WYI4" s="1436"/>
      <c r="WYJ4" s="1436"/>
      <c r="WYK4" s="1436"/>
      <c r="WYL4" s="1436"/>
      <c r="WYM4" s="1436"/>
      <c r="WYN4" s="1436"/>
      <c r="WYO4" s="1436"/>
      <c r="WYP4" s="1436"/>
      <c r="WYQ4" s="1436"/>
      <c r="WYR4" s="1436"/>
      <c r="WYS4" s="1436"/>
      <c r="WYT4" s="1436"/>
      <c r="WYU4" s="1436"/>
      <c r="WYV4" s="1436"/>
      <c r="WYW4" s="1436"/>
      <c r="WYX4" s="1436"/>
      <c r="WYY4" s="1436"/>
      <c r="WYZ4" s="1436"/>
      <c r="WZA4" s="1436"/>
      <c r="WZB4" s="1436"/>
      <c r="WZC4" s="1436"/>
      <c r="WZD4" s="1436"/>
      <c r="WZE4" s="1436"/>
      <c r="WZF4" s="1436"/>
      <c r="WZG4" s="1436"/>
      <c r="WZH4" s="1436"/>
      <c r="WZI4" s="1436"/>
      <c r="WZJ4" s="1436"/>
      <c r="WZK4" s="1436"/>
      <c r="WZL4" s="1436"/>
      <c r="WZM4" s="1436"/>
      <c r="WZN4" s="1436"/>
      <c r="WZO4" s="1436"/>
      <c r="WZP4" s="1436"/>
      <c r="WZQ4" s="1436"/>
      <c r="WZR4" s="1436"/>
      <c r="WZS4" s="1436"/>
      <c r="WZT4" s="1436"/>
      <c r="WZU4" s="1436"/>
      <c r="WZV4" s="1436"/>
      <c r="WZW4" s="1436"/>
      <c r="WZX4" s="1436"/>
      <c r="WZY4" s="1436"/>
      <c r="WZZ4" s="1436"/>
      <c r="XAA4" s="1436"/>
      <c r="XAB4" s="1436"/>
      <c r="XAC4" s="1436"/>
      <c r="XAD4" s="1436"/>
      <c r="XAE4" s="1436"/>
      <c r="XAF4" s="1436"/>
      <c r="XAG4" s="1436"/>
      <c r="XAH4" s="1436"/>
      <c r="XAI4" s="1436"/>
      <c r="XAJ4" s="1436"/>
      <c r="XAK4" s="1436"/>
      <c r="XAL4" s="1436"/>
      <c r="XAM4" s="1436"/>
      <c r="XAN4" s="1436"/>
      <c r="XAO4" s="1436"/>
      <c r="XAP4" s="1436"/>
      <c r="XAQ4" s="1436"/>
      <c r="XAR4" s="1436"/>
      <c r="XAS4" s="1436"/>
      <c r="XAT4" s="1436"/>
      <c r="XAU4" s="1436"/>
      <c r="XAV4" s="1436"/>
      <c r="XAW4" s="1436"/>
      <c r="XAX4" s="1436"/>
      <c r="XAY4" s="1436"/>
      <c r="XAZ4" s="1436"/>
      <c r="XBA4" s="1436"/>
      <c r="XBB4" s="1436"/>
      <c r="XBC4" s="1436"/>
      <c r="XBD4" s="1436"/>
      <c r="XBE4" s="1436"/>
      <c r="XBF4" s="1436"/>
      <c r="XBG4" s="1436"/>
      <c r="XBH4" s="1436"/>
      <c r="XBI4" s="1436"/>
      <c r="XBJ4" s="1436"/>
      <c r="XBK4" s="1436"/>
      <c r="XBL4" s="1436"/>
      <c r="XBM4" s="1436"/>
      <c r="XBN4" s="1436"/>
      <c r="XBO4" s="1436"/>
      <c r="XBP4" s="1436"/>
      <c r="XBQ4" s="1436"/>
      <c r="XBR4" s="1436"/>
      <c r="XBS4" s="1436"/>
      <c r="XBT4" s="1436"/>
      <c r="XBU4" s="1436"/>
      <c r="XBV4" s="1436"/>
      <c r="XBW4" s="1436"/>
      <c r="XBX4" s="1436"/>
      <c r="XBY4" s="1436"/>
      <c r="XBZ4" s="1436"/>
      <c r="XCA4" s="1436"/>
      <c r="XCB4" s="1436"/>
      <c r="XCC4" s="1436"/>
      <c r="XCD4" s="1436"/>
      <c r="XCE4" s="1436"/>
      <c r="XCF4" s="1436"/>
      <c r="XCG4" s="1436"/>
      <c r="XCH4" s="1436"/>
      <c r="XCI4" s="1436"/>
      <c r="XCJ4" s="1436"/>
      <c r="XCK4" s="1436"/>
      <c r="XCL4" s="1436"/>
      <c r="XCM4" s="1436"/>
      <c r="XCN4" s="1436"/>
      <c r="XCO4" s="1436"/>
      <c r="XCP4" s="1436"/>
      <c r="XCQ4" s="1436"/>
      <c r="XCR4" s="1436"/>
      <c r="XCS4" s="1436"/>
      <c r="XCT4" s="1436"/>
      <c r="XCU4" s="1436"/>
      <c r="XCV4" s="1436"/>
      <c r="XCW4" s="1436"/>
      <c r="XCX4" s="1436"/>
      <c r="XCY4" s="1436"/>
      <c r="XCZ4" s="1436"/>
      <c r="XDA4" s="1436"/>
      <c r="XDB4" s="1436"/>
      <c r="XDC4" s="1436"/>
      <c r="XDD4" s="1436"/>
      <c r="XDE4" s="1436"/>
      <c r="XDF4" s="1436"/>
      <c r="XDG4" s="1436"/>
      <c r="XDH4" s="1436"/>
      <c r="XDI4" s="1436"/>
      <c r="XDJ4" s="1436"/>
      <c r="XDK4" s="1436"/>
      <c r="XDL4" s="1436"/>
      <c r="XDM4" s="1436"/>
      <c r="XDN4" s="1436"/>
      <c r="XDO4" s="1436"/>
      <c r="XDP4" s="1436"/>
      <c r="XDQ4" s="1436"/>
      <c r="XDR4" s="1436"/>
      <c r="XDS4" s="1436"/>
      <c r="XDT4" s="1436"/>
      <c r="XDU4" s="1436"/>
      <c r="XDV4" s="1436"/>
      <c r="XDW4" s="1436"/>
      <c r="XDX4" s="1436"/>
      <c r="XDY4" s="1436"/>
      <c r="XDZ4" s="1436"/>
      <c r="XEA4" s="1436"/>
      <c r="XEB4" s="1436"/>
      <c r="XEC4" s="1436"/>
      <c r="XED4" s="1436"/>
      <c r="XEE4" s="1436"/>
      <c r="XEF4" s="1436"/>
      <c r="XEG4" s="1436"/>
      <c r="XEH4" s="1436"/>
      <c r="XEI4" s="1436"/>
      <c r="XEJ4" s="1436"/>
      <c r="XEK4" s="1436"/>
      <c r="XEL4" s="1436"/>
      <c r="XEM4" s="1436"/>
      <c r="XEN4" s="1436"/>
      <c r="XEO4" s="1436"/>
      <c r="XEP4" s="1436"/>
      <c r="XEQ4" s="1436"/>
      <c r="XER4" s="1436"/>
      <c r="XES4" s="1436"/>
      <c r="XET4" s="1436"/>
      <c r="XEU4" s="1436"/>
      <c r="XEV4" s="1436"/>
      <c r="XEW4" s="1436"/>
      <c r="XEX4" s="1436"/>
      <c r="XEY4" s="1436"/>
      <c r="XEZ4" s="1436"/>
      <c r="XFA4" s="1436"/>
    </row>
    <row r="5" s="1401" customFormat="1" ht="36" customHeight="1" spans="1:11">
      <c r="A5" s="858">
        <v>3</v>
      </c>
      <c r="B5" s="1197"/>
      <c r="C5" s="1413"/>
      <c r="D5" s="993" t="s">
        <v>23</v>
      </c>
      <c r="E5" s="986" t="s">
        <v>24</v>
      </c>
      <c r="F5" s="986" t="s">
        <v>25</v>
      </c>
      <c r="G5" s="1414" t="s">
        <v>26</v>
      </c>
      <c r="H5" s="1414" t="s">
        <v>26</v>
      </c>
      <c r="I5" s="1435" t="s">
        <v>27</v>
      </c>
      <c r="J5" s="1434" t="s">
        <v>28</v>
      </c>
      <c r="K5" s="986" t="s">
        <v>18</v>
      </c>
    </row>
    <row r="6" s="1401" customFormat="1" ht="46" customHeight="1" spans="1:11">
      <c r="A6" s="858">
        <v>4</v>
      </c>
      <c r="B6" s="1197"/>
      <c r="C6" s="1413"/>
      <c r="D6" s="1026"/>
      <c r="E6" s="986" t="s">
        <v>29</v>
      </c>
      <c r="F6" s="986" t="s">
        <v>30</v>
      </c>
      <c r="G6" s="1414" t="s">
        <v>31</v>
      </c>
      <c r="H6" s="1414" t="s">
        <v>32</v>
      </c>
      <c r="I6" s="1435" t="s">
        <v>33</v>
      </c>
      <c r="J6" s="1434" t="s">
        <v>28</v>
      </c>
      <c r="K6" s="986" t="s">
        <v>34</v>
      </c>
    </row>
    <row r="7" s="1400" customFormat="1" ht="45" customHeight="1" spans="1:11">
      <c r="A7" s="858">
        <v>5</v>
      </c>
      <c r="B7" s="1197"/>
      <c r="C7" s="1413"/>
      <c r="D7" s="1293" t="s">
        <v>35</v>
      </c>
      <c r="E7" s="986" t="s">
        <v>36</v>
      </c>
      <c r="F7" s="986" t="s">
        <v>37</v>
      </c>
      <c r="G7" s="1414" t="s">
        <v>38</v>
      </c>
      <c r="H7" s="1414" t="s">
        <v>38</v>
      </c>
      <c r="I7" s="1435" t="s">
        <v>39</v>
      </c>
      <c r="J7" s="1434" t="s">
        <v>28</v>
      </c>
      <c r="K7" s="986" t="s">
        <v>34</v>
      </c>
    </row>
    <row r="8" s="1401" customFormat="1" ht="25" customHeight="1" spans="1:11">
      <c r="A8" s="858">
        <v>6</v>
      </c>
      <c r="B8" s="1197"/>
      <c r="C8" s="1413"/>
      <c r="D8" s="1098"/>
      <c r="E8" s="986" t="s">
        <v>40</v>
      </c>
      <c r="F8" s="986" t="s">
        <v>41</v>
      </c>
      <c r="G8" s="1414" t="s">
        <v>42</v>
      </c>
      <c r="H8" s="1414" t="s">
        <v>42</v>
      </c>
      <c r="I8" s="1433" t="s">
        <v>43</v>
      </c>
      <c r="J8" s="1434" t="s">
        <v>28</v>
      </c>
      <c r="K8" s="986" t="s">
        <v>34</v>
      </c>
    </row>
    <row r="9" s="1401" customFormat="1" ht="48" customHeight="1" spans="1:11">
      <c r="A9" s="858">
        <v>7</v>
      </c>
      <c r="B9" s="1197"/>
      <c r="C9" s="1413"/>
      <c r="D9" s="1293" t="s">
        <v>44</v>
      </c>
      <c r="E9" s="858">
        <v>1205</v>
      </c>
      <c r="F9" s="986" t="s">
        <v>45</v>
      </c>
      <c r="G9" s="1414" t="s">
        <v>46</v>
      </c>
      <c r="H9" s="1414" t="s">
        <v>46</v>
      </c>
      <c r="I9" s="1414" t="s">
        <v>47</v>
      </c>
      <c r="J9" s="1434" t="s">
        <v>48</v>
      </c>
      <c r="K9" s="986" t="s">
        <v>34</v>
      </c>
    </row>
    <row r="10" s="1401" customFormat="1" ht="68" customHeight="1" spans="1:11">
      <c r="A10" s="858">
        <v>8</v>
      </c>
      <c r="B10" s="1197"/>
      <c r="C10" s="1413"/>
      <c r="D10" s="1293" t="s">
        <v>49</v>
      </c>
      <c r="E10" s="986" t="s">
        <v>50</v>
      </c>
      <c r="F10" s="986" t="s">
        <v>51</v>
      </c>
      <c r="G10" s="1414" t="s">
        <v>52</v>
      </c>
      <c r="H10" s="1414" t="s">
        <v>52</v>
      </c>
      <c r="I10" s="1414" t="s">
        <v>53</v>
      </c>
      <c r="J10" s="1434" t="s">
        <v>48</v>
      </c>
      <c r="K10" s="986" t="s">
        <v>34</v>
      </c>
    </row>
    <row r="11" s="1400" customFormat="1" ht="64" customHeight="1" spans="1:11">
      <c r="A11" s="858">
        <v>9</v>
      </c>
      <c r="B11" s="1197"/>
      <c r="C11" s="1413"/>
      <c r="D11" s="1098"/>
      <c r="E11" s="986" t="s">
        <v>54</v>
      </c>
      <c r="F11" s="986" t="s">
        <v>55</v>
      </c>
      <c r="G11" s="1414" t="s">
        <v>56</v>
      </c>
      <c r="H11" s="1414" t="s">
        <v>56</v>
      </c>
      <c r="I11" s="1435" t="s">
        <v>57</v>
      </c>
      <c r="J11" s="1434" t="s">
        <v>48</v>
      </c>
      <c r="K11" s="986" t="s">
        <v>34</v>
      </c>
    </row>
    <row r="12" s="1400" customFormat="1" ht="57" customHeight="1" spans="1:11">
      <c r="A12" s="858">
        <v>10</v>
      </c>
      <c r="B12" s="1197"/>
      <c r="C12" s="1413"/>
      <c r="D12" s="1098"/>
      <c r="E12" s="986" t="s">
        <v>58</v>
      </c>
      <c r="F12" s="986" t="s">
        <v>59</v>
      </c>
      <c r="G12" s="1414" t="s">
        <v>60</v>
      </c>
      <c r="H12" s="1414" t="s">
        <v>61</v>
      </c>
      <c r="I12" s="1435" t="s">
        <v>62</v>
      </c>
      <c r="J12" s="1434" t="s">
        <v>48</v>
      </c>
      <c r="K12" s="986" t="s">
        <v>34</v>
      </c>
    </row>
    <row r="13" s="1401" customFormat="1" ht="25" customHeight="1" spans="1:11">
      <c r="A13" s="858">
        <v>11</v>
      </c>
      <c r="B13" s="1197"/>
      <c r="C13" s="1413"/>
      <c r="D13" s="1293" t="s">
        <v>63</v>
      </c>
      <c r="E13" s="986" t="s">
        <v>64</v>
      </c>
      <c r="F13" s="986" t="s">
        <v>64</v>
      </c>
      <c r="G13" s="1414" t="s">
        <v>65</v>
      </c>
      <c r="H13" s="1414" t="s">
        <v>65</v>
      </c>
      <c r="I13" s="1435" t="s">
        <v>66</v>
      </c>
      <c r="J13" s="1434" t="s">
        <v>67</v>
      </c>
      <c r="K13" s="1366" t="s">
        <v>18</v>
      </c>
    </row>
    <row r="14" s="1401" customFormat="1" ht="25" customHeight="1" spans="1:11">
      <c r="A14" s="858">
        <v>12</v>
      </c>
      <c r="B14" s="1197"/>
      <c r="C14" s="1413"/>
      <c r="D14" s="1098"/>
      <c r="E14" s="986" t="s">
        <v>68</v>
      </c>
      <c r="F14" s="986" t="s">
        <v>69</v>
      </c>
      <c r="G14" s="1414" t="s">
        <v>70</v>
      </c>
      <c r="H14" s="1414" t="s">
        <v>70</v>
      </c>
      <c r="I14" s="1414" t="s">
        <v>71</v>
      </c>
      <c r="J14" s="1434" t="s">
        <v>67</v>
      </c>
      <c r="K14" s="1366" t="s">
        <v>34</v>
      </c>
    </row>
    <row r="15" s="1400" customFormat="1" ht="66" customHeight="1" spans="1:16381">
      <c r="A15" s="858">
        <v>13</v>
      </c>
      <c r="B15" s="1197"/>
      <c r="C15" s="1413"/>
      <c r="D15" s="1098"/>
      <c r="E15" s="986" t="s">
        <v>72</v>
      </c>
      <c r="F15" s="986" t="s">
        <v>72</v>
      </c>
      <c r="G15" s="1414" t="s">
        <v>73</v>
      </c>
      <c r="H15" s="1414" t="s">
        <v>74</v>
      </c>
      <c r="I15" s="1435" t="s">
        <v>75</v>
      </c>
      <c r="J15" s="1434" t="s">
        <v>67</v>
      </c>
      <c r="K15" s="986" t="s">
        <v>34</v>
      </c>
      <c r="L15" s="1436"/>
      <c r="M15" s="1436"/>
      <c r="N15" s="1436"/>
      <c r="O15" s="1436"/>
      <c r="P15" s="1436"/>
      <c r="Q15" s="1436"/>
      <c r="R15" s="1436"/>
      <c r="S15" s="1436"/>
      <c r="T15" s="1436"/>
      <c r="U15" s="1436"/>
      <c r="V15" s="1436"/>
      <c r="W15" s="1436"/>
      <c r="X15" s="1436"/>
      <c r="Y15" s="1436"/>
      <c r="Z15" s="1436"/>
      <c r="AA15" s="1436"/>
      <c r="AB15" s="1436"/>
      <c r="AC15" s="1436"/>
      <c r="AD15" s="1436"/>
      <c r="AE15" s="1436"/>
      <c r="AF15" s="1436"/>
      <c r="AG15" s="1436"/>
      <c r="AH15" s="1436"/>
      <c r="AI15" s="1436"/>
      <c r="AJ15" s="1436"/>
      <c r="AK15" s="1436"/>
      <c r="AL15" s="1436"/>
      <c r="AM15" s="1436"/>
      <c r="AN15" s="1436"/>
      <c r="AO15" s="1436"/>
      <c r="AP15" s="1436"/>
      <c r="AQ15" s="1436"/>
      <c r="AR15" s="1436"/>
      <c r="AS15" s="1436"/>
      <c r="AT15" s="1436"/>
      <c r="AU15" s="1436"/>
      <c r="AV15" s="1436"/>
      <c r="AW15" s="1436"/>
      <c r="AX15" s="1436"/>
      <c r="AY15" s="1436"/>
      <c r="AZ15" s="1436"/>
      <c r="BA15" s="1436"/>
      <c r="BB15" s="1436"/>
      <c r="BC15" s="1436"/>
      <c r="BD15" s="1436"/>
      <c r="BE15" s="1436"/>
      <c r="BF15" s="1436"/>
      <c r="BG15" s="1436"/>
      <c r="BH15" s="1436"/>
      <c r="BI15" s="1436"/>
      <c r="BJ15" s="1436"/>
      <c r="BK15" s="1436"/>
      <c r="BL15" s="1436"/>
      <c r="BM15" s="1436"/>
      <c r="BN15" s="1436"/>
      <c r="BO15" s="1436"/>
      <c r="BP15" s="1436"/>
      <c r="BQ15" s="1436"/>
      <c r="BR15" s="1436"/>
      <c r="BS15" s="1436"/>
      <c r="BT15" s="1436"/>
      <c r="BU15" s="1436"/>
      <c r="BV15" s="1436"/>
      <c r="BW15" s="1436"/>
      <c r="BX15" s="1436"/>
      <c r="BY15" s="1436"/>
      <c r="BZ15" s="1436"/>
      <c r="CA15" s="1436"/>
      <c r="CB15" s="1436"/>
      <c r="CC15" s="1436"/>
      <c r="CD15" s="1436"/>
      <c r="CE15" s="1436"/>
      <c r="CF15" s="1436"/>
      <c r="CG15" s="1436"/>
      <c r="CH15" s="1436"/>
      <c r="CI15" s="1436"/>
      <c r="CJ15" s="1436"/>
      <c r="CK15" s="1436"/>
      <c r="CL15" s="1436"/>
      <c r="CM15" s="1436"/>
      <c r="CN15" s="1436"/>
      <c r="CO15" s="1436"/>
      <c r="CP15" s="1436"/>
      <c r="CQ15" s="1436"/>
      <c r="CR15" s="1436"/>
      <c r="CS15" s="1436"/>
      <c r="CT15" s="1436"/>
      <c r="CU15" s="1436"/>
      <c r="CV15" s="1436"/>
      <c r="CW15" s="1436"/>
      <c r="CX15" s="1436"/>
      <c r="CY15" s="1436"/>
      <c r="CZ15" s="1436"/>
      <c r="DA15" s="1436"/>
      <c r="DB15" s="1436"/>
      <c r="DC15" s="1436"/>
      <c r="DD15" s="1436"/>
      <c r="DE15" s="1436"/>
      <c r="DF15" s="1436"/>
      <c r="DG15" s="1436"/>
      <c r="DH15" s="1436"/>
      <c r="DI15" s="1436"/>
      <c r="DJ15" s="1436"/>
      <c r="DK15" s="1436"/>
      <c r="DL15" s="1436"/>
      <c r="DM15" s="1436"/>
      <c r="DN15" s="1436"/>
      <c r="DO15" s="1436"/>
      <c r="DP15" s="1436"/>
      <c r="DQ15" s="1436"/>
      <c r="DR15" s="1436"/>
      <c r="DS15" s="1436"/>
      <c r="DT15" s="1436"/>
      <c r="DU15" s="1436"/>
      <c r="DV15" s="1436"/>
      <c r="DW15" s="1436"/>
      <c r="DX15" s="1436"/>
      <c r="DY15" s="1436"/>
      <c r="DZ15" s="1436"/>
      <c r="EA15" s="1436"/>
      <c r="EB15" s="1436"/>
      <c r="EC15" s="1436"/>
      <c r="ED15" s="1436"/>
      <c r="EE15" s="1436"/>
      <c r="EF15" s="1436"/>
      <c r="EG15" s="1436"/>
      <c r="EH15" s="1436"/>
      <c r="EI15" s="1436"/>
      <c r="EJ15" s="1436"/>
      <c r="EK15" s="1436"/>
      <c r="EL15" s="1436"/>
      <c r="EM15" s="1436"/>
      <c r="EN15" s="1436"/>
      <c r="EO15" s="1436"/>
      <c r="EP15" s="1436"/>
      <c r="EQ15" s="1436"/>
      <c r="ER15" s="1436"/>
      <c r="ES15" s="1436"/>
      <c r="ET15" s="1436"/>
      <c r="EU15" s="1436"/>
      <c r="EV15" s="1436"/>
      <c r="EW15" s="1436"/>
      <c r="EX15" s="1436"/>
      <c r="EY15" s="1436"/>
      <c r="EZ15" s="1436"/>
      <c r="FA15" s="1436"/>
      <c r="FB15" s="1436"/>
      <c r="FC15" s="1436"/>
      <c r="FD15" s="1436"/>
      <c r="FE15" s="1436"/>
      <c r="FF15" s="1436"/>
      <c r="FG15" s="1436"/>
      <c r="FH15" s="1436"/>
      <c r="FI15" s="1436"/>
      <c r="FJ15" s="1436"/>
      <c r="FK15" s="1436"/>
      <c r="FL15" s="1436"/>
      <c r="FM15" s="1436"/>
      <c r="FN15" s="1436"/>
      <c r="FO15" s="1436"/>
      <c r="FP15" s="1436"/>
      <c r="FQ15" s="1436"/>
      <c r="FR15" s="1436"/>
      <c r="FS15" s="1436"/>
      <c r="FT15" s="1436"/>
      <c r="FU15" s="1436"/>
      <c r="FV15" s="1436"/>
      <c r="FW15" s="1436"/>
      <c r="FX15" s="1436"/>
      <c r="FY15" s="1436"/>
      <c r="FZ15" s="1436"/>
      <c r="GA15" s="1436"/>
      <c r="GB15" s="1436"/>
      <c r="GC15" s="1436"/>
      <c r="GD15" s="1436"/>
      <c r="GE15" s="1436"/>
      <c r="GF15" s="1436"/>
      <c r="GG15" s="1436"/>
      <c r="GH15" s="1436"/>
      <c r="GI15" s="1436"/>
      <c r="GJ15" s="1436"/>
      <c r="GK15" s="1436"/>
      <c r="GL15" s="1436"/>
      <c r="GM15" s="1436"/>
      <c r="GN15" s="1436"/>
      <c r="GO15" s="1436"/>
      <c r="GP15" s="1436"/>
      <c r="GQ15" s="1436"/>
      <c r="GR15" s="1436"/>
      <c r="GS15" s="1436"/>
      <c r="GT15" s="1436"/>
      <c r="GU15" s="1436"/>
      <c r="GV15" s="1436"/>
      <c r="GW15" s="1436"/>
      <c r="GX15" s="1436"/>
      <c r="GY15" s="1436"/>
      <c r="GZ15" s="1436"/>
      <c r="HA15" s="1436"/>
      <c r="HB15" s="1436"/>
      <c r="HC15" s="1436"/>
      <c r="HD15" s="1436"/>
      <c r="HE15" s="1436"/>
      <c r="HF15" s="1436"/>
      <c r="HG15" s="1436"/>
      <c r="HH15" s="1436"/>
      <c r="HI15" s="1436"/>
      <c r="HJ15" s="1436"/>
      <c r="HK15" s="1436"/>
      <c r="HL15" s="1436"/>
      <c r="HM15" s="1436"/>
      <c r="HN15" s="1436"/>
      <c r="HO15" s="1436"/>
      <c r="HP15" s="1436"/>
      <c r="HQ15" s="1436"/>
      <c r="HR15" s="1436"/>
      <c r="HS15" s="1436"/>
      <c r="HT15" s="1436"/>
      <c r="HU15" s="1436"/>
      <c r="HV15" s="1436"/>
      <c r="HW15" s="1436"/>
      <c r="HX15" s="1436"/>
      <c r="HY15" s="1436"/>
      <c r="HZ15" s="1436"/>
      <c r="IA15" s="1436"/>
      <c r="IB15" s="1436"/>
      <c r="IC15" s="1436"/>
      <c r="ID15" s="1436"/>
      <c r="IE15" s="1436"/>
      <c r="IF15" s="1436"/>
      <c r="IG15" s="1436"/>
      <c r="IH15" s="1436"/>
      <c r="II15" s="1436"/>
      <c r="IJ15" s="1436"/>
      <c r="IK15" s="1436"/>
      <c r="IL15" s="1436"/>
      <c r="IM15" s="1436"/>
      <c r="IN15" s="1436"/>
      <c r="IO15" s="1436"/>
      <c r="IP15" s="1436"/>
      <c r="IQ15" s="1436"/>
      <c r="IR15" s="1436"/>
      <c r="IS15" s="1436"/>
      <c r="IT15" s="1436"/>
      <c r="IU15" s="1436"/>
      <c r="IV15" s="1436"/>
      <c r="IW15" s="1436"/>
      <c r="IX15" s="1436"/>
      <c r="IY15" s="1436"/>
      <c r="IZ15" s="1436"/>
      <c r="JA15" s="1436"/>
      <c r="JB15" s="1436"/>
      <c r="JC15" s="1436"/>
      <c r="JD15" s="1436"/>
      <c r="JE15" s="1436"/>
      <c r="JF15" s="1436"/>
      <c r="JG15" s="1436"/>
      <c r="JH15" s="1436"/>
      <c r="JI15" s="1436"/>
      <c r="JJ15" s="1436"/>
      <c r="JK15" s="1436"/>
      <c r="JL15" s="1436"/>
      <c r="JM15" s="1436"/>
      <c r="JN15" s="1436"/>
      <c r="JO15" s="1436"/>
      <c r="JP15" s="1436"/>
      <c r="JQ15" s="1436"/>
      <c r="JR15" s="1436"/>
      <c r="JS15" s="1436"/>
      <c r="JT15" s="1436"/>
      <c r="JU15" s="1436"/>
      <c r="JV15" s="1436"/>
      <c r="JW15" s="1436"/>
      <c r="JX15" s="1436"/>
      <c r="JY15" s="1436"/>
      <c r="JZ15" s="1436"/>
      <c r="KA15" s="1436"/>
      <c r="KB15" s="1436"/>
      <c r="KC15" s="1436"/>
      <c r="KD15" s="1436"/>
      <c r="KE15" s="1436"/>
      <c r="KF15" s="1436"/>
      <c r="KG15" s="1436"/>
      <c r="KH15" s="1436"/>
      <c r="KI15" s="1436"/>
      <c r="KJ15" s="1436"/>
      <c r="KK15" s="1436"/>
      <c r="KL15" s="1436"/>
      <c r="KM15" s="1436"/>
      <c r="KN15" s="1436"/>
      <c r="KO15" s="1436"/>
      <c r="KP15" s="1436"/>
      <c r="KQ15" s="1436"/>
      <c r="KR15" s="1436"/>
      <c r="KS15" s="1436"/>
      <c r="KT15" s="1436"/>
      <c r="KU15" s="1436"/>
      <c r="KV15" s="1436"/>
      <c r="KW15" s="1436"/>
      <c r="KX15" s="1436"/>
      <c r="KY15" s="1436"/>
      <c r="KZ15" s="1436"/>
      <c r="LA15" s="1436"/>
      <c r="LB15" s="1436"/>
      <c r="LC15" s="1436"/>
      <c r="LD15" s="1436"/>
      <c r="LE15" s="1436"/>
      <c r="LF15" s="1436"/>
      <c r="LG15" s="1436"/>
      <c r="LH15" s="1436"/>
      <c r="LI15" s="1436"/>
      <c r="LJ15" s="1436"/>
      <c r="LK15" s="1436"/>
      <c r="LL15" s="1436"/>
      <c r="LM15" s="1436"/>
      <c r="LN15" s="1436"/>
      <c r="LO15" s="1436"/>
      <c r="LP15" s="1436"/>
      <c r="LQ15" s="1436"/>
      <c r="LR15" s="1436"/>
      <c r="LS15" s="1436"/>
      <c r="LT15" s="1436"/>
      <c r="LU15" s="1436"/>
      <c r="LV15" s="1436"/>
      <c r="LW15" s="1436"/>
      <c r="LX15" s="1436"/>
      <c r="LY15" s="1436"/>
      <c r="LZ15" s="1436"/>
      <c r="MA15" s="1436"/>
      <c r="MB15" s="1436"/>
      <c r="MC15" s="1436"/>
      <c r="MD15" s="1436"/>
      <c r="ME15" s="1436"/>
      <c r="MF15" s="1436"/>
      <c r="MG15" s="1436"/>
      <c r="MH15" s="1436"/>
      <c r="MI15" s="1436"/>
      <c r="MJ15" s="1436"/>
      <c r="MK15" s="1436"/>
      <c r="ML15" s="1436"/>
      <c r="MM15" s="1436"/>
      <c r="MN15" s="1436"/>
      <c r="MO15" s="1436"/>
      <c r="MP15" s="1436"/>
      <c r="MQ15" s="1436"/>
      <c r="MR15" s="1436"/>
      <c r="MS15" s="1436"/>
      <c r="MT15" s="1436"/>
      <c r="MU15" s="1436"/>
      <c r="MV15" s="1436"/>
      <c r="MW15" s="1436"/>
      <c r="MX15" s="1436"/>
      <c r="MY15" s="1436"/>
      <c r="MZ15" s="1436"/>
      <c r="NA15" s="1436"/>
      <c r="NB15" s="1436"/>
      <c r="NC15" s="1436"/>
      <c r="ND15" s="1436"/>
      <c r="NE15" s="1436"/>
      <c r="NF15" s="1436"/>
      <c r="NG15" s="1436"/>
      <c r="NH15" s="1436"/>
      <c r="NI15" s="1436"/>
      <c r="NJ15" s="1436"/>
      <c r="NK15" s="1436"/>
      <c r="NL15" s="1436"/>
      <c r="NM15" s="1436"/>
      <c r="NN15" s="1436"/>
      <c r="NO15" s="1436"/>
      <c r="NP15" s="1436"/>
      <c r="NQ15" s="1436"/>
      <c r="NR15" s="1436"/>
      <c r="NS15" s="1436"/>
      <c r="NT15" s="1436"/>
      <c r="NU15" s="1436"/>
      <c r="NV15" s="1436"/>
      <c r="NW15" s="1436"/>
      <c r="NX15" s="1436"/>
      <c r="NY15" s="1436"/>
      <c r="NZ15" s="1436"/>
      <c r="OA15" s="1436"/>
      <c r="OB15" s="1436"/>
      <c r="OC15" s="1436"/>
      <c r="OD15" s="1436"/>
      <c r="OE15" s="1436"/>
      <c r="OF15" s="1436"/>
      <c r="OG15" s="1436"/>
      <c r="OH15" s="1436"/>
      <c r="OI15" s="1436"/>
      <c r="OJ15" s="1436"/>
      <c r="OK15" s="1436"/>
      <c r="OL15" s="1436"/>
      <c r="OM15" s="1436"/>
      <c r="ON15" s="1436"/>
      <c r="OO15" s="1436"/>
      <c r="OP15" s="1436"/>
      <c r="OQ15" s="1436"/>
      <c r="OR15" s="1436"/>
      <c r="OS15" s="1436"/>
      <c r="OT15" s="1436"/>
      <c r="OU15" s="1436"/>
      <c r="OV15" s="1436"/>
      <c r="OW15" s="1436"/>
      <c r="OX15" s="1436"/>
      <c r="OY15" s="1436"/>
      <c r="OZ15" s="1436"/>
      <c r="PA15" s="1436"/>
      <c r="PB15" s="1436"/>
      <c r="PC15" s="1436"/>
      <c r="PD15" s="1436"/>
      <c r="PE15" s="1436"/>
      <c r="PF15" s="1436"/>
      <c r="PG15" s="1436"/>
      <c r="PH15" s="1436"/>
      <c r="PI15" s="1436"/>
      <c r="PJ15" s="1436"/>
      <c r="PK15" s="1436"/>
      <c r="PL15" s="1436"/>
      <c r="PM15" s="1436"/>
      <c r="PN15" s="1436"/>
      <c r="PO15" s="1436"/>
      <c r="PP15" s="1436"/>
      <c r="PQ15" s="1436"/>
      <c r="PR15" s="1436"/>
      <c r="PS15" s="1436"/>
      <c r="PT15" s="1436"/>
      <c r="PU15" s="1436"/>
      <c r="PV15" s="1436"/>
      <c r="PW15" s="1436"/>
      <c r="PX15" s="1436"/>
      <c r="PY15" s="1436"/>
      <c r="PZ15" s="1436"/>
      <c r="QA15" s="1436"/>
      <c r="QB15" s="1436"/>
      <c r="QC15" s="1436"/>
      <c r="QD15" s="1436"/>
      <c r="QE15" s="1436"/>
      <c r="QF15" s="1436"/>
      <c r="QG15" s="1436"/>
      <c r="QH15" s="1436"/>
      <c r="QI15" s="1436"/>
      <c r="QJ15" s="1436"/>
      <c r="QK15" s="1436"/>
      <c r="QL15" s="1436"/>
      <c r="QM15" s="1436"/>
      <c r="QN15" s="1436"/>
      <c r="QO15" s="1436"/>
      <c r="QP15" s="1436"/>
      <c r="QQ15" s="1436"/>
      <c r="QR15" s="1436"/>
      <c r="QS15" s="1436"/>
      <c r="QT15" s="1436"/>
      <c r="QU15" s="1436"/>
      <c r="QV15" s="1436"/>
      <c r="QW15" s="1436"/>
      <c r="QX15" s="1436"/>
      <c r="QY15" s="1436"/>
      <c r="QZ15" s="1436"/>
      <c r="RA15" s="1436"/>
      <c r="RB15" s="1436"/>
      <c r="RC15" s="1436"/>
      <c r="RD15" s="1436"/>
      <c r="RE15" s="1436"/>
      <c r="RF15" s="1436"/>
      <c r="RG15" s="1436"/>
      <c r="RH15" s="1436"/>
      <c r="RI15" s="1436"/>
      <c r="RJ15" s="1436"/>
      <c r="RK15" s="1436"/>
      <c r="RL15" s="1436"/>
      <c r="RM15" s="1436"/>
      <c r="RN15" s="1436"/>
      <c r="RO15" s="1436"/>
      <c r="RP15" s="1436"/>
      <c r="RQ15" s="1436"/>
      <c r="RR15" s="1436"/>
      <c r="RS15" s="1436"/>
      <c r="RT15" s="1436"/>
      <c r="RU15" s="1436"/>
      <c r="RV15" s="1436"/>
      <c r="RW15" s="1436"/>
      <c r="RX15" s="1436"/>
      <c r="RY15" s="1436"/>
      <c r="RZ15" s="1436"/>
      <c r="SA15" s="1436"/>
      <c r="SB15" s="1436"/>
      <c r="SC15" s="1436"/>
      <c r="SD15" s="1436"/>
      <c r="SE15" s="1436"/>
      <c r="SF15" s="1436"/>
      <c r="SG15" s="1436"/>
      <c r="SH15" s="1436"/>
      <c r="SI15" s="1436"/>
      <c r="SJ15" s="1436"/>
      <c r="SK15" s="1436"/>
      <c r="SL15" s="1436"/>
      <c r="SM15" s="1436"/>
      <c r="SN15" s="1436"/>
      <c r="SO15" s="1436"/>
      <c r="SP15" s="1436"/>
      <c r="SQ15" s="1436"/>
      <c r="SR15" s="1436"/>
      <c r="SS15" s="1436"/>
      <c r="ST15" s="1436"/>
      <c r="SU15" s="1436"/>
      <c r="SV15" s="1436"/>
      <c r="SW15" s="1436"/>
      <c r="SX15" s="1436"/>
      <c r="SY15" s="1436"/>
      <c r="SZ15" s="1436"/>
      <c r="TA15" s="1436"/>
      <c r="TB15" s="1436"/>
      <c r="TC15" s="1436"/>
      <c r="TD15" s="1436"/>
      <c r="TE15" s="1436"/>
      <c r="TF15" s="1436"/>
      <c r="TG15" s="1436"/>
      <c r="TH15" s="1436"/>
      <c r="TI15" s="1436"/>
      <c r="TJ15" s="1436"/>
      <c r="TK15" s="1436"/>
      <c r="TL15" s="1436"/>
      <c r="TM15" s="1436"/>
      <c r="TN15" s="1436"/>
      <c r="TO15" s="1436"/>
      <c r="TP15" s="1436"/>
      <c r="TQ15" s="1436"/>
      <c r="TR15" s="1436"/>
      <c r="TS15" s="1436"/>
      <c r="TT15" s="1436"/>
      <c r="TU15" s="1436"/>
      <c r="TV15" s="1436"/>
      <c r="TW15" s="1436"/>
      <c r="TX15" s="1436"/>
      <c r="TY15" s="1436"/>
      <c r="TZ15" s="1436"/>
      <c r="UA15" s="1436"/>
      <c r="UB15" s="1436"/>
      <c r="UC15" s="1436"/>
      <c r="UD15" s="1436"/>
      <c r="UE15" s="1436"/>
      <c r="UF15" s="1436"/>
      <c r="UG15" s="1436"/>
      <c r="UH15" s="1436"/>
      <c r="UI15" s="1436"/>
      <c r="UJ15" s="1436"/>
      <c r="UK15" s="1436"/>
      <c r="UL15" s="1436"/>
      <c r="UM15" s="1436"/>
      <c r="UN15" s="1436"/>
      <c r="UO15" s="1436"/>
      <c r="UP15" s="1436"/>
      <c r="UQ15" s="1436"/>
      <c r="UR15" s="1436"/>
      <c r="US15" s="1436"/>
      <c r="UT15" s="1436"/>
      <c r="UU15" s="1436"/>
      <c r="UV15" s="1436"/>
      <c r="UW15" s="1436"/>
      <c r="UX15" s="1436"/>
      <c r="UY15" s="1436"/>
      <c r="UZ15" s="1436"/>
      <c r="VA15" s="1436"/>
      <c r="VB15" s="1436"/>
      <c r="VC15" s="1436"/>
      <c r="VD15" s="1436"/>
      <c r="VE15" s="1436"/>
      <c r="VF15" s="1436"/>
      <c r="VG15" s="1436"/>
      <c r="VH15" s="1436"/>
      <c r="VI15" s="1436"/>
      <c r="VJ15" s="1436"/>
      <c r="VK15" s="1436"/>
      <c r="VL15" s="1436"/>
      <c r="VM15" s="1436"/>
      <c r="VN15" s="1436"/>
      <c r="VO15" s="1436"/>
      <c r="VP15" s="1436"/>
      <c r="VQ15" s="1436"/>
      <c r="VR15" s="1436"/>
      <c r="VS15" s="1436"/>
      <c r="VT15" s="1436"/>
      <c r="VU15" s="1436"/>
      <c r="VV15" s="1436"/>
      <c r="VW15" s="1436"/>
      <c r="VX15" s="1436"/>
      <c r="VY15" s="1436"/>
      <c r="VZ15" s="1436"/>
      <c r="WA15" s="1436"/>
      <c r="WB15" s="1436"/>
      <c r="WC15" s="1436"/>
      <c r="WD15" s="1436"/>
      <c r="WE15" s="1436"/>
      <c r="WF15" s="1436"/>
      <c r="WG15" s="1436"/>
      <c r="WH15" s="1436"/>
      <c r="WI15" s="1436"/>
      <c r="WJ15" s="1436"/>
      <c r="WK15" s="1436"/>
      <c r="WL15" s="1436"/>
      <c r="WM15" s="1436"/>
      <c r="WN15" s="1436"/>
      <c r="WO15" s="1436"/>
      <c r="WP15" s="1436"/>
      <c r="WQ15" s="1436"/>
      <c r="WR15" s="1436"/>
      <c r="WS15" s="1436"/>
      <c r="WT15" s="1436"/>
      <c r="WU15" s="1436"/>
      <c r="WV15" s="1436"/>
      <c r="WW15" s="1436"/>
      <c r="WX15" s="1436"/>
      <c r="WY15" s="1436"/>
      <c r="WZ15" s="1436"/>
      <c r="XA15" s="1436"/>
      <c r="XB15" s="1436"/>
      <c r="XC15" s="1436"/>
      <c r="XD15" s="1436"/>
      <c r="XE15" s="1436"/>
      <c r="XF15" s="1436"/>
      <c r="XG15" s="1436"/>
      <c r="XH15" s="1436"/>
      <c r="XI15" s="1436"/>
      <c r="XJ15" s="1436"/>
      <c r="XK15" s="1436"/>
      <c r="XL15" s="1436"/>
      <c r="XM15" s="1436"/>
      <c r="XN15" s="1436"/>
      <c r="XO15" s="1436"/>
      <c r="XP15" s="1436"/>
      <c r="XQ15" s="1436"/>
      <c r="XR15" s="1436"/>
      <c r="XS15" s="1436"/>
      <c r="XT15" s="1436"/>
      <c r="XU15" s="1436"/>
      <c r="XV15" s="1436"/>
      <c r="XW15" s="1436"/>
      <c r="XX15" s="1436"/>
      <c r="XY15" s="1436"/>
      <c r="XZ15" s="1436"/>
      <c r="YA15" s="1436"/>
      <c r="YB15" s="1436"/>
      <c r="YC15" s="1436"/>
      <c r="YD15" s="1436"/>
      <c r="YE15" s="1436"/>
      <c r="YF15" s="1436"/>
      <c r="YG15" s="1436"/>
      <c r="YH15" s="1436"/>
      <c r="YI15" s="1436"/>
      <c r="YJ15" s="1436"/>
      <c r="YK15" s="1436"/>
      <c r="YL15" s="1436"/>
      <c r="YM15" s="1436"/>
      <c r="YN15" s="1436"/>
      <c r="YO15" s="1436"/>
      <c r="YP15" s="1436"/>
      <c r="YQ15" s="1436"/>
      <c r="YR15" s="1436"/>
      <c r="YS15" s="1436"/>
      <c r="YT15" s="1436"/>
      <c r="YU15" s="1436"/>
      <c r="YV15" s="1436"/>
      <c r="YW15" s="1436"/>
      <c r="YX15" s="1436"/>
      <c r="YY15" s="1436"/>
      <c r="YZ15" s="1436"/>
      <c r="ZA15" s="1436"/>
      <c r="ZB15" s="1436"/>
      <c r="ZC15" s="1436"/>
      <c r="ZD15" s="1436"/>
      <c r="ZE15" s="1436"/>
      <c r="ZF15" s="1436"/>
      <c r="ZG15" s="1436"/>
      <c r="ZH15" s="1436"/>
      <c r="ZI15" s="1436"/>
      <c r="ZJ15" s="1436"/>
      <c r="ZK15" s="1436"/>
      <c r="ZL15" s="1436"/>
      <c r="ZM15" s="1436"/>
      <c r="ZN15" s="1436"/>
      <c r="ZO15" s="1436"/>
      <c r="ZP15" s="1436"/>
      <c r="ZQ15" s="1436"/>
      <c r="ZR15" s="1436"/>
      <c r="ZS15" s="1436"/>
      <c r="ZT15" s="1436"/>
      <c r="ZU15" s="1436"/>
      <c r="ZV15" s="1436"/>
      <c r="ZW15" s="1436"/>
      <c r="ZX15" s="1436"/>
      <c r="ZY15" s="1436"/>
      <c r="ZZ15" s="1436"/>
      <c r="AAA15" s="1436"/>
      <c r="AAB15" s="1436"/>
      <c r="AAC15" s="1436"/>
      <c r="AAD15" s="1436"/>
      <c r="AAE15" s="1436"/>
      <c r="AAF15" s="1436"/>
      <c r="AAG15" s="1436"/>
      <c r="AAH15" s="1436"/>
      <c r="AAI15" s="1436"/>
      <c r="AAJ15" s="1436"/>
      <c r="AAK15" s="1436"/>
      <c r="AAL15" s="1436"/>
      <c r="AAM15" s="1436"/>
      <c r="AAN15" s="1436"/>
      <c r="AAO15" s="1436"/>
      <c r="AAP15" s="1436"/>
      <c r="AAQ15" s="1436"/>
      <c r="AAR15" s="1436"/>
      <c r="AAS15" s="1436"/>
      <c r="AAT15" s="1436"/>
      <c r="AAU15" s="1436"/>
      <c r="AAV15" s="1436"/>
      <c r="AAW15" s="1436"/>
      <c r="AAX15" s="1436"/>
      <c r="AAY15" s="1436"/>
      <c r="AAZ15" s="1436"/>
      <c r="ABA15" s="1436"/>
      <c r="ABB15" s="1436"/>
      <c r="ABC15" s="1436"/>
      <c r="ABD15" s="1436"/>
      <c r="ABE15" s="1436"/>
      <c r="ABF15" s="1436"/>
      <c r="ABG15" s="1436"/>
      <c r="ABH15" s="1436"/>
      <c r="ABI15" s="1436"/>
      <c r="ABJ15" s="1436"/>
      <c r="ABK15" s="1436"/>
      <c r="ABL15" s="1436"/>
      <c r="ABM15" s="1436"/>
      <c r="ABN15" s="1436"/>
      <c r="ABO15" s="1436"/>
      <c r="ABP15" s="1436"/>
      <c r="ABQ15" s="1436"/>
      <c r="ABR15" s="1436"/>
      <c r="ABS15" s="1436"/>
      <c r="ABT15" s="1436"/>
      <c r="ABU15" s="1436"/>
      <c r="ABV15" s="1436"/>
      <c r="ABW15" s="1436"/>
      <c r="ABX15" s="1436"/>
      <c r="ABY15" s="1436"/>
      <c r="ABZ15" s="1436"/>
      <c r="ACA15" s="1436"/>
      <c r="ACB15" s="1436"/>
      <c r="ACC15" s="1436"/>
      <c r="ACD15" s="1436"/>
      <c r="ACE15" s="1436"/>
      <c r="ACF15" s="1436"/>
      <c r="ACG15" s="1436"/>
      <c r="ACH15" s="1436"/>
      <c r="ACI15" s="1436"/>
      <c r="ACJ15" s="1436"/>
      <c r="ACK15" s="1436"/>
      <c r="ACL15" s="1436"/>
      <c r="ACM15" s="1436"/>
      <c r="ACN15" s="1436"/>
      <c r="ACO15" s="1436"/>
      <c r="ACP15" s="1436"/>
      <c r="ACQ15" s="1436"/>
      <c r="ACR15" s="1436"/>
      <c r="ACS15" s="1436"/>
      <c r="ACT15" s="1436"/>
      <c r="ACU15" s="1436"/>
      <c r="ACV15" s="1436"/>
      <c r="ACW15" s="1436"/>
      <c r="ACX15" s="1436"/>
      <c r="ACY15" s="1436"/>
      <c r="ACZ15" s="1436"/>
      <c r="ADA15" s="1436"/>
      <c r="ADB15" s="1436"/>
      <c r="ADC15" s="1436"/>
      <c r="ADD15" s="1436"/>
      <c r="ADE15" s="1436"/>
      <c r="ADF15" s="1436"/>
      <c r="ADG15" s="1436"/>
      <c r="ADH15" s="1436"/>
      <c r="ADI15" s="1436"/>
      <c r="ADJ15" s="1436"/>
      <c r="ADK15" s="1436"/>
      <c r="ADL15" s="1436"/>
      <c r="ADM15" s="1436"/>
      <c r="ADN15" s="1436"/>
      <c r="ADO15" s="1436"/>
      <c r="ADP15" s="1436"/>
      <c r="ADQ15" s="1436"/>
      <c r="ADR15" s="1436"/>
      <c r="ADS15" s="1436"/>
      <c r="ADT15" s="1436"/>
      <c r="ADU15" s="1436"/>
      <c r="ADV15" s="1436"/>
      <c r="ADW15" s="1436"/>
      <c r="ADX15" s="1436"/>
      <c r="ADY15" s="1436"/>
      <c r="ADZ15" s="1436"/>
      <c r="AEA15" s="1436"/>
      <c r="AEB15" s="1436"/>
      <c r="AEC15" s="1436"/>
      <c r="AED15" s="1436"/>
      <c r="AEE15" s="1436"/>
      <c r="AEF15" s="1436"/>
      <c r="AEG15" s="1436"/>
      <c r="AEH15" s="1436"/>
      <c r="AEI15" s="1436"/>
      <c r="AEJ15" s="1436"/>
      <c r="AEK15" s="1436"/>
      <c r="AEL15" s="1436"/>
      <c r="AEM15" s="1436"/>
      <c r="AEN15" s="1436"/>
      <c r="AEO15" s="1436"/>
      <c r="AEP15" s="1436"/>
      <c r="AEQ15" s="1436"/>
      <c r="AER15" s="1436"/>
      <c r="AES15" s="1436"/>
      <c r="AET15" s="1436"/>
      <c r="AEU15" s="1436"/>
      <c r="AEV15" s="1436"/>
      <c r="AEW15" s="1436"/>
      <c r="AEX15" s="1436"/>
      <c r="AEY15" s="1436"/>
      <c r="AEZ15" s="1436"/>
      <c r="AFA15" s="1436"/>
      <c r="AFB15" s="1436"/>
      <c r="AFC15" s="1436"/>
      <c r="AFD15" s="1436"/>
      <c r="AFE15" s="1436"/>
      <c r="AFF15" s="1436"/>
      <c r="AFG15" s="1436"/>
      <c r="AFH15" s="1436"/>
      <c r="AFI15" s="1436"/>
      <c r="AFJ15" s="1436"/>
      <c r="AFK15" s="1436"/>
      <c r="AFL15" s="1436"/>
      <c r="AFM15" s="1436"/>
      <c r="AFN15" s="1436"/>
      <c r="AFO15" s="1436"/>
      <c r="AFP15" s="1436"/>
      <c r="AFQ15" s="1436"/>
      <c r="AFR15" s="1436"/>
      <c r="AFS15" s="1436"/>
      <c r="AFT15" s="1436"/>
      <c r="AFU15" s="1436"/>
      <c r="AFV15" s="1436"/>
      <c r="AFW15" s="1436"/>
      <c r="AFX15" s="1436"/>
      <c r="AFY15" s="1436"/>
      <c r="AFZ15" s="1436"/>
      <c r="AGA15" s="1436"/>
      <c r="AGB15" s="1436"/>
      <c r="AGC15" s="1436"/>
      <c r="AGD15" s="1436"/>
      <c r="AGE15" s="1436"/>
      <c r="AGF15" s="1436"/>
      <c r="AGG15" s="1436"/>
      <c r="AGH15" s="1436"/>
      <c r="AGI15" s="1436"/>
      <c r="AGJ15" s="1436"/>
      <c r="AGK15" s="1436"/>
      <c r="AGL15" s="1436"/>
      <c r="AGM15" s="1436"/>
      <c r="AGN15" s="1436"/>
      <c r="AGO15" s="1436"/>
      <c r="AGP15" s="1436"/>
      <c r="AGQ15" s="1436"/>
      <c r="AGR15" s="1436"/>
      <c r="AGS15" s="1436"/>
      <c r="AGT15" s="1436"/>
      <c r="AGU15" s="1436"/>
      <c r="AGV15" s="1436"/>
      <c r="AGW15" s="1436"/>
      <c r="AGX15" s="1436"/>
      <c r="AGY15" s="1436"/>
      <c r="AGZ15" s="1436"/>
      <c r="AHA15" s="1436"/>
      <c r="AHB15" s="1436"/>
      <c r="AHC15" s="1436"/>
      <c r="AHD15" s="1436"/>
      <c r="AHE15" s="1436"/>
      <c r="AHF15" s="1436"/>
      <c r="AHG15" s="1436"/>
      <c r="AHH15" s="1436"/>
      <c r="AHI15" s="1436"/>
      <c r="AHJ15" s="1436"/>
      <c r="AHK15" s="1436"/>
      <c r="AHL15" s="1436"/>
      <c r="AHM15" s="1436"/>
      <c r="AHN15" s="1436"/>
      <c r="AHO15" s="1436"/>
      <c r="AHP15" s="1436"/>
      <c r="AHQ15" s="1436"/>
      <c r="AHR15" s="1436"/>
      <c r="AHS15" s="1436"/>
      <c r="AHT15" s="1436"/>
      <c r="AHU15" s="1436"/>
      <c r="AHV15" s="1436"/>
      <c r="AHW15" s="1436"/>
      <c r="AHX15" s="1436"/>
      <c r="AHY15" s="1436"/>
      <c r="AHZ15" s="1436"/>
      <c r="AIA15" s="1436"/>
      <c r="AIB15" s="1436"/>
      <c r="AIC15" s="1436"/>
      <c r="AID15" s="1436"/>
      <c r="AIE15" s="1436"/>
      <c r="AIF15" s="1436"/>
      <c r="AIG15" s="1436"/>
      <c r="AIH15" s="1436"/>
      <c r="AII15" s="1436"/>
      <c r="AIJ15" s="1436"/>
      <c r="AIK15" s="1436"/>
      <c r="AIL15" s="1436"/>
      <c r="AIM15" s="1436"/>
      <c r="AIN15" s="1436"/>
      <c r="AIO15" s="1436"/>
      <c r="AIP15" s="1436"/>
      <c r="AIQ15" s="1436"/>
      <c r="AIR15" s="1436"/>
      <c r="AIS15" s="1436"/>
      <c r="AIT15" s="1436"/>
      <c r="AIU15" s="1436"/>
      <c r="AIV15" s="1436"/>
      <c r="AIW15" s="1436"/>
      <c r="AIX15" s="1436"/>
      <c r="AIY15" s="1436"/>
      <c r="AIZ15" s="1436"/>
      <c r="AJA15" s="1436"/>
      <c r="AJB15" s="1436"/>
      <c r="AJC15" s="1436"/>
      <c r="AJD15" s="1436"/>
      <c r="AJE15" s="1436"/>
      <c r="AJF15" s="1436"/>
      <c r="AJG15" s="1436"/>
      <c r="AJH15" s="1436"/>
      <c r="AJI15" s="1436"/>
      <c r="AJJ15" s="1436"/>
      <c r="AJK15" s="1436"/>
      <c r="AJL15" s="1436"/>
      <c r="AJM15" s="1436"/>
      <c r="AJN15" s="1436"/>
      <c r="AJO15" s="1436"/>
      <c r="AJP15" s="1436"/>
      <c r="AJQ15" s="1436"/>
      <c r="AJR15" s="1436"/>
      <c r="AJS15" s="1436"/>
      <c r="AJT15" s="1436"/>
      <c r="AJU15" s="1436"/>
      <c r="AJV15" s="1436"/>
      <c r="AJW15" s="1436"/>
      <c r="AJX15" s="1436"/>
      <c r="AJY15" s="1436"/>
      <c r="AJZ15" s="1436"/>
      <c r="AKA15" s="1436"/>
      <c r="AKB15" s="1436"/>
      <c r="AKC15" s="1436"/>
      <c r="AKD15" s="1436"/>
      <c r="AKE15" s="1436"/>
      <c r="AKF15" s="1436"/>
      <c r="AKG15" s="1436"/>
      <c r="AKH15" s="1436"/>
      <c r="AKI15" s="1436"/>
      <c r="AKJ15" s="1436"/>
      <c r="AKK15" s="1436"/>
      <c r="AKL15" s="1436"/>
      <c r="AKM15" s="1436"/>
      <c r="AKN15" s="1436"/>
      <c r="AKO15" s="1436"/>
      <c r="AKP15" s="1436"/>
      <c r="AKQ15" s="1436"/>
      <c r="AKR15" s="1436"/>
      <c r="AKS15" s="1436"/>
      <c r="AKT15" s="1436"/>
      <c r="AKU15" s="1436"/>
      <c r="AKV15" s="1436"/>
      <c r="AKW15" s="1436"/>
      <c r="AKX15" s="1436"/>
      <c r="AKY15" s="1436"/>
      <c r="AKZ15" s="1436"/>
      <c r="ALA15" s="1436"/>
      <c r="ALB15" s="1436"/>
      <c r="ALC15" s="1436"/>
      <c r="ALD15" s="1436"/>
      <c r="ALE15" s="1436"/>
      <c r="ALF15" s="1436"/>
      <c r="ALG15" s="1436"/>
      <c r="ALH15" s="1436"/>
      <c r="ALI15" s="1436"/>
      <c r="ALJ15" s="1436"/>
      <c r="ALK15" s="1436"/>
      <c r="ALL15" s="1436"/>
      <c r="ALM15" s="1436"/>
      <c r="ALN15" s="1436"/>
      <c r="ALO15" s="1436"/>
      <c r="ALP15" s="1436"/>
      <c r="ALQ15" s="1436"/>
      <c r="ALR15" s="1436"/>
      <c r="ALS15" s="1436"/>
      <c r="ALT15" s="1436"/>
      <c r="ALU15" s="1436"/>
      <c r="ALV15" s="1436"/>
      <c r="ALW15" s="1436"/>
      <c r="ALX15" s="1436"/>
      <c r="ALY15" s="1436"/>
      <c r="ALZ15" s="1436"/>
      <c r="AMA15" s="1436"/>
      <c r="AMB15" s="1436"/>
      <c r="AMC15" s="1436"/>
      <c r="AMD15" s="1436"/>
      <c r="AME15" s="1436"/>
      <c r="AMF15" s="1436"/>
      <c r="AMG15" s="1436"/>
      <c r="AMH15" s="1436"/>
      <c r="AMI15" s="1436"/>
      <c r="AMJ15" s="1436"/>
      <c r="AMK15" s="1436"/>
      <c r="AML15" s="1436"/>
      <c r="AMM15" s="1436"/>
      <c r="AMN15" s="1436"/>
      <c r="AMO15" s="1436"/>
      <c r="AMP15" s="1436"/>
      <c r="AMQ15" s="1436"/>
      <c r="AMR15" s="1436"/>
      <c r="AMS15" s="1436"/>
      <c r="AMT15" s="1436"/>
      <c r="AMU15" s="1436"/>
      <c r="AMV15" s="1436"/>
      <c r="AMW15" s="1436"/>
      <c r="AMX15" s="1436"/>
      <c r="AMY15" s="1436"/>
      <c r="AMZ15" s="1436"/>
      <c r="ANA15" s="1436"/>
      <c r="ANB15" s="1436"/>
      <c r="ANC15" s="1436"/>
      <c r="AND15" s="1436"/>
      <c r="ANE15" s="1436"/>
      <c r="ANF15" s="1436"/>
      <c r="ANG15" s="1436"/>
      <c r="ANH15" s="1436"/>
      <c r="ANI15" s="1436"/>
      <c r="ANJ15" s="1436"/>
      <c r="ANK15" s="1436"/>
      <c r="ANL15" s="1436"/>
      <c r="ANM15" s="1436"/>
      <c r="ANN15" s="1436"/>
      <c r="ANO15" s="1436"/>
      <c r="ANP15" s="1436"/>
      <c r="ANQ15" s="1436"/>
      <c r="ANR15" s="1436"/>
      <c r="ANS15" s="1436"/>
      <c r="ANT15" s="1436"/>
      <c r="ANU15" s="1436"/>
      <c r="ANV15" s="1436"/>
      <c r="ANW15" s="1436"/>
      <c r="ANX15" s="1436"/>
      <c r="ANY15" s="1436"/>
      <c r="ANZ15" s="1436"/>
      <c r="AOA15" s="1436"/>
      <c r="AOB15" s="1436"/>
      <c r="AOC15" s="1436"/>
      <c r="AOD15" s="1436"/>
      <c r="AOE15" s="1436"/>
      <c r="AOF15" s="1436"/>
      <c r="AOG15" s="1436"/>
      <c r="AOH15" s="1436"/>
      <c r="AOI15" s="1436"/>
      <c r="AOJ15" s="1436"/>
      <c r="AOK15" s="1436"/>
      <c r="AOL15" s="1436"/>
      <c r="AOM15" s="1436"/>
      <c r="AON15" s="1436"/>
      <c r="AOO15" s="1436"/>
      <c r="AOP15" s="1436"/>
      <c r="AOQ15" s="1436"/>
      <c r="AOR15" s="1436"/>
      <c r="AOS15" s="1436"/>
      <c r="AOT15" s="1436"/>
      <c r="AOU15" s="1436"/>
      <c r="AOV15" s="1436"/>
      <c r="AOW15" s="1436"/>
      <c r="AOX15" s="1436"/>
      <c r="AOY15" s="1436"/>
      <c r="AOZ15" s="1436"/>
      <c r="APA15" s="1436"/>
      <c r="APB15" s="1436"/>
      <c r="APC15" s="1436"/>
      <c r="APD15" s="1436"/>
      <c r="APE15" s="1436"/>
      <c r="APF15" s="1436"/>
      <c r="APG15" s="1436"/>
      <c r="APH15" s="1436"/>
      <c r="API15" s="1436"/>
      <c r="APJ15" s="1436"/>
      <c r="APK15" s="1436"/>
      <c r="APL15" s="1436"/>
      <c r="APM15" s="1436"/>
      <c r="APN15" s="1436"/>
      <c r="APO15" s="1436"/>
      <c r="APP15" s="1436"/>
      <c r="APQ15" s="1436"/>
      <c r="APR15" s="1436"/>
      <c r="APS15" s="1436"/>
      <c r="APT15" s="1436"/>
      <c r="APU15" s="1436"/>
      <c r="APV15" s="1436"/>
      <c r="APW15" s="1436"/>
      <c r="APX15" s="1436"/>
      <c r="APY15" s="1436"/>
      <c r="APZ15" s="1436"/>
      <c r="AQA15" s="1436"/>
      <c r="AQB15" s="1436"/>
      <c r="AQC15" s="1436"/>
      <c r="AQD15" s="1436"/>
      <c r="AQE15" s="1436"/>
      <c r="AQF15" s="1436"/>
      <c r="AQG15" s="1436"/>
      <c r="AQH15" s="1436"/>
      <c r="AQI15" s="1436"/>
      <c r="AQJ15" s="1436"/>
      <c r="AQK15" s="1436"/>
      <c r="AQL15" s="1436"/>
      <c r="AQM15" s="1436"/>
      <c r="AQN15" s="1436"/>
      <c r="AQO15" s="1436"/>
      <c r="AQP15" s="1436"/>
      <c r="AQQ15" s="1436"/>
      <c r="AQR15" s="1436"/>
      <c r="AQS15" s="1436"/>
      <c r="AQT15" s="1436"/>
      <c r="AQU15" s="1436"/>
      <c r="AQV15" s="1436"/>
      <c r="AQW15" s="1436"/>
      <c r="AQX15" s="1436"/>
      <c r="AQY15" s="1436"/>
      <c r="AQZ15" s="1436"/>
      <c r="ARA15" s="1436"/>
      <c r="ARB15" s="1436"/>
      <c r="ARC15" s="1436"/>
      <c r="ARD15" s="1436"/>
      <c r="ARE15" s="1436"/>
      <c r="ARF15" s="1436"/>
      <c r="ARG15" s="1436"/>
      <c r="ARH15" s="1436"/>
      <c r="ARI15" s="1436"/>
      <c r="ARJ15" s="1436"/>
      <c r="ARK15" s="1436"/>
      <c r="ARL15" s="1436"/>
      <c r="ARM15" s="1436"/>
      <c r="ARN15" s="1436"/>
      <c r="ARO15" s="1436"/>
      <c r="ARP15" s="1436"/>
      <c r="ARQ15" s="1436"/>
      <c r="ARR15" s="1436"/>
      <c r="ARS15" s="1436"/>
      <c r="ART15" s="1436"/>
      <c r="ARU15" s="1436"/>
      <c r="ARV15" s="1436"/>
      <c r="ARW15" s="1436"/>
      <c r="ARX15" s="1436"/>
      <c r="ARY15" s="1436"/>
      <c r="ARZ15" s="1436"/>
      <c r="ASA15" s="1436"/>
      <c r="ASB15" s="1436"/>
      <c r="ASC15" s="1436"/>
      <c r="ASD15" s="1436"/>
      <c r="ASE15" s="1436"/>
      <c r="ASF15" s="1436"/>
      <c r="ASG15" s="1436"/>
      <c r="ASH15" s="1436"/>
      <c r="ASI15" s="1436"/>
      <c r="ASJ15" s="1436"/>
      <c r="ASK15" s="1436"/>
      <c r="ASL15" s="1436"/>
      <c r="ASM15" s="1436"/>
      <c r="ASN15" s="1436"/>
      <c r="ASO15" s="1436"/>
      <c r="ASP15" s="1436"/>
      <c r="ASQ15" s="1436"/>
      <c r="ASR15" s="1436"/>
      <c r="ASS15" s="1436"/>
      <c r="AST15" s="1436"/>
      <c r="ASU15" s="1436"/>
      <c r="ASV15" s="1436"/>
      <c r="ASW15" s="1436"/>
      <c r="ASX15" s="1436"/>
      <c r="ASY15" s="1436"/>
      <c r="ASZ15" s="1436"/>
      <c r="ATA15" s="1436"/>
      <c r="ATB15" s="1436"/>
      <c r="ATC15" s="1436"/>
      <c r="ATD15" s="1436"/>
      <c r="ATE15" s="1436"/>
      <c r="ATF15" s="1436"/>
      <c r="ATG15" s="1436"/>
      <c r="ATH15" s="1436"/>
      <c r="ATI15" s="1436"/>
      <c r="ATJ15" s="1436"/>
      <c r="ATK15" s="1436"/>
      <c r="ATL15" s="1436"/>
      <c r="ATM15" s="1436"/>
      <c r="ATN15" s="1436"/>
      <c r="ATO15" s="1436"/>
      <c r="ATP15" s="1436"/>
      <c r="ATQ15" s="1436"/>
      <c r="ATR15" s="1436"/>
      <c r="ATS15" s="1436"/>
      <c r="ATT15" s="1436"/>
      <c r="ATU15" s="1436"/>
      <c r="ATV15" s="1436"/>
      <c r="ATW15" s="1436"/>
      <c r="ATX15" s="1436"/>
      <c r="ATY15" s="1436"/>
      <c r="ATZ15" s="1436"/>
      <c r="AUA15" s="1436"/>
      <c r="AUB15" s="1436"/>
      <c r="AUC15" s="1436"/>
      <c r="AUD15" s="1436"/>
      <c r="AUE15" s="1436"/>
      <c r="AUF15" s="1436"/>
      <c r="AUG15" s="1436"/>
      <c r="AUH15" s="1436"/>
      <c r="AUI15" s="1436"/>
      <c r="AUJ15" s="1436"/>
      <c r="AUK15" s="1436"/>
      <c r="AUL15" s="1436"/>
      <c r="AUM15" s="1436"/>
      <c r="AUN15" s="1436"/>
      <c r="AUO15" s="1436"/>
      <c r="AUP15" s="1436"/>
      <c r="AUQ15" s="1436"/>
      <c r="AUR15" s="1436"/>
      <c r="AUS15" s="1436"/>
      <c r="AUT15" s="1436"/>
      <c r="AUU15" s="1436"/>
      <c r="AUV15" s="1436"/>
      <c r="AUW15" s="1436"/>
      <c r="AUX15" s="1436"/>
      <c r="AUY15" s="1436"/>
      <c r="AUZ15" s="1436"/>
      <c r="AVA15" s="1436"/>
      <c r="AVB15" s="1436"/>
      <c r="AVC15" s="1436"/>
      <c r="AVD15" s="1436"/>
      <c r="AVE15" s="1436"/>
      <c r="AVF15" s="1436"/>
      <c r="AVG15" s="1436"/>
      <c r="AVH15" s="1436"/>
      <c r="AVI15" s="1436"/>
      <c r="AVJ15" s="1436"/>
      <c r="AVK15" s="1436"/>
      <c r="AVL15" s="1436"/>
      <c r="AVM15" s="1436"/>
      <c r="AVN15" s="1436"/>
      <c r="AVO15" s="1436"/>
      <c r="AVP15" s="1436"/>
      <c r="AVQ15" s="1436"/>
      <c r="AVR15" s="1436"/>
      <c r="AVS15" s="1436"/>
      <c r="AVT15" s="1436"/>
      <c r="AVU15" s="1436"/>
      <c r="AVV15" s="1436"/>
      <c r="AVW15" s="1436"/>
      <c r="AVX15" s="1436"/>
      <c r="AVY15" s="1436"/>
      <c r="AVZ15" s="1436"/>
      <c r="AWA15" s="1436"/>
      <c r="AWB15" s="1436"/>
      <c r="AWC15" s="1436"/>
      <c r="AWD15" s="1436"/>
      <c r="AWE15" s="1436"/>
      <c r="AWF15" s="1436"/>
      <c r="AWG15" s="1436"/>
      <c r="AWH15" s="1436"/>
      <c r="AWI15" s="1436"/>
      <c r="AWJ15" s="1436"/>
      <c r="AWK15" s="1436"/>
      <c r="AWL15" s="1436"/>
      <c r="AWM15" s="1436"/>
      <c r="AWN15" s="1436"/>
      <c r="AWO15" s="1436"/>
      <c r="AWP15" s="1436"/>
      <c r="AWQ15" s="1436"/>
      <c r="AWR15" s="1436"/>
      <c r="AWS15" s="1436"/>
      <c r="AWT15" s="1436"/>
      <c r="AWU15" s="1436"/>
      <c r="AWV15" s="1436"/>
      <c r="AWW15" s="1436"/>
      <c r="AWX15" s="1436"/>
      <c r="AWY15" s="1436"/>
      <c r="AWZ15" s="1436"/>
      <c r="AXA15" s="1436"/>
      <c r="AXB15" s="1436"/>
      <c r="AXC15" s="1436"/>
      <c r="AXD15" s="1436"/>
      <c r="AXE15" s="1436"/>
      <c r="AXF15" s="1436"/>
      <c r="AXG15" s="1436"/>
      <c r="AXH15" s="1436"/>
      <c r="AXI15" s="1436"/>
      <c r="AXJ15" s="1436"/>
      <c r="AXK15" s="1436"/>
      <c r="AXL15" s="1436"/>
      <c r="AXM15" s="1436"/>
      <c r="AXN15" s="1436"/>
      <c r="AXO15" s="1436"/>
      <c r="AXP15" s="1436"/>
      <c r="AXQ15" s="1436"/>
      <c r="AXR15" s="1436"/>
      <c r="AXS15" s="1436"/>
      <c r="AXT15" s="1436"/>
      <c r="AXU15" s="1436"/>
      <c r="AXV15" s="1436"/>
      <c r="AXW15" s="1436"/>
      <c r="AXX15" s="1436"/>
      <c r="AXY15" s="1436"/>
      <c r="AXZ15" s="1436"/>
      <c r="AYA15" s="1436"/>
      <c r="AYB15" s="1436"/>
      <c r="AYC15" s="1436"/>
      <c r="AYD15" s="1436"/>
      <c r="AYE15" s="1436"/>
      <c r="AYF15" s="1436"/>
      <c r="AYG15" s="1436"/>
      <c r="AYH15" s="1436"/>
      <c r="AYI15" s="1436"/>
      <c r="AYJ15" s="1436"/>
      <c r="AYK15" s="1436"/>
      <c r="AYL15" s="1436"/>
      <c r="AYM15" s="1436"/>
      <c r="AYN15" s="1436"/>
      <c r="AYO15" s="1436"/>
      <c r="AYP15" s="1436"/>
      <c r="AYQ15" s="1436"/>
      <c r="AYR15" s="1436"/>
      <c r="AYS15" s="1436"/>
      <c r="AYT15" s="1436"/>
      <c r="AYU15" s="1436"/>
      <c r="AYV15" s="1436"/>
      <c r="AYW15" s="1436"/>
      <c r="AYX15" s="1436"/>
      <c r="AYY15" s="1436"/>
      <c r="AYZ15" s="1436"/>
      <c r="AZA15" s="1436"/>
      <c r="AZB15" s="1436"/>
      <c r="AZC15" s="1436"/>
      <c r="AZD15" s="1436"/>
      <c r="AZE15" s="1436"/>
      <c r="AZF15" s="1436"/>
      <c r="AZG15" s="1436"/>
      <c r="AZH15" s="1436"/>
      <c r="AZI15" s="1436"/>
      <c r="AZJ15" s="1436"/>
      <c r="AZK15" s="1436"/>
      <c r="AZL15" s="1436"/>
      <c r="AZM15" s="1436"/>
      <c r="AZN15" s="1436"/>
      <c r="AZO15" s="1436"/>
      <c r="AZP15" s="1436"/>
      <c r="AZQ15" s="1436"/>
      <c r="AZR15" s="1436"/>
      <c r="AZS15" s="1436"/>
      <c r="AZT15" s="1436"/>
      <c r="AZU15" s="1436"/>
      <c r="AZV15" s="1436"/>
      <c r="AZW15" s="1436"/>
      <c r="AZX15" s="1436"/>
      <c r="AZY15" s="1436"/>
      <c r="AZZ15" s="1436"/>
      <c r="BAA15" s="1436"/>
      <c r="BAB15" s="1436"/>
      <c r="BAC15" s="1436"/>
      <c r="BAD15" s="1436"/>
      <c r="BAE15" s="1436"/>
      <c r="BAF15" s="1436"/>
      <c r="BAG15" s="1436"/>
      <c r="BAH15" s="1436"/>
      <c r="BAI15" s="1436"/>
      <c r="BAJ15" s="1436"/>
      <c r="BAK15" s="1436"/>
      <c r="BAL15" s="1436"/>
      <c r="BAM15" s="1436"/>
      <c r="BAN15" s="1436"/>
      <c r="BAO15" s="1436"/>
      <c r="BAP15" s="1436"/>
      <c r="BAQ15" s="1436"/>
      <c r="BAR15" s="1436"/>
      <c r="BAS15" s="1436"/>
      <c r="BAT15" s="1436"/>
      <c r="BAU15" s="1436"/>
      <c r="BAV15" s="1436"/>
      <c r="BAW15" s="1436"/>
      <c r="BAX15" s="1436"/>
      <c r="BAY15" s="1436"/>
      <c r="BAZ15" s="1436"/>
      <c r="BBA15" s="1436"/>
      <c r="BBB15" s="1436"/>
      <c r="BBC15" s="1436"/>
      <c r="BBD15" s="1436"/>
      <c r="BBE15" s="1436"/>
      <c r="BBF15" s="1436"/>
      <c r="BBG15" s="1436"/>
      <c r="BBH15" s="1436"/>
      <c r="BBI15" s="1436"/>
      <c r="BBJ15" s="1436"/>
      <c r="BBK15" s="1436"/>
      <c r="BBL15" s="1436"/>
      <c r="BBM15" s="1436"/>
      <c r="BBN15" s="1436"/>
      <c r="BBO15" s="1436"/>
      <c r="BBP15" s="1436"/>
      <c r="BBQ15" s="1436"/>
      <c r="BBR15" s="1436"/>
      <c r="BBS15" s="1436"/>
      <c r="BBT15" s="1436"/>
      <c r="BBU15" s="1436"/>
      <c r="BBV15" s="1436"/>
      <c r="BBW15" s="1436"/>
      <c r="BBX15" s="1436"/>
      <c r="BBY15" s="1436"/>
      <c r="BBZ15" s="1436"/>
      <c r="BCA15" s="1436"/>
      <c r="BCB15" s="1436"/>
      <c r="BCC15" s="1436"/>
      <c r="BCD15" s="1436"/>
      <c r="BCE15" s="1436"/>
      <c r="BCF15" s="1436"/>
      <c r="BCG15" s="1436"/>
      <c r="BCH15" s="1436"/>
      <c r="BCI15" s="1436"/>
      <c r="BCJ15" s="1436"/>
      <c r="BCK15" s="1436"/>
      <c r="BCL15" s="1436"/>
      <c r="BCM15" s="1436"/>
      <c r="BCN15" s="1436"/>
      <c r="BCO15" s="1436"/>
      <c r="BCP15" s="1436"/>
      <c r="BCQ15" s="1436"/>
      <c r="BCR15" s="1436"/>
      <c r="BCS15" s="1436"/>
      <c r="BCT15" s="1436"/>
      <c r="BCU15" s="1436"/>
      <c r="BCV15" s="1436"/>
      <c r="BCW15" s="1436"/>
      <c r="BCX15" s="1436"/>
      <c r="BCY15" s="1436"/>
      <c r="BCZ15" s="1436"/>
      <c r="BDA15" s="1436"/>
      <c r="BDB15" s="1436"/>
      <c r="BDC15" s="1436"/>
      <c r="BDD15" s="1436"/>
      <c r="BDE15" s="1436"/>
      <c r="BDF15" s="1436"/>
      <c r="BDG15" s="1436"/>
      <c r="BDH15" s="1436"/>
      <c r="BDI15" s="1436"/>
      <c r="BDJ15" s="1436"/>
      <c r="BDK15" s="1436"/>
      <c r="BDL15" s="1436"/>
      <c r="BDM15" s="1436"/>
      <c r="BDN15" s="1436"/>
      <c r="BDO15" s="1436"/>
      <c r="BDP15" s="1436"/>
      <c r="BDQ15" s="1436"/>
      <c r="BDR15" s="1436"/>
      <c r="BDS15" s="1436"/>
      <c r="BDT15" s="1436"/>
      <c r="BDU15" s="1436"/>
      <c r="BDV15" s="1436"/>
      <c r="BDW15" s="1436"/>
      <c r="BDX15" s="1436"/>
      <c r="BDY15" s="1436"/>
      <c r="BDZ15" s="1436"/>
      <c r="BEA15" s="1436"/>
      <c r="BEB15" s="1436"/>
      <c r="BEC15" s="1436"/>
      <c r="BED15" s="1436"/>
      <c r="BEE15" s="1436"/>
      <c r="BEF15" s="1436"/>
      <c r="BEG15" s="1436"/>
      <c r="BEH15" s="1436"/>
      <c r="BEI15" s="1436"/>
      <c r="BEJ15" s="1436"/>
      <c r="BEK15" s="1436"/>
      <c r="BEL15" s="1436"/>
      <c r="BEM15" s="1436"/>
      <c r="BEN15" s="1436"/>
      <c r="BEO15" s="1436"/>
      <c r="BEP15" s="1436"/>
      <c r="BEQ15" s="1436"/>
      <c r="BER15" s="1436"/>
      <c r="BES15" s="1436"/>
      <c r="BET15" s="1436"/>
      <c r="BEU15" s="1436"/>
      <c r="BEV15" s="1436"/>
      <c r="BEW15" s="1436"/>
      <c r="BEX15" s="1436"/>
      <c r="BEY15" s="1436"/>
      <c r="BEZ15" s="1436"/>
      <c r="BFA15" s="1436"/>
      <c r="BFB15" s="1436"/>
      <c r="BFC15" s="1436"/>
      <c r="BFD15" s="1436"/>
      <c r="BFE15" s="1436"/>
      <c r="BFF15" s="1436"/>
      <c r="BFG15" s="1436"/>
      <c r="BFH15" s="1436"/>
      <c r="BFI15" s="1436"/>
      <c r="BFJ15" s="1436"/>
      <c r="BFK15" s="1436"/>
      <c r="BFL15" s="1436"/>
      <c r="BFM15" s="1436"/>
      <c r="BFN15" s="1436"/>
      <c r="BFO15" s="1436"/>
      <c r="BFP15" s="1436"/>
      <c r="BFQ15" s="1436"/>
      <c r="BFR15" s="1436"/>
      <c r="BFS15" s="1436"/>
      <c r="BFT15" s="1436"/>
      <c r="BFU15" s="1436"/>
      <c r="BFV15" s="1436"/>
      <c r="BFW15" s="1436"/>
      <c r="BFX15" s="1436"/>
      <c r="BFY15" s="1436"/>
      <c r="BFZ15" s="1436"/>
      <c r="BGA15" s="1436"/>
      <c r="BGB15" s="1436"/>
      <c r="BGC15" s="1436"/>
      <c r="BGD15" s="1436"/>
      <c r="BGE15" s="1436"/>
      <c r="BGF15" s="1436"/>
      <c r="BGG15" s="1436"/>
      <c r="BGH15" s="1436"/>
      <c r="BGI15" s="1436"/>
      <c r="BGJ15" s="1436"/>
      <c r="BGK15" s="1436"/>
      <c r="BGL15" s="1436"/>
      <c r="BGM15" s="1436"/>
      <c r="BGN15" s="1436"/>
      <c r="BGO15" s="1436"/>
      <c r="BGP15" s="1436"/>
      <c r="BGQ15" s="1436"/>
      <c r="BGR15" s="1436"/>
      <c r="BGS15" s="1436"/>
      <c r="BGT15" s="1436"/>
      <c r="BGU15" s="1436"/>
      <c r="BGV15" s="1436"/>
      <c r="BGW15" s="1436"/>
      <c r="BGX15" s="1436"/>
      <c r="BGY15" s="1436"/>
      <c r="BGZ15" s="1436"/>
      <c r="BHA15" s="1436"/>
      <c r="BHB15" s="1436"/>
      <c r="BHC15" s="1436"/>
      <c r="BHD15" s="1436"/>
      <c r="BHE15" s="1436"/>
      <c r="BHF15" s="1436"/>
      <c r="BHG15" s="1436"/>
      <c r="BHH15" s="1436"/>
      <c r="BHI15" s="1436"/>
      <c r="BHJ15" s="1436"/>
      <c r="BHK15" s="1436"/>
      <c r="BHL15" s="1436"/>
      <c r="BHM15" s="1436"/>
      <c r="BHN15" s="1436"/>
      <c r="BHO15" s="1436"/>
      <c r="BHP15" s="1436"/>
      <c r="BHQ15" s="1436"/>
      <c r="BHR15" s="1436"/>
      <c r="BHS15" s="1436"/>
      <c r="BHT15" s="1436"/>
      <c r="BHU15" s="1436"/>
      <c r="BHV15" s="1436"/>
      <c r="BHW15" s="1436"/>
      <c r="BHX15" s="1436"/>
      <c r="BHY15" s="1436"/>
      <c r="BHZ15" s="1436"/>
      <c r="BIA15" s="1436"/>
      <c r="BIB15" s="1436"/>
      <c r="BIC15" s="1436"/>
      <c r="BID15" s="1436"/>
      <c r="BIE15" s="1436"/>
      <c r="BIF15" s="1436"/>
      <c r="BIG15" s="1436"/>
      <c r="BIH15" s="1436"/>
      <c r="BII15" s="1436"/>
      <c r="BIJ15" s="1436"/>
      <c r="BIK15" s="1436"/>
      <c r="BIL15" s="1436"/>
      <c r="BIM15" s="1436"/>
      <c r="BIN15" s="1436"/>
      <c r="BIO15" s="1436"/>
      <c r="BIP15" s="1436"/>
      <c r="BIQ15" s="1436"/>
      <c r="BIR15" s="1436"/>
      <c r="BIS15" s="1436"/>
      <c r="BIT15" s="1436"/>
      <c r="BIU15" s="1436"/>
      <c r="BIV15" s="1436"/>
      <c r="BIW15" s="1436"/>
      <c r="BIX15" s="1436"/>
      <c r="BIY15" s="1436"/>
      <c r="BIZ15" s="1436"/>
      <c r="BJA15" s="1436"/>
      <c r="BJB15" s="1436"/>
      <c r="BJC15" s="1436"/>
      <c r="BJD15" s="1436"/>
      <c r="BJE15" s="1436"/>
      <c r="BJF15" s="1436"/>
      <c r="BJG15" s="1436"/>
      <c r="BJH15" s="1436"/>
      <c r="BJI15" s="1436"/>
      <c r="BJJ15" s="1436"/>
      <c r="BJK15" s="1436"/>
      <c r="BJL15" s="1436"/>
      <c r="BJM15" s="1436"/>
      <c r="BJN15" s="1436"/>
      <c r="BJO15" s="1436"/>
      <c r="BJP15" s="1436"/>
      <c r="BJQ15" s="1436"/>
      <c r="BJR15" s="1436"/>
      <c r="BJS15" s="1436"/>
      <c r="BJT15" s="1436"/>
      <c r="BJU15" s="1436"/>
      <c r="BJV15" s="1436"/>
      <c r="BJW15" s="1436"/>
      <c r="BJX15" s="1436"/>
      <c r="BJY15" s="1436"/>
      <c r="BJZ15" s="1436"/>
      <c r="BKA15" s="1436"/>
      <c r="BKB15" s="1436"/>
      <c r="BKC15" s="1436"/>
      <c r="BKD15" s="1436"/>
      <c r="BKE15" s="1436"/>
      <c r="BKF15" s="1436"/>
      <c r="BKG15" s="1436"/>
      <c r="BKH15" s="1436"/>
      <c r="BKI15" s="1436"/>
      <c r="BKJ15" s="1436"/>
      <c r="BKK15" s="1436"/>
      <c r="BKL15" s="1436"/>
      <c r="BKM15" s="1436"/>
      <c r="BKN15" s="1436"/>
      <c r="BKO15" s="1436"/>
      <c r="BKP15" s="1436"/>
      <c r="BKQ15" s="1436"/>
      <c r="BKR15" s="1436"/>
      <c r="BKS15" s="1436"/>
      <c r="BKT15" s="1436"/>
      <c r="BKU15" s="1436"/>
      <c r="BKV15" s="1436"/>
      <c r="BKW15" s="1436"/>
      <c r="BKX15" s="1436"/>
      <c r="BKY15" s="1436"/>
      <c r="BKZ15" s="1436"/>
      <c r="BLA15" s="1436"/>
      <c r="BLB15" s="1436"/>
      <c r="BLC15" s="1436"/>
      <c r="BLD15" s="1436"/>
      <c r="BLE15" s="1436"/>
      <c r="BLF15" s="1436"/>
      <c r="BLG15" s="1436"/>
      <c r="BLH15" s="1436"/>
      <c r="BLI15" s="1436"/>
      <c r="BLJ15" s="1436"/>
      <c r="BLK15" s="1436"/>
      <c r="BLL15" s="1436"/>
      <c r="BLM15" s="1436"/>
      <c r="BLN15" s="1436"/>
      <c r="BLO15" s="1436"/>
      <c r="BLP15" s="1436"/>
      <c r="BLQ15" s="1436"/>
      <c r="BLR15" s="1436"/>
      <c r="BLS15" s="1436"/>
      <c r="BLT15" s="1436"/>
      <c r="BLU15" s="1436"/>
      <c r="BLV15" s="1436"/>
      <c r="BLW15" s="1436"/>
      <c r="BLX15" s="1436"/>
      <c r="BLY15" s="1436"/>
      <c r="BLZ15" s="1436"/>
      <c r="BMA15" s="1436"/>
      <c r="BMB15" s="1436"/>
      <c r="BMC15" s="1436"/>
      <c r="BMD15" s="1436"/>
      <c r="BME15" s="1436"/>
      <c r="BMF15" s="1436"/>
      <c r="BMG15" s="1436"/>
      <c r="BMH15" s="1436"/>
      <c r="BMI15" s="1436"/>
      <c r="BMJ15" s="1436"/>
      <c r="BMK15" s="1436"/>
      <c r="BML15" s="1436"/>
      <c r="BMM15" s="1436"/>
      <c r="BMN15" s="1436"/>
      <c r="BMO15" s="1436"/>
      <c r="BMP15" s="1436"/>
      <c r="BMQ15" s="1436"/>
      <c r="BMR15" s="1436"/>
      <c r="BMS15" s="1436"/>
      <c r="BMT15" s="1436"/>
      <c r="BMU15" s="1436"/>
      <c r="BMV15" s="1436"/>
      <c r="BMW15" s="1436"/>
      <c r="BMX15" s="1436"/>
      <c r="BMY15" s="1436"/>
      <c r="BMZ15" s="1436"/>
      <c r="BNA15" s="1436"/>
      <c r="BNB15" s="1436"/>
      <c r="BNC15" s="1436"/>
      <c r="BND15" s="1436"/>
      <c r="BNE15" s="1436"/>
      <c r="BNF15" s="1436"/>
      <c r="BNG15" s="1436"/>
      <c r="BNH15" s="1436"/>
      <c r="BNI15" s="1436"/>
      <c r="BNJ15" s="1436"/>
      <c r="BNK15" s="1436"/>
      <c r="BNL15" s="1436"/>
      <c r="BNM15" s="1436"/>
      <c r="BNN15" s="1436"/>
      <c r="BNO15" s="1436"/>
      <c r="BNP15" s="1436"/>
      <c r="BNQ15" s="1436"/>
      <c r="BNR15" s="1436"/>
      <c r="BNS15" s="1436"/>
      <c r="BNT15" s="1436"/>
      <c r="BNU15" s="1436"/>
      <c r="BNV15" s="1436"/>
      <c r="BNW15" s="1436"/>
      <c r="BNX15" s="1436"/>
      <c r="BNY15" s="1436"/>
      <c r="BNZ15" s="1436"/>
      <c r="BOA15" s="1436"/>
      <c r="BOB15" s="1436"/>
      <c r="BOC15" s="1436"/>
      <c r="BOD15" s="1436"/>
      <c r="BOE15" s="1436"/>
      <c r="BOF15" s="1436"/>
      <c r="BOG15" s="1436"/>
      <c r="BOH15" s="1436"/>
      <c r="BOI15" s="1436"/>
      <c r="BOJ15" s="1436"/>
      <c r="BOK15" s="1436"/>
      <c r="BOL15" s="1436"/>
      <c r="BOM15" s="1436"/>
      <c r="BON15" s="1436"/>
      <c r="BOO15" s="1436"/>
      <c r="BOP15" s="1436"/>
      <c r="BOQ15" s="1436"/>
      <c r="BOR15" s="1436"/>
      <c r="BOS15" s="1436"/>
      <c r="BOT15" s="1436"/>
      <c r="BOU15" s="1436"/>
      <c r="BOV15" s="1436"/>
      <c r="BOW15" s="1436"/>
      <c r="BOX15" s="1436"/>
      <c r="BOY15" s="1436"/>
      <c r="BOZ15" s="1436"/>
      <c r="BPA15" s="1436"/>
      <c r="BPB15" s="1436"/>
      <c r="BPC15" s="1436"/>
      <c r="BPD15" s="1436"/>
      <c r="BPE15" s="1436"/>
      <c r="BPF15" s="1436"/>
      <c r="BPG15" s="1436"/>
      <c r="BPH15" s="1436"/>
      <c r="BPI15" s="1436"/>
      <c r="BPJ15" s="1436"/>
      <c r="BPK15" s="1436"/>
      <c r="BPL15" s="1436"/>
      <c r="BPM15" s="1436"/>
      <c r="BPN15" s="1436"/>
      <c r="BPO15" s="1436"/>
      <c r="BPP15" s="1436"/>
      <c r="BPQ15" s="1436"/>
      <c r="BPR15" s="1436"/>
      <c r="BPS15" s="1436"/>
      <c r="BPT15" s="1436"/>
      <c r="BPU15" s="1436"/>
      <c r="BPV15" s="1436"/>
      <c r="BPW15" s="1436"/>
      <c r="BPX15" s="1436"/>
      <c r="BPY15" s="1436"/>
      <c r="BPZ15" s="1436"/>
      <c r="BQA15" s="1436"/>
      <c r="BQB15" s="1436"/>
      <c r="BQC15" s="1436"/>
      <c r="BQD15" s="1436"/>
      <c r="BQE15" s="1436"/>
      <c r="BQF15" s="1436"/>
      <c r="BQG15" s="1436"/>
      <c r="BQH15" s="1436"/>
      <c r="BQI15" s="1436"/>
      <c r="BQJ15" s="1436"/>
      <c r="BQK15" s="1436"/>
      <c r="BQL15" s="1436"/>
      <c r="BQM15" s="1436"/>
      <c r="BQN15" s="1436"/>
      <c r="BQO15" s="1436"/>
      <c r="BQP15" s="1436"/>
      <c r="BQQ15" s="1436"/>
      <c r="BQR15" s="1436"/>
      <c r="BQS15" s="1436"/>
      <c r="BQT15" s="1436"/>
      <c r="BQU15" s="1436"/>
      <c r="BQV15" s="1436"/>
      <c r="BQW15" s="1436"/>
      <c r="BQX15" s="1436"/>
      <c r="BQY15" s="1436"/>
      <c r="BQZ15" s="1436"/>
      <c r="BRA15" s="1436"/>
      <c r="BRB15" s="1436"/>
      <c r="BRC15" s="1436"/>
      <c r="BRD15" s="1436"/>
      <c r="BRE15" s="1436"/>
      <c r="BRF15" s="1436"/>
      <c r="BRG15" s="1436"/>
      <c r="BRH15" s="1436"/>
      <c r="BRI15" s="1436"/>
      <c r="BRJ15" s="1436"/>
      <c r="BRK15" s="1436"/>
      <c r="BRL15" s="1436"/>
      <c r="BRM15" s="1436"/>
      <c r="BRN15" s="1436"/>
      <c r="BRO15" s="1436"/>
      <c r="BRP15" s="1436"/>
      <c r="BRQ15" s="1436"/>
      <c r="BRR15" s="1436"/>
      <c r="BRS15" s="1436"/>
      <c r="BRT15" s="1436"/>
      <c r="BRU15" s="1436"/>
      <c r="BRV15" s="1436"/>
      <c r="BRW15" s="1436"/>
      <c r="BRX15" s="1436"/>
      <c r="BRY15" s="1436"/>
      <c r="BRZ15" s="1436"/>
      <c r="BSA15" s="1436"/>
      <c r="BSB15" s="1436"/>
      <c r="BSC15" s="1436"/>
      <c r="BSD15" s="1436"/>
      <c r="BSE15" s="1436"/>
      <c r="BSF15" s="1436"/>
      <c r="BSG15" s="1436"/>
      <c r="BSH15" s="1436"/>
      <c r="BSI15" s="1436"/>
      <c r="BSJ15" s="1436"/>
      <c r="BSK15" s="1436"/>
      <c r="BSL15" s="1436"/>
      <c r="BSM15" s="1436"/>
      <c r="BSN15" s="1436"/>
      <c r="BSO15" s="1436"/>
      <c r="BSP15" s="1436"/>
      <c r="BSQ15" s="1436"/>
      <c r="BSR15" s="1436"/>
      <c r="BSS15" s="1436"/>
      <c r="BST15" s="1436"/>
      <c r="BSU15" s="1436"/>
      <c r="BSV15" s="1436"/>
      <c r="BSW15" s="1436"/>
      <c r="BSX15" s="1436"/>
      <c r="BSY15" s="1436"/>
      <c r="BSZ15" s="1436"/>
      <c r="BTA15" s="1436"/>
      <c r="BTB15" s="1436"/>
      <c r="BTC15" s="1436"/>
      <c r="BTD15" s="1436"/>
      <c r="BTE15" s="1436"/>
      <c r="BTF15" s="1436"/>
      <c r="BTG15" s="1436"/>
      <c r="BTH15" s="1436"/>
      <c r="BTI15" s="1436"/>
      <c r="BTJ15" s="1436"/>
      <c r="BTK15" s="1436"/>
      <c r="BTL15" s="1436"/>
      <c r="BTM15" s="1436"/>
      <c r="BTN15" s="1436"/>
      <c r="BTO15" s="1436"/>
      <c r="BTP15" s="1436"/>
      <c r="BTQ15" s="1436"/>
      <c r="BTR15" s="1436"/>
      <c r="BTS15" s="1436"/>
      <c r="BTT15" s="1436"/>
      <c r="BTU15" s="1436"/>
      <c r="BTV15" s="1436"/>
      <c r="BTW15" s="1436"/>
      <c r="BTX15" s="1436"/>
      <c r="BTY15" s="1436"/>
      <c r="BTZ15" s="1436"/>
      <c r="BUA15" s="1436"/>
      <c r="BUB15" s="1436"/>
      <c r="BUC15" s="1436"/>
      <c r="BUD15" s="1436"/>
      <c r="BUE15" s="1436"/>
      <c r="BUF15" s="1436"/>
      <c r="BUG15" s="1436"/>
      <c r="BUH15" s="1436"/>
      <c r="BUI15" s="1436"/>
      <c r="BUJ15" s="1436"/>
      <c r="BUK15" s="1436"/>
      <c r="BUL15" s="1436"/>
      <c r="BUM15" s="1436"/>
      <c r="BUN15" s="1436"/>
      <c r="BUO15" s="1436"/>
      <c r="BUP15" s="1436"/>
      <c r="BUQ15" s="1436"/>
      <c r="BUR15" s="1436"/>
      <c r="BUS15" s="1436"/>
      <c r="BUT15" s="1436"/>
      <c r="BUU15" s="1436"/>
      <c r="BUV15" s="1436"/>
      <c r="BUW15" s="1436"/>
      <c r="BUX15" s="1436"/>
      <c r="BUY15" s="1436"/>
      <c r="BUZ15" s="1436"/>
      <c r="BVA15" s="1436"/>
      <c r="BVB15" s="1436"/>
      <c r="BVC15" s="1436"/>
      <c r="BVD15" s="1436"/>
      <c r="BVE15" s="1436"/>
      <c r="BVF15" s="1436"/>
      <c r="BVG15" s="1436"/>
      <c r="BVH15" s="1436"/>
      <c r="BVI15" s="1436"/>
      <c r="BVJ15" s="1436"/>
      <c r="BVK15" s="1436"/>
      <c r="BVL15" s="1436"/>
      <c r="BVM15" s="1436"/>
      <c r="BVN15" s="1436"/>
      <c r="BVO15" s="1436"/>
      <c r="BVP15" s="1436"/>
      <c r="BVQ15" s="1436"/>
      <c r="BVR15" s="1436"/>
      <c r="BVS15" s="1436"/>
      <c r="BVT15" s="1436"/>
      <c r="BVU15" s="1436"/>
      <c r="BVV15" s="1436"/>
      <c r="BVW15" s="1436"/>
      <c r="BVX15" s="1436"/>
      <c r="BVY15" s="1436"/>
      <c r="BVZ15" s="1436"/>
      <c r="BWA15" s="1436"/>
      <c r="BWB15" s="1436"/>
      <c r="BWC15" s="1436"/>
      <c r="BWD15" s="1436"/>
      <c r="BWE15" s="1436"/>
      <c r="BWF15" s="1436"/>
      <c r="BWG15" s="1436"/>
      <c r="BWH15" s="1436"/>
      <c r="BWI15" s="1436"/>
      <c r="BWJ15" s="1436"/>
      <c r="BWK15" s="1436"/>
      <c r="BWL15" s="1436"/>
      <c r="BWM15" s="1436"/>
      <c r="BWN15" s="1436"/>
      <c r="BWO15" s="1436"/>
      <c r="BWP15" s="1436"/>
      <c r="BWQ15" s="1436"/>
      <c r="BWR15" s="1436"/>
      <c r="BWS15" s="1436"/>
      <c r="BWT15" s="1436"/>
      <c r="BWU15" s="1436"/>
      <c r="BWV15" s="1436"/>
      <c r="BWW15" s="1436"/>
      <c r="BWX15" s="1436"/>
      <c r="BWY15" s="1436"/>
      <c r="BWZ15" s="1436"/>
      <c r="BXA15" s="1436"/>
      <c r="BXB15" s="1436"/>
      <c r="BXC15" s="1436"/>
      <c r="BXD15" s="1436"/>
      <c r="BXE15" s="1436"/>
      <c r="BXF15" s="1436"/>
      <c r="BXG15" s="1436"/>
      <c r="BXH15" s="1436"/>
      <c r="BXI15" s="1436"/>
      <c r="BXJ15" s="1436"/>
      <c r="BXK15" s="1436"/>
      <c r="BXL15" s="1436"/>
      <c r="BXM15" s="1436"/>
      <c r="BXN15" s="1436"/>
      <c r="BXO15" s="1436"/>
      <c r="BXP15" s="1436"/>
      <c r="BXQ15" s="1436"/>
      <c r="BXR15" s="1436"/>
      <c r="BXS15" s="1436"/>
      <c r="BXT15" s="1436"/>
      <c r="BXU15" s="1436"/>
      <c r="BXV15" s="1436"/>
      <c r="BXW15" s="1436"/>
      <c r="BXX15" s="1436"/>
      <c r="BXY15" s="1436"/>
      <c r="BXZ15" s="1436"/>
      <c r="BYA15" s="1436"/>
      <c r="BYB15" s="1436"/>
      <c r="BYC15" s="1436"/>
      <c r="BYD15" s="1436"/>
      <c r="BYE15" s="1436"/>
      <c r="BYF15" s="1436"/>
      <c r="BYG15" s="1436"/>
      <c r="BYH15" s="1436"/>
      <c r="BYI15" s="1436"/>
      <c r="BYJ15" s="1436"/>
      <c r="BYK15" s="1436"/>
      <c r="BYL15" s="1436"/>
      <c r="BYM15" s="1436"/>
      <c r="BYN15" s="1436"/>
      <c r="BYO15" s="1436"/>
      <c r="BYP15" s="1436"/>
      <c r="BYQ15" s="1436"/>
      <c r="BYR15" s="1436"/>
      <c r="BYS15" s="1436"/>
      <c r="BYT15" s="1436"/>
      <c r="BYU15" s="1436"/>
      <c r="BYV15" s="1436"/>
      <c r="BYW15" s="1436"/>
      <c r="BYX15" s="1436"/>
      <c r="BYY15" s="1436"/>
      <c r="BYZ15" s="1436"/>
      <c r="BZA15" s="1436"/>
      <c r="BZB15" s="1436"/>
      <c r="BZC15" s="1436"/>
      <c r="BZD15" s="1436"/>
      <c r="BZE15" s="1436"/>
      <c r="BZF15" s="1436"/>
      <c r="BZG15" s="1436"/>
      <c r="BZH15" s="1436"/>
      <c r="BZI15" s="1436"/>
      <c r="BZJ15" s="1436"/>
      <c r="BZK15" s="1436"/>
      <c r="BZL15" s="1436"/>
      <c r="BZM15" s="1436"/>
      <c r="BZN15" s="1436"/>
      <c r="BZO15" s="1436"/>
      <c r="BZP15" s="1436"/>
      <c r="BZQ15" s="1436"/>
      <c r="BZR15" s="1436"/>
      <c r="BZS15" s="1436"/>
      <c r="BZT15" s="1436"/>
      <c r="BZU15" s="1436"/>
      <c r="BZV15" s="1436"/>
      <c r="BZW15" s="1436"/>
      <c r="BZX15" s="1436"/>
      <c r="BZY15" s="1436"/>
      <c r="BZZ15" s="1436"/>
      <c r="CAA15" s="1436"/>
      <c r="CAB15" s="1436"/>
      <c r="CAC15" s="1436"/>
      <c r="CAD15" s="1436"/>
      <c r="CAE15" s="1436"/>
      <c r="CAF15" s="1436"/>
      <c r="CAG15" s="1436"/>
      <c r="CAH15" s="1436"/>
      <c r="CAI15" s="1436"/>
      <c r="CAJ15" s="1436"/>
      <c r="CAK15" s="1436"/>
      <c r="CAL15" s="1436"/>
      <c r="CAM15" s="1436"/>
      <c r="CAN15" s="1436"/>
      <c r="CAO15" s="1436"/>
      <c r="CAP15" s="1436"/>
      <c r="CAQ15" s="1436"/>
      <c r="CAR15" s="1436"/>
      <c r="CAS15" s="1436"/>
      <c r="CAT15" s="1436"/>
      <c r="CAU15" s="1436"/>
      <c r="CAV15" s="1436"/>
      <c r="CAW15" s="1436"/>
      <c r="CAX15" s="1436"/>
      <c r="CAY15" s="1436"/>
      <c r="CAZ15" s="1436"/>
      <c r="CBA15" s="1436"/>
      <c r="CBB15" s="1436"/>
      <c r="CBC15" s="1436"/>
      <c r="CBD15" s="1436"/>
      <c r="CBE15" s="1436"/>
      <c r="CBF15" s="1436"/>
      <c r="CBG15" s="1436"/>
      <c r="CBH15" s="1436"/>
      <c r="CBI15" s="1436"/>
      <c r="CBJ15" s="1436"/>
      <c r="CBK15" s="1436"/>
      <c r="CBL15" s="1436"/>
      <c r="CBM15" s="1436"/>
      <c r="CBN15" s="1436"/>
      <c r="CBO15" s="1436"/>
      <c r="CBP15" s="1436"/>
      <c r="CBQ15" s="1436"/>
      <c r="CBR15" s="1436"/>
      <c r="CBS15" s="1436"/>
      <c r="CBT15" s="1436"/>
      <c r="CBU15" s="1436"/>
      <c r="CBV15" s="1436"/>
      <c r="CBW15" s="1436"/>
      <c r="CBX15" s="1436"/>
      <c r="CBY15" s="1436"/>
      <c r="CBZ15" s="1436"/>
      <c r="CCA15" s="1436"/>
      <c r="CCB15" s="1436"/>
      <c r="CCC15" s="1436"/>
      <c r="CCD15" s="1436"/>
      <c r="CCE15" s="1436"/>
      <c r="CCF15" s="1436"/>
      <c r="CCG15" s="1436"/>
      <c r="CCH15" s="1436"/>
      <c r="CCI15" s="1436"/>
      <c r="CCJ15" s="1436"/>
      <c r="CCK15" s="1436"/>
      <c r="CCL15" s="1436"/>
      <c r="CCM15" s="1436"/>
      <c r="CCN15" s="1436"/>
      <c r="CCO15" s="1436"/>
      <c r="CCP15" s="1436"/>
      <c r="CCQ15" s="1436"/>
      <c r="CCR15" s="1436"/>
      <c r="CCS15" s="1436"/>
      <c r="CCT15" s="1436"/>
      <c r="CCU15" s="1436"/>
      <c r="CCV15" s="1436"/>
      <c r="CCW15" s="1436"/>
      <c r="CCX15" s="1436"/>
      <c r="CCY15" s="1436"/>
      <c r="CCZ15" s="1436"/>
      <c r="CDA15" s="1436"/>
      <c r="CDB15" s="1436"/>
      <c r="CDC15" s="1436"/>
      <c r="CDD15" s="1436"/>
      <c r="CDE15" s="1436"/>
      <c r="CDF15" s="1436"/>
      <c r="CDG15" s="1436"/>
      <c r="CDH15" s="1436"/>
      <c r="CDI15" s="1436"/>
      <c r="CDJ15" s="1436"/>
      <c r="CDK15" s="1436"/>
      <c r="CDL15" s="1436"/>
      <c r="CDM15" s="1436"/>
      <c r="CDN15" s="1436"/>
      <c r="CDO15" s="1436"/>
      <c r="CDP15" s="1436"/>
      <c r="CDQ15" s="1436"/>
      <c r="CDR15" s="1436"/>
      <c r="CDS15" s="1436"/>
      <c r="CDT15" s="1436"/>
      <c r="CDU15" s="1436"/>
      <c r="CDV15" s="1436"/>
      <c r="CDW15" s="1436"/>
      <c r="CDX15" s="1436"/>
      <c r="CDY15" s="1436"/>
      <c r="CDZ15" s="1436"/>
      <c r="CEA15" s="1436"/>
      <c r="CEB15" s="1436"/>
      <c r="CEC15" s="1436"/>
      <c r="CED15" s="1436"/>
      <c r="CEE15" s="1436"/>
      <c r="CEF15" s="1436"/>
      <c r="CEG15" s="1436"/>
      <c r="CEH15" s="1436"/>
      <c r="CEI15" s="1436"/>
      <c r="CEJ15" s="1436"/>
      <c r="CEK15" s="1436"/>
      <c r="CEL15" s="1436"/>
      <c r="CEM15" s="1436"/>
      <c r="CEN15" s="1436"/>
      <c r="CEO15" s="1436"/>
      <c r="CEP15" s="1436"/>
      <c r="CEQ15" s="1436"/>
      <c r="CER15" s="1436"/>
      <c r="CES15" s="1436"/>
      <c r="CET15" s="1436"/>
      <c r="CEU15" s="1436"/>
      <c r="CEV15" s="1436"/>
      <c r="CEW15" s="1436"/>
      <c r="CEX15" s="1436"/>
      <c r="CEY15" s="1436"/>
      <c r="CEZ15" s="1436"/>
      <c r="CFA15" s="1436"/>
      <c r="CFB15" s="1436"/>
      <c r="CFC15" s="1436"/>
      <c r="CFD15" s="1436"/>
      <c r="CFE15" s="1436"/>
      <c r="CFF15" s="1436"/>
      <c r="CFG15" s="1436"/>
      <c r="CFH15" s="1436"/>
      <c r="CFI15" s="1436"/>
      <c r="CFJ15" s="1436"/>
      <c r="CFK15" s="1436"/>
      <c r="CFL15" s="1436"/>
      <c r="CFM15" s="1436"/>
      <c r="CFN15" s="1436"/>
      <c r="CFO15" s="1436"/>
      <c r="CFP15" s="1436"/>
      <c r="CFQ15" s="1436"/>
      <c r="CFR15" s="1436"/>
      <c r="CFS15" s="1436"/>
      <c r="CFT15" s="1436"/>
      <c r="CFU15" s="1436"/>
      <c r="CFV15" s="1436"/>
      <c r="CFW15" s="1436"/>
      <c r="CFX15" s="1436"/>
      <c r="CFY15" s="1436"/>
      <c r="CFZ15" s="1436"/>
      <c r="CGA15" s="1436"/>
      <c r="CGB15" s="1436"/>
      <c r="CGC15" s="1436"/>
      <c r="CGD15" s="1436"/>
      <c r="CGE15" s="1436"/>
      <c r="CGF15" s="1436"/>
      <c r="CGG15" s="1436"/>
      <c r="CGH15" s="1436"/>
      <c r="CGI15" s="1436"/>
      <c r="CGJ15" s="1436"/>
      <c r="CGK15" s="1436"/>
      <c r="CGL15" s="1436"/>
      <c r="CGM15" s="1436"/>
      <c r="CGN15" s="1436"/>
      <c r="CGO15" s="1436"/>
      <c r="CGP15" s="1436"/>
      <c r="CGQ15" s="1436"/>
      <c r="CGR15" s="1436"/>
      <c r="CGS15" s="1436"/>
      <c r="CGT15" s="1436"/>
      <c r="CGU15" s="1436"/>
      <c r="CGV15" s="1436"/>
      <c r="CGW15" s="1436"/>
      <c r="CGX15" s="1436"/>
      <c r="CGY15" s="1436"/>
      <c r="CGZ15" s="1436"/>
      <c r="CHA15" s="1436"/>
      <c r="CHB15" s="1436"/>
      <c r="CHC15" s="1436"/>
      <c r="CHD15" s="1436"/>
      <c r="CHE15" s="1436"/>
      <c r="CHF15" s="1436"/>
      <c r="CHG15" s="1436"/>
      <c r="CHH15" s="1436"/>
      <c r="CHI15" s="1436"/>
      <c r="CHJ15" s="1436"/>
      <c r="CHK15" s="1436"/>
      <c r="CHL15" s="1436"/>
      <c r="CHM15" s="1436"/>
      <c r="CHN15" s="1436"/>
      <c r="CHO15" s="1436"/>
      <c r="CHP15" s="1436"/>
      <c r="CHQ15" s="1436"/>
      <c r="CHR15" s="1436"/>
      <c r="CHS15" s="1436"/>
      <c r="CHT15" s="1436"/>
      <c r="CHU15" s="1436"/>
      <c r="CHV15" s="1436"/>
      <c r="CHW15" s="1436"/>
      <c r="CHX15" s="1436"/>
      <c r="CHY15" s="1436"/>
      <c r="CHZ15" s="1436"/>
      <c r="CIA15" s="1436"/>
      <c r="CIB15" s="1436"/>
      <c r="CIC15" s="1436"/>
      <c r="CID15" s="1436"/>
      <c r="CIE15" s="1436"/>
      <c r="CIF15" s="1436"/>
      <c r="CIG15" s="1436"/>
      <c r="CIH15" s="1436"/>
      <c r="CII15" s="1436"/>
      <c r="CIJ15" s="1436"/>
      <c r="CIK15" s="1436"/>
      <c r="CIL15" s="1436"/>
      <c r="CIM15" s="1436"/>
      <c r="CIN15" s="1436"/>
      <c r="CIO15" s="1436"/>
      <c r="CIP15" s="1436"/>
      <c r="CIQ15" s="1436"/>
      <c r="CIR15" s="1436"/>
      <c r="CIS15" s="1436"/>
      <c r="CIT15" s="1436"/>
      <c r="CIU15" s="1436"/>
      <c r="CIV15" s="1436"/>
      <c r="CIW15" s="1436"/>
      <c r="CIX15" s="1436"/>
      <c r="CIY15" s="1436"/>
      <c r="CIZ15" s="1436"/>
      <c r="CJA15" s="1436"/>
      <c r="CJB15" s="1436"/>
      <c r="CJC15" s="1436"/>
      <c r="CJD15" s="1436"/>
      <c r="CJE15" s="1436"/>
      <c r="CJF15" s="1436"/>
      <c r="CJG15" s="1436"/>
      <c r="CJH15" s="1436"/>
      <c r="CJI15" s="1436"/>
      <c r="CJJ15" s="1436"/>
      <c r="CJK15" s="1436"/>
      <c r="CJL15" s="1436"/>
      <c r="CJM15" s="1436"/>
      <c r="CJN15" s="1436"/>
      <c r="CJO15" s="1436"/>
      <c r="CJP15" s="1436"/>
      <c r="CJQ15" s="1436"/>
      <c r="CJR15" s="1436"/>
      <c r="CJS15" s="1436"/>
      <c r="CJT15" s="1436"/>
      <c r="CJU15" s="1436"/>
      <c r="CJV15" s="1436"/>
      <c r="CJW15" s="1436"/>
      <c r="CJX15" s="1436"/>
      <c r="CJY15" s="1436"/>
      <c r="CJZ15" s="1436"/>
      <c r="CKA15" s="1436"/>
      <c r="CKB15" s="1436"/>
      <c r="CKC15" s="1436"/>
      <c r="CKD15" s="1436"/>
      <c r="CKE15" s="1436"/>
      <c r="CKF15" s="1436"/>
      <c r="CKG15" s="1436"/>
      <c r="CKH15" s="1436"/>
      <c r="CKI15" s="1436"/>
      <c r="CKJ15" s="1436"/>
      <c r="CKK15" s="1436"/>
      <c r="CKL15" s="1436"/>
      <c r="CKM15" s="1436"/>
      <c r="CKN15" s="1436"/>
      <c r="CKO15" s="1436"/>
      <c r="CKP15" s="1436"/>
      <c r="CKQ15" s="1436"/>
      <c r="CKR15" s="1436"/>
      <c r="CKS15" s="1436"/>
      <c r="CKT15" s="1436"/>
      <c r="CKU15" s="1436"/>
      <c r="CKV15" s="1436"/>
      <c r="CKW15" s="1436"/>
      <c r="CKX15" s="1436"/>
      <c r="CKY15" s="1436"/>
      <c r="CKZ15" s="1436"/>
      <c r="CLA15" s="1436"/>
      <c r="CLB15" s="1436"/>
      <c r="CLC15" s="1436"/>
      <c r="CLD15" s="1436"/>
      <c r="CLE15" s="1436"/>
      <c r="CLF15" s="1436"/>
      <c r="CLG15" s="1436"/>
      <c r="CLH15" s="1436"/>
      <c r="CLI15" s="1436"/>
      <c r="CLJ15" s="1436"/>
      <c r="CLK15" s="1436"/>
      <c r="CLL15" s="1436"/>
      <c r="CLM15" s="1436"/>
      <c r="CLN15" s="1436"/>
      <c r="CLO15" s="1436"/>
      <c r="CLP15" s="1436"/>
      <c r="CLQ15" s="1436"/>
      <c r="CLR15" s="1436"/>
      <c r="CLS15" s="1436"/>
      <c r="CLT15" s="1436"/>
      <c r="CLU15" s="1436"/>
      <c r="CLV15" s="1436"/>
      <c r="CLW15" s="1436"/>
      <c r="CLX15" s="1436"/>
      <c r="CLY15" s="1436"/>
      <c r="CLZ15" s="1436"/>
      <c r="CMA15" s="1436"/>
      <c r="CMB15" s="1436"/>
      <c r="CMC15" s="1436"/>
      <c r="CMD15" s="1436"/>
      <c r="CME15" s="1436"/>
      <c r="CMF15" s="1436"/>
      <c r="CMG15" s="1436"/>
      <c r="CMH15" s="1436"/>
      <c r="CMI15" s="1436"/>
      <c r="CMJ15" s="1436"/>
      <c r="CMK15" s="1436"/>
      <c r="CML15" s="1436"/>
      <c r="CMM15" s="1436"/>
      <c r="CMN15" s="1436"/>
      <c r="CMO15" s="1436"/>
      <c r="CMP15" s="1436"/>
      <c r="CMQ15" s="1436"/>
      <c r="CMR15" s="1436"/>
      <c r="CMS15" s="1436"/>
      <c r="CMT15" s="1436"/>
      <c r="CMU15" s="1436"/>
      <c r="CMV15" s="1436"/>
      <c r="CMW15" s="1436"/>
      <c r="CMX15" s="1436"/>
      <c r="CMY15" s="1436"/>
      <c r="CMZ15" s="1436"/>
      <c r="CNA15" s="1436"/>
      <c r="CNB15" s="1436"/>
      <c r="CNC15" s="1436"/>
      <c r="CND15" s="1436"/>
      <c r="CNE15" s="1436"/>
      <c r="CNF15" s="1436"/>
      <c r="CNG15" s="1436"/>
      <c r="CNH15" s="1436"/>
      <c r="CNI15" s="1436"/>
      <c r="CNJ15" s="1436"/>
      <c r="CNK15" s="1436"/>
      <c r="CNL15" s="1436"/>
      <c r="CNM15" s="1436"/>
      <c r="CNN15" s="1436"/>
      <c r="CNO15" s="1436"/>
      <c r="CNP15" s="1436"/>
      <c r="CNQ15" s="1436"/>
      <c r="CNR15" s="1436"/>
      <c r="CNS15" s="1436"/>
      <c r="CNT15" s="1436"/>
      <c r="CNU15" s="1436"/>
      <c r="CNV15" s="1436"/>
      <c r="CNW15" s="1436"/>
      <c r="CNX15" s="1436"/>
      <c r="CNY15" s="1436"/>
      <c r="CNZ15" s="1436"/>
      <c r="COA15" s="1436"/>
      <c r="COB15" s="1436"/>
      <c r="COC15" s="1436"/>
      <c r="COD15" s="1436"/>
      <c r="COE15" s="1436"/>
      <c r="COF15" s="1436"/>
      <c r="COG15" s="1436"/>
      <c r="COH15" s="1436"/>
      <c r="COI15" s="1436"/>
      <c r="COJ15" s="1436"/>
      <c r="COK15" s="1436"/>
      <c r="COL15" s="1436"/>
      <c r="COM15" s="1436"/>
      <c r="CON15" s="1436"/>
      <c r="COO15" s="1436"/>
      <c r="COP15" s="1436"/>
      <c r="COQ15" s="1436"/>
      <c r="COR15" s="1436"/>
      <c r="COS15" s="1436"/>
      <c r="COT15" s="1436"/>
      <c r="COU15" s="1436"/>
      <c r="COV15" s="1436"/>
      <c r="COW15" s="1436"/>
      <c r="COX15" s="1436"/>
      <c r="COY15" s="1436"/>
      <c r="COZ15" s="1436"/>
      <c r="CPA15" s="1436"/>
      <c r="CPB15" s="1436"/>
      <c r="CPC15" s="1436"/>
      <c r="CPD15" s="1436"/>
      <c r="CPE15" s="1436"/>
      <c r="CPF15" s="1436"/>
      <c r="CPG15" s="1436"/>
      <c r="CPH15" s="1436"/>
      <c r="CPI15" s="1436"/>
      <c r="CPJ15" s="1436"/>
      <c r="CPK15" s="1436"/>
      <c r="CPL15" s="1436"/>
      <c r="CPM15" s="1436"/>
      <c r="CPN15" s="1436"/>
      <c r="CPO15" s="1436"/>
      <c r="CPP15" s="1436"/>
      <c r="CPQ15" s="1436"/>
      <c r="CPR15" s="1436"/>
      <c r="CPS15" s="1436"/>
      <c r="CPT15" s="1436"/>
      <c r="CPU15" s="1436"/>
      <c r="CPV15" s="1436"/>
      <c r="CPW15" s="1436"/>
      <c r="CPX15" s="1436"/>
      <c r="CPY15" s="1436"/>
      <c r="CPZ15" s="1436"/>
      <c r="CQA15" s="1436"/>
      <c r="CQB15" s="1436"/>
      <c r="CQC15" s="1436"/>
      <c r="CQD15" s="1436"/>
      <c r="CQE15" s="1436"/>
      <c r="CQF15" s="1436"/>
      <c r="CQG15" s="1436"/>
      <c r="CQH15" s="1436"/>
      <c r="CQI15" s="1436"/>
      <c r="CQJ15" s="1436"/>
      <c r="CQK15" s="1436"/>
      <c r="CQL15" s="1436"/>
      <c r="CQM15" s="1436"/>
      <c r="CQN15" s="1436"/>
      <c r="CQO15" s="1436"/>
      <c r="CQP15" s="1436"/>
      <c r="CQQ15" s="1436"/>
      <c r="CQR15" s="1436"/>
      <c r="CQS15" s="1436"/>
      <c r="CQT15" s="1436"/>
      <c r="CQU15" s="1436"/>
      <c r="CQV15" s="1436"/>
      <c r="CQW15" s="1436"/>
      <c r="CQX15" s="1436"/>
      <c r="CQY15" s="1436"/>
      <c r="CQZ15" s="1436"/>
      <c r="CRA15" s="1436"/>
      <c r="CRB15" s="1436"/>
      <c r="CRC15" s="1436"/>
      <c r="CRD15" s="1436"/>
      <c r="CRE15" s="1436"/>
      <c r="CRF15" s="1436"/>
      <c r="CRG15" s="1436"/>
      <c r="CRH15" s="1436"/>
      <c r="CRI15" s="1436"/>
      <c r="CRJ15" s="1436"/>
      <c r="CRK15" s="1436"/>
      <c r="CRL15" s="1436"/>
      <c r="CRM15" s="1436"/>
      <c r="CRN15" s="1436"/>
      <c r="CRO15" s="1436"/>
      <c r="CRP15" s="1436"/>
      <c r="CRQ15" s="1436"/>
      <c r="CRR15" s="1436"/>
      <c r="CRS15" s="1436"/>
      <c r="CRT15" s="1436"/>
      <c r="CRU15" s="1436"/>
      <c r="CRV15" s="1436"/>
      <c r="CRW15" s="1436"/>
      <c r="CRX15" s="1436"/>
      <c r="CRY15" s="1436"/>
      <c r="CRZ15" s="1436"/>
      <c r="CSA15" s="1436"/>
      <c r="CSB15" s="1436"/>
      <c r="CSC15" s="1436"/>
      <c r="CSD15" s="1436"/>
      <c r="CSE15" s="1436"/>
      <c r="CSF15" s="1436"/>
      <c r="CSG15" s="1436"/>
      <c r="CSH15" s="1436"/>
      <c r="CSI15" s="1436"/>
      <c r="CSJ15" s="1436"/>
      <c r="CSK15" s="1436"/>
      <c r="CSL15" s="1436"/>
      <c r="CSM15" s="1436"/>
      <c r="CSN15" s="1436"/>
      <c r="CSO15" s="1436"/>
      <c r="CSP15" s="1436"/>
      <c r="CSQ15" s="1436"/>
      <c r="CSR15" s="1436"/>
      <c r="CSS15" s="1436"/>
      <c r="CST15" s="1436"/>
      <c r="CSU15" s="1436"/>
      <c r="CSV15" s="1436"/>
      <c r="CSW15" s="1436"/>
      <c r="CSX15" s="1436"/>
      <c r="CSY15" s="1436"/>
      <c r="CSZ15" s="1436"/>
      <c r="CTA15" s="1436"/>
      <c r="CTB15" s="1436"/>
      <c r="CTC15" s="1436"/>
      <c r="CTD15" s="1436"/>
      <c r="CTE15" s="1436"/>
      <c r="CTF15" s="1436"/>
      <c r="CTG15" s="1436"/>
      <c r="CTH15" s="1436"/>
      <c r="CTI15" s="1436"/>
      <c r="CTJ15" s="1436"/>
      <c r="CTK15" s="1436"/>
      <c r="CTL15" s="1436"/>
      <c r="CTM15" s="1436"/>
      <c r="CTN15" s="1436"/>
      <c r="CTO15" s="1436"/>
      <c r="CTP15" s="1436"/>
      <c r="CTQ15" s="1436"/>
      <c r="CTR15" s="1436"/>
      <c r="CTS15" s="1436"/>
      <c r="CTT15" s="1436"/>
      <c r="CTU15" s="1436"/>
      <c r="CTV15" s="1436"/>
      <c r="CTW15" s="1436"/>
      <c r="CTX15" s="1436"/>
      <c r="CTY15" s="1436"/>
      <c r="CTZ15" s="1436"/>
      <c r="CUA15" s="1436"/>
      <c r="CUB15" s="1436"/>
      <c r="CUC15" s="1436"/>
      <c r="CUD15" s="1436"/>
      <c r="CUE15" s="1436"/>
      <c r="CUF15" s="1436"/>
      <c r="CUG15" s="1436"/>
      <c r="CUH15" s="1436"/>
      <c r="CUI15" s="1436"/>
      <c r="CUJ15" s="1436"/>
      <c r="CUK15" s="1436"/>
      <c r="CUL15" s="1436"/>
      <c r="CUM15" s="1436"/>
      <c r="CUN15" s="1436"/>
      <c r="CUO15" s="1436"/>
      <c r="CUP15" s="1436"/>
      <c r="CUQ15" s="1436"/>
      <c r="CUR15" s="1436"/>
      <c r="CUS15" s="1436"/>
      <c r="CUT15" s="1436"/>
      <c r="CUU15" s="1436"/>
      <c r="CUV15" s="1436"/>
      <c r="CUW15" s="1436"/>
      <c r="CUX15" s="1436"/>
      <c r="CUY15" s="1436"/>
      <c r="CUZ15" s="1436"/>
      <c r="CVA15" s="1436"/>
      <c r="CVB15" s="1436"/>
      <c r="CVC15" s="1436"/>
      <c r="CVD15" s="1436"/>
      <c r="CVE15" s="1436"/>
      <c r="CVF15" s="1436"/>
      <c r="CVG15" s="1436"/>
      <c r="CVH15" s="1436"/>
      <c r="CVI15" s="1436"/>
      <c r="CVJ15" s="1436"/>
      <c r="CVK15" s="1436"/>
      <c r="CVL15" s="1436"/>
      <c r="CVM15" s="1436"/>
      <c r="CVN15" s="1436"/>
      <c r="CVO15" s="1436"/>
      <c r="CVP15" s="1436"/>
      <c r="CVQ15" s="1436"/>
      <c r="CVR15" s="1436"/>
      <c r="CVS15" s="1436"/>
      <c r="CVT15" s="1436"/>
      <c r="CVU15" s="1436"/>
      <c r="CVV15" s="1436"/>
      <c r="CVW15" s="1436"/>
      <c r="CVX15" s="1436"/>
      <c r="CVY15" s="1436"/>
      <c r="CVZ15" s="1436"/>
      <c r="CWA15" s="1436"/>
      <c r="CWB15" s="1436"/>
      <c r="CWC15" s="1436"/>
      <c r="CWD15" s="1436"/>
      <c r="CWE15" s="1436"/>
      <c r="CWF15" s="1436"/>
      <c r="CWG15" s="1436"/>
      <c r="CWH15" s="1436"/>
      <c r="CWI15" s="1436"/>
      <c r="CWJ15" s="1436"/>
      <c r="CWK15" s="1436"/>
      <c r="CWL15" s="1436"/>
      <c r="CWM15" s="1436"/>
      <c r="CWN15" s="1436"/>
      <c r="CWO15" s="1436"/>
      <c r="CWP15" s="1436"/>
      <c r="CWQ15" s="1436"/>
      <c r="CWR15" s="1436"/>
      <c r="CWS15" s="1436"/>
      <c r="CWT15" s="1436"/>
      <c r="CWU15" s="1436"/>
      <c r="CWV15" s="1436"/>
      <c r="CWW15" s="1436"/>
      <c r="CWX15" s="1436"/>
      <c r="CWY15" s="1436"/>
      <c r="CWZ15" s="1436"/>
      <c r="CXA15" s="1436"/>
      <c r="CXB15" s="1436"/>
      <c r="CXC15" s="1436"/>
      <c r="CXD15" s="1436"/>
      <c r="CXE15" s="1436"/>
      <c r="CXF15" s="1436"/>
      <c r="CXG15" s="1436"/>
      <c r="CXH15" s="1436"/>
      <c r="CXI15" s="1436"/>
      <c r="CXJ15" s="1436"/>
      <c r="CXK15" s="1436"/>
      <c r="CXL15" s="1436"/>
      <c r="CXM15" s="1436"/>
      <c r="CXN15" s="1436"/>
      <c r="CXO15" s="1436"/>
      <c r="CXP15" s="1436"/>
      <c r="CXQ15" s="1436"/>
      <c r="CXR15" s="1436"/>
      <c r="CXS15" s="1436"/>
      <c r="CXT15" s="1436"/>
      <c r="CXU15" s="1436"/>
      <c r="CXV15" s="1436"/>
      <c r="CXW15" s="1436"/>
      <c r="CXX15" s="1436"/>
      <c r="CXY15" s="1436"/>
      <c r="CXZ15" s="1436"/>
      <c r="CYA15" s="1436"/>
      <c r="CYB15" s="1436"/>
      <c r="CYC15" s="1436"/>
      <c r="CYD15" s="1436"/>
      <c r="CYE15" s="1436"/>
      <c r="CYF15" s="1436"/>
      <c r="CYG15" s="1436"/>
      <c r="CYH15" s="1436"/>
      <c r="CYI15" s="1436"/>
      <c r="CYJ15" s="1436"/>
      <c r="CYK15" s="1436"/>
      <c r="CYL15" s="1436"/>
      <c r="CYM15" s="1436"/>
      <c r="CYN15" s="1436"/>
      <c r="CYO15" s="1436"/>
      <c r="CYP15" s="1436"/>
      <c r="CYQ15" s="1436"/>
      <c r="CYR15" s="1436"/>
      <c r="CYS15" s="1436"/>
      <c r="CYT15" s="1436"/>
      <c r="CYU15" s="1436"/>
      <c r="CYV15" s="1436"/>
      <c r="CYW15" s="1436"/>
      <c r="CYX15" s="1436"/>
      <c r="CYY15" s="1436"/>
      <c r="CYZ15" s="1436"/>
      <c r="CZA15" s="1436"/>
      <c r="CZB15" s="1436"/>
      <c r="CZC15" s="1436"/>
      <c r="CZD15" s="1436"/>
      <c r="CZE15" s="1436"/>
      <c r="CZF15" s="1436"/>
      <c r="CZG15" s="1436"/>
      <c r="CZH15" s="1436"/>
      <c r="CZI15" s="1436"/>
      <c r="CZJ15" s="1436"/>
      <c r="CZK15" s="1436"/>
      <c r="CZL15" s="1436"/>
      <c r="CZM15" s="1436"/>
      <c r="CZN15" s="1436"/>
      <c r="CZO15" s="1436"/>
      <c r="CZP15" s="1436"/>
      <c r="CZQ15" s="1436"/>
      <c r="CZR15" s="1436"/>
      <c r="CZS15" s="1436"/>
      <c r="CZT15" s="1436"/>
      <c r="CZU15" s="1436"/>
      <c r="CZV15" s="1436"/>
      <c r="CZW15" s="1436"/>
      <c r="CZX15" s="1436"/>
      <c r="CZY15" s="1436"/>
      <c r="CZZ15" s="1436"/>
      <c r="DAA15" s="1436"/>
      <c r="DAB15" s="1436"/>
      <c r="DAC15" s="1436"/>
      <c r="DAD15" s="1436"/>
      <c r="DAE15" s="1436"/>
      <c r="DAF15" s="1436"/>
      <c r="DAG15" s="1436"/>
      <c r="DAH15" s="1436"/>
      <c r="DAI15" s="1436"/>
      <c r="DAJ15" s="1436"/>
      <c r="DAK15" s="1436"/>
      <c r="DAL15" s="1436"/>
      <c r="DAM15" s="1436"/>
      <c r="DAN15" s="1436"/>
      <c r="DAO15" s="1436"/>
      <c r="DAP15" s="1436"/>
      <c r="DAQ15" s="1436"/>
      <c r="DAR15" s="1436"/>
      <c r="DAS15" s="1436"/>
      <c r="DAT15" s="1436"/>
      <c r="DAU15" s="1436"/>
      <c r="DAV15" s="1436"/>
      <c r="DAW15" s="1436"/>
      <c r="DAX15" s="1436"/>
      <c r="DAY15" s="1436"/>
      <c r="DAZ15" s="1436"/>
      <c r="DBA15" s="1436"/>
      <c r="DBB15" s="1436"/>
      <c r="DBC15" s="1436"/>
      <c r="DBD15" s="1436"/>
      <c r="DBE15" s="1436"/>
      <c r="DBF15" s="1436"/>
      <c r="DBG15" s="1436"/>
      <c r="DBH15" s="1436"/>
      <c r="DBI15" s="1436"/>
      <c r="DBJ15" s="1436"/>
      <c r="DBK15" s="1436"/>
      <c r="DBL15" s="1436"/>
      <c r="DBM15" s="1436"/>
      <c r="DBN15" s="1436"/>
      <c r="DBO15" s="1436"/>
      <c r="DBP15" s="1436"/>
      <c r="DBQ15" s="1436"/>
      <c r="DBR15" s="1436"/>
      <c r="DBS15" s="1436"/>
      <c r="DBT15" s="1436"/>
      <c r="DBU15" s="1436"/>
      <c r="DBV15" s="1436"/>
      <c r="DBW15" s="1436"/>
      <c r="DBX15" s="1436"/>
      <c r="DBY15" s="1436"/>
      <c r="DBZ15" s="1436"/>
      <c r="DCA15" s="1436"/>
      <c r="DCB15" s="1436"/>
      <c r="DCC15" s="1436"/>
      <c r="DCD15" s="1436"/>
      <c r="DCE15" s="1436"/>
      <c r="DCF15" s="1436"/>
      <c r="DCG15" s="1436"/>
      <c r="DCH15" s="1436"/>
      <c r="DCI15" s="1436"/>
      <c r="DCJ15" s="1436"/>
      <c r="DCK15" s="1436"/>
      <c r="DCL15" s="1436"/>
      <c r="DCM15" s="1436"/>
      <c r="DCN15" s="1436"/>
      <c r="DCO15" s="1436"/>
      <c r="DCP15" s="1436"/>
      <c r="DCQ15" s="1436"/>
      <c r="DCR15" s="1436"/>
      <c r="DCS15" s="1436"/>
      <c r="DCT15" s="1436"/>
      <c r="DCU15" s="1436"/>
      <c r="DCV15" s="1436"/>
      <c r="DCW15" s="1436"/>
      <c r="DCX15" s="1436"/>
      <c r="DCY15" s="1436"/>
      <c r="DCZ15" s="1436"/>
      <c r="DDA15" s="1436"/>
      <c r="DDB15" s="1436"/>
      <c r="DDC15" s="1436"/>
      <c r="DDD15" s="1436"/>
      <c r="DDE15" s="1436"/>
      <c r="DDF15" s="1436"/>
      <c r="DDG15" s="1436"/>
      <c r="DDH15" s="1436"/>
      <c r="DDI15" s="1436"/>
      <c r="DDJ15" s="1436"/>
      <c r="DDK15" s="1436"/>
      <c r="DDL15" s="1436"/>
      <c r="DDM15" s="1436"/>
      <c r="DDN15" s="1436"/>
      <c r="DDO15" s="1436"/>
      <c r="DDP15" s="1436"/>
      <c r="DDQ15" s="1436"/>
      <c r="DDR15" s="1436"/>
      <c r="DDS15" s="1436"/>
      <c r="DDT15" s="1436"/>
      <c r="DDU15" s="1436"/>
      <c r="DDV15" s="1436"/>
      <c r="DDW15" s="1436"/>
      <c r="DDX15" s="1436"/>
      <c r="DDY15" s="1436"/>
      <c r="DDZ15" s="1436"/>
      <c r="DEA15" s="1436"/>
      <c r="DEB15" s="1436"/>
      <c r="DEC15" s="1436"/>
      <c r="DED15" s="1436"/>
      <c r="DEE15" s="1436"/>
      <c r="DEF15" s="1436"/>
      <c r="DEG15" s="1436"/>
      <c r="DEH15" s="1436"/>
      <c r="DEI15" s="1436"/>
      <c r="DEJ15" s="1436"/>
      <c r="DEK15" s="1436"/>
      <c r="DEL15" s="1436"/>
      <c r="DEM15" s="1436"/>
      <c r="DEN15" s="1436"/>
      <c r="DEO15" s="1436"/>
      <c r="DEP15" s="1436"/>
      <c r="DEQ15" s="1436"/>
      <c r="DER15" s="1436"/>
      <c r="DES15" s="1436"/>
      <c r="DET15" s="1436"/>
      <c r="DEU15" s="1436"/>
      <c r="DEV15" s="1436"/>
      <c r="DEW15" s="1436"/>
      <c r="DEX15" s="1436"/>
      <c r="DEY15" s="1436"/>
      <c r="DEZ15" s="1436"/>
      <c r="DFA15" s="1436"/>
      <c r="DFB15" s="1436"/>
      <c r="DFC15" s="1436"/>
      <c r="DFD15" s="1436"/>
      <c r="DFE15" s="1436"/>
      <c r="DFF15" s="1436"/>
      <c r="DFG15" s="1436"/>
      <c r="DFH15" s="1436"/>
      <c r="DFI15" s="1436"/>
      <c r="DFJ15" s="1436"/>
      <c r="DFK15" s="1436"/>
      <c r="DFL15" s="1436"/>
      <c r="DFM15" s="1436"/>
      <c r="DFN15" s="1436"/>
      <c r="DFO15" s="1436"/>
      <c r="DFP15" s="1436"/>
      <c r="DFQ15" s="1436"/>
      <c r="DFR15" s="1436"/>
      <c r="DFS15" s="1436"/>
      <c r="DFT15" s="1436"/>
      <c r="DFU15" s="1436"/>
      <c r="DFV15" s="1436"/>
      <c r="DFW15" s="1436"/>
      <c r="DFX15" s="1436"/>
      <c r="DFY15" s="1436"/>
      <c r="DFZ15" s="1436"/>
      <c r="DGA15" s="1436"/>
      <c r="DGB15" s="1436"/>
      <c r="DGC15" s="1436"/>
      <c r="DGD15" s="1436"/>
      <c r="DGE15" s="1436"/>
      <c r="DGF15" s="1436"/>
      <c r="DGG15" s="1436"/>
      <c r="DGH15" s="1436"/>
      <c r="DGI15" s="1436"/>
      <c r="DGJ15" s="1436"/>
      <c r="DGK15" s="1436"/>
      <c r="DGL15" s="1436"/>
      <c r="DGM15" s="1436"/>
      <c r="DGN15" s="1436"/>
      <c r="DGO15" s="1436"/>
      <c r="DGP15" s="1436"/>
      <c r="DGQ15" s="1436"/>
      <c r="DGR15" s="1436"/>
      <c r="DGS15" s="1436"/>
      <c r="DGT15" s="1436"/>
      <c r="DGU15" s="1436"/>
      <c r="DGV15" s="1436"/>
      <c r="DGW15" s="1436"/>
      <c r="DGX15" s="1436"/>
      <c r="DGY15" s="1436"/>
      <c r="DGZ15" s="1436"/>
      <c r="DHA15" s="1436"/>
      <c r="DHB15" s="1436"/>
      <c r="DHC15" s="1436"/>
      <c r="DHD15" s="1436"/>
      <c r="DHE15" s="1436"/>
      <c r="DHF15" s="1436"/>
      <c r="DHG15" s="1436"/>
      <c r="DHH15" s="1436"/>
      <c r="DHI15" s="1436"/>
      <c r="DHJ15" s="1436"/>
      <c r="DHK15" s="1436"/>
      <c r="DHL15" s="1436"/>
      <c r="DHM15" s="1436"/>
      <c r="DHN15" s="1436"/>
      <c r="DHO15" s="1436"/>
      <c r="DHP15" s="1436"/>
      <c r="DHQ15" s="1436"/>
      <c r="DHR15" s="1436"/>
      <c r="DHS15" s="1436"/>
      <c r="DHT15" s="1436"/>
      <c r="DHU15" s="1436"/>
      <c r="DHV15" s="1436"/>
      <c r="DHW15" s="1436"/>
      <c r="DHX15" s="1436"/>
      <c r="DHY15" s="1436"/>
      <c r="DHZ15" s="1436"/>
      <c r="DIA15" s="1436"/>
      <c r="DIB15" s="1436"/>
      <c r="DIC15" s="1436"/>
      <c r="DID15" s="1436"/>
      <c r="DIE15" s="1436"/>
      <c r="DIF15" s="1436"/>
      <c r="DIG15" s="1436"/>
      <c r="DIH15" s="1436"/>
      <c r="DII15" s="1436"/>
      <c r="DIJ15" s="1436"/>
      <c r="DIK15" s="1436"/>
      <c r="DIL15" s="1436"/>
      <c r="DIM15" s="1436"/>
      <c r="DIN15" s="1436"/>
      <c r="DIO15" s="1436"/>
      <c r="DIP15" s="1436"/>
      <c r="DIQ15" s="1436"/>
      <c r="DIR15" s="1436"/>
      <c r="DIS15" s="1436"/>
      <c r="DIT15" s="1436"/>
      <c r="DIU15" s="1436"/>
      <c r="DIV15" s="1436"/>
      <c r="DIW15" s="1436"/>
      <c r="DIX15" s="1436"/>
      <c r="DIY15" s="1436"/>
      <c r="DIZ15" s="1436"/>
      <c r="DJA15" s="1436"/>
      <c r="DJB15" s="1436"/>
      <c r="DJC15" s="1436"/>
      <c r="DJD15" s="1436"/>
      <c r="DJE15" s="1436"/>
      <c r="DJF15" s="1436"/>
      <c r="DJG15" s="1436"/>
      <c r="DJH15" s="1436"/>
      <c r="DJI15" s="1436"/>
      <c r="DJJ15" s="1436"/>
      <c r="DJK15" s="1436"/>
      <c r="DJL15" s="1436"/>
      <c r="DJM15" s="1436"/>
      <c r="DJN15" s="1436"/>
      <c r="DJO15" s="1436"/>
      <c r="DJP15" s="1436"/>
      <c r="DJQ15" s="1436"/>
      <c r="DJR15" s="1436"/>
      <c r="DJS15" s="1436"/>
      <c r="DJT15" s="1436"/>
      <c r="DJU15" s="1436"/>
      <c r="DJV15" s="1436"/>
      <c r="DJW15" s="1436"/>
      <c r="DJX15" s="1436"/>
      <c r="DJY15" s="1436"/>
      <c r="DJZ15" s="1436"/>
      <c r="DKA15" s="1436"/>
      <c r="DKB15" s="1436"/>
      <c r="DKC15" s="1436"/>
      <c r="DKD15" s="1436"/>
      <c r="DKE15" s="1436"/>
      <c r="DKF15" s="1436"/>
      <c r="DKG15" s="1436"/>
      <c r="DKH15" s="1436"/>
      <c r="DKI15" s="1436"/>
      <c r="DKJ15" s="1436"/>
      <c r="DKK15" s="1436"/>
      <c r="DKL15" s="1436"/>
      <c r="DKM15" s="1436"/>
      <c r="DKN15" s="1436"/>
      <c r="DKO15" s="1436"/>
      <c r="DKP15" s="1436"/>
      <c r="DKQ15" s="1436"/>
      <c r="DKR15" s="1436"/>
      <c r="DKS15" s="1436"/>
      <c r="DKT15" s="1436"/>
      <c r="DKU15" s="1436"/>
      <c r="DKV15" s="1436"/>
      <c r="DKW15" s="1436"/>
      <c r="DKX15" s="1436"/>
      <c r="DKY15" s="1436"/>
      <c r="DKZ15" s="1436"/>
      <c r="DLA15" s="1436"/>
      <c r="DLB15" s="1436"/>
      <c r="DLC15" s="1436"/>
      <c r="DLD15" s="1436"/>
      <c r="DLE15" s="1436"/>
      <c r="DLF15" s="1436"/>
      <c r="DLG15" s="1436"/>
      <c r="DLH15" s="1436"/>
      <c r="DLI15" s="1436"/>
      <c r="DLJ15" s="1436"/>
      <c r="DLK15" s="1436"/>
      <c r="DLL15" s="1436"/>
      <c r="DLM15" s="1436"/>
      <c r="DLN15" s="1436"/>
      <c r="DLO15" s="1436"/>
      <c r="DLP15" s="1436"/>
      <c r="DLQ15" s="1436"/>
      <c r="DLR15" s="1436"/>
      <c r="DLS15" s="1436"/>
      <c r="DLT15" s="1436"/>
      <c r="DLU15" s="1436"/>
      <c r="DLV15" s="1436"/>
      <c r="DLW15" s="1436"/>
      <c r="DLX15" s="1436"/>
      <c r="DLY15" s="1436"/>
      <c r="DLZ15" s="1436"/>
      <c r="DMA15" s="1436"/>
      <c r="DMB15" s="1436"/>
      <c r="DMC15" s="1436"/>
      <c r="DMD15" s="1436"/>
      <c r="DME15" s="1436"/>
      <c r="DMF15" s="1436"/>
      <c r="DMG15" s="1436"/>
      <c r="DMH15" s="1436"/>
      <c r="DMI15" s="1436"/>
      <c r="DMJ15" s="1436"/>
      <c r="DMK15" s="1436"/>
      <c r="DML15" s="1436"/>
      <c r="DMM15" s="1436"/>
      <c r="DMN15" s="1436"/>
      <c r="DMO15" s="1436"/>
      <c r="DMP15" s="1436"/>
      <c r="DMQ15" s="1436"/>
      <c r="DMR15" s="1436"/>
      <c r="DMS15" s="1436"/>
      <c r="DMT15" s="1436"/>
      <c r="DMU15" s="1436"/>
      <c r="DMV15" s="1436"/>
      <c r="DMW15" s="1436"/>
      <c r="DMX15" s="1436"/>
      <c r="DMY15" s="1436"/>
      <c r="DMZ15" s="1436"/>
      <c r="DNA15" s="1436"/>
      <c r="DNB15" s="1436"/>
      <c r="DNC15" s="1436"/>
      <c r="DND15" s="1436"/>
      <c r="DNE15" s="1436"/>
      <c r="DNF15" s="1436"/>
      <c r="DNG15" s="1436"/>
      <c r="DNH15" s="1436"/>
      <c r="DNI15" s="1436"/>
      <c r="DNJ15" s="1436"/>
      <c r="DNK15" s="1436"/>
      <c r="DNL15" s="1436"/>
      <c r="DNM15" s="1436"/>
      <c r="DNN15" s="1436"/>
      <c r="DNO15" s="1436"/>
      <c r="DNP15" s="1436"/>
      <c r="DNQ15" s="1436"/>
      <c r="DNR15" s="1436"/>
      <c r="DNS15" s="1436"/>
      <c r="DNT15" s="1436"/>
      <c r="DNU15" s="1436"/>
      <c r="DNV15" s="1436"/>
      <c r="DNW15" s="1436"/>
      <c r="DNX15" s="1436"/>
      <c r="DNY15" s="1436"/>
      <c r="DNZ15" s="1436"/>
      <c r="DOA15" s="1436"/>
      <c r="DOB15" s="1436"/>
      <c r="DOC15" s="1436"/>
      <c r="DOD15" s="1436"/>
      <c r="DOE15" s="1436"/>
      <c r="DOF15" s="1436"/>
      <c r="DOG15" s="1436"/>
      <c r="DOH15" s="1436"/>
      <c r="DOI15" s="1436"/>
      <c r="DOJ15" s="1436"/>
      <c r="DOK15" s="1436"/>
      <c r="DOL15" s="1436"/>
      <c r="DOM15" s="1436"/>
      <c r="DON15" s="1436"/>
      <c r="DOO15" s="1436"/>
      <c r="DOP15" s="1436"/>
      <c r="DOQ15" s="1436"/>
      <c r="DOR15" s="1436"/>
      <c r="DOS15" s="1436"/>
      <c r="DOT15" s="1436"/>
      <c r="DOU15" s="1436"/>
      <c r="DOV15" s="1436"/>
      <c r="DOW15" s="1436"/>
      <c r="DOX15" s="1436"/>
      <c r="DOY15" s="1436"/>
      <c r="DOZ15" s="1436"/>
      <c r="DPA15" s="1436"/>
      <c r="DPB15" s="1436"/>
      <c r="DPC15" s="1436"/>
      <c r="DPD15" s="1436"/>
      <c r="DPE15" s="1436"/>
      <c r="DPF15" s="1436"/>
      <c r="DPG15" s="1436"/>
      <c r="DPH15" s="1436"/>
      <c r="DPI15" s="1436"/>
      <c r="DPJ15" s="1436"/>
      <c r="DPK15" s="1436"/>
      <c r="DPL15" s="1436"/>
      <c r="DPM15" s="1436"/>
      <c r="DPN15" s="1436"/>
      <c r="DPO15" s="1436"/>
      <c r="DPP15" s="1436"/>
      <c r="DPQ15" s="1436"/>
      <c r="DPR15" s="1436"/>
      <c r="DPS15" s="1436"/>
      <c r="DPT15" s="1436"/>
      <c r="DPU15" s="1436"/>
      <c r="DPV15" s="1436"/>
      <c r="DPW15" s="1436"/>
      <c r="DPX15" s="1436"/>
      <c r="DPY15" s="1436"/>
      <c r="DPZ15" s="1436"/>
      <c r="DQA15" s="1436"/>
      <c r="DQB15" s="1436"/>
      <c r="DQC15" s="1436"/>
      <c r="DQD15" s="1436"/>
      <c r="DQE15" s="1436"/>
      <c r="DQF15" s="1436"/>
      <c r="DQG15" s="1436"/>
      <c r="DQH15" s="1436"/>
      <c r="DQI15" s="1436"/>
      <c r="DQJ15" s="1436"/>
      <c r="DQK15" s="1436"/>
      <c r="DQL15" s="1436"/>
      <c r="DQM15" s="1436"/>
      <c r="DQN15" s="1436"/>
      <c r="DQO15" s="1436"/>
      <c r="DQP15" s="1436"/>
      <c r="DQQ15" s="1436"/>
      <c r="DQR15" s="1436"/>
      <c r="DQS15" s="1436"/>
      <c r="DQT15" s="1436"/>
      <c r="DQU15" s="1436"/>
      <c r="DQV15" s="1436"/>
      <c r="DQW15" s="1436"/>
      <c r="DQX15" s="1436"/>
      <c r="DQY15" s="1436"/>
      <c r="DQZ15" s="1436"/>
      <c r="DRA15" s="1436"/>
      <c r="DRB15" s="1436"/>
      <c r="DRC15" s="1436"/>
      <c r="DRD15" s="1436"/>
      <c r="DRE15" s="1436"/>
      <c r="DRF15" s="1436"/>
      <c r="DRG15" s="1436"/>
      <c r="DRH15" s="1436"/>
      <c r="DRI15" s="1436"/>
      <c r="DRJ15" s="1436"/>
      <c r="DRK15" s="1436"/>
      <c r="DRL15" s="1436"/>
      <c r="DRM15" s="1436"/>
      <c r="DRN15" s="1436"/>
      <c r="DRO15" s="1436"/>
      <c r="DRP15" s="1436"/>
      <c r="DRQ15" s="1436"/>
      <c r="DRR15" s="1436"/>
      <c r="DRS15" s="1436"/>
      <c r="DRT15" s="1436"/>
      <c r="DRU15" s="1436"/>
      <c r="DRV15" s="1436"/>
      <c r="DRW15" s="1436"/>
      <c r="DRX15" s="1436"/>
      <c r="DRY15" s="1436"/>
      <c r="DRZ15" s="1436"/>
      <c r="DSA15" s="1436"/>
      <c r="DSB15" s="1436"/>
      <c r="DSC15" s="1436"/>
      <c r="DSD15" s="1436"/>
      <c r="DSE15" s="1436"/>
      <c r="DSF15" s="1436"/>
      <c r="DSG15" s="1436"/>
      <c r="DSH15" s="1436"/>
      <c r="DSI15" s="1436"/>
      <c r="DSJ15" s="1436"/>
      <c r="DSK15" s="1436"/>
      <c r="DSL15" s="1436"/>
      <c r="DSM15" s="1436"/>
      <c r="DSN15" s="1436"/>
      <c r="DSO15" s="1436"/>
      <c r="DSP15" s="1436"/>
      <c r="DSQ15" s="1436"/>
      <c r="DSR15" s="1436"/>
      <c r="DSS15" s="1436"/>
      <c r="DST15" s="1436"/>
      <c r="DSU15" s="1436"/>
      <c r="DSV15" s="1436"/>
      <c r="DSW15" s="1436"/>
      <c r="DSX15" s="1436"/>
      <c r="DSY15" s="1436"/>
      <c r="DSZ15" s="1436"/>
      <c r="DTA15" s="1436"/>
      <c r="DTB15" s="1436"/>
      <c r="DTC15" s="1436"/>
      <c r="DTD15" s="1436"/>
      <c r="DTE15" s="1436"/>
      <c r="DTF15" s="1436"/>
      <c r="DTG15" s="1436"/>
      <c r="DTH15" s="1436"/>
      <c r="DTI15" s="1436"/>
      <c r="DTJ15" s="1436"/>
      <c r="DTK15" s="1436"/>
      <c r="DTL15" s="1436"/>
      <c r="DTM15" s="1436"/>
      <c r="DTN15" s="1436"/>
      <c r="DTO15" s="1436"/>
      <c r="DTP15" s="1436"/>
      <c r="DTQ15" s="1436"/>
      <c r="DTR15" s="1436"/>
      <c r="DTS15" s="1436"/>
      <c r="DTT15" s="1436"/>
      <c r="DTU15" s="1436"/>
      <c r="DTV15" s="1436"/>
      <c r="DTW15" s="1436"/>
      <c r="DTX15" s="1436"/>
      <c r="DTY15" s="1436"/>
      <c r="DTZ15" s="1436"/>
      <c r="DUA15" s="1436"/>
      <c r="DUB15" s="1436"/>
      <c r="DUC15" s="1436"/>
      <c r="DUD15" s="1436"/>
      <c r="DUE15" s="1436"/>
      <c r="DUF15" s="1436"/>
      <c r="DUG15" s="1436"/>
      <c r="DUH15" s="1436"/>
      <c r="DUI15" s="1436"/>
      <c r="DUJ15" s="1436"/>
      <c r="DUK15" s="1436"/>
      <c r="DUL15" s="1436"/>
      <c r="DUM15" s="1436"/>
      <c r="DUN15" s="1436"/>
      <c r="DUO15" s="1436"/>
      <c r="DUP15" s="1436"/>
      <c r="DUQ15" s="1436"/>
      <c r="DUR15" s="1436"/>
      <c r="DUS15" s="1436"/>
      <c r="DUT15" s="1436"/>
      <c r="DUU15" s="1436"/>
      <c r="DUV15" s="1436"/>
      <c r="DUW15" s="1436"/>
      <c r="DUX15" s="1436"/>
      <c r="DUY15" s="1436"/>
      <c r="DUZ15" s="1436"/>
      <c r="DVA15" s="1436"/>
      <c r="DVB15" s="1436"/>
      <c r="DVC15" s="1436"/>
      <c r="DVD15" s="1436"/>
      <c r="DVE15" s="1436"/>
      <c r="DVF15" s="1436"/>
      <c r="DVG15" s="1436"/>
      <c r="DVH15" s="1436"/>
      <c r="DVI15" s="1436"/>
      <c r="DVJ15" s="1436"/>
      <c r="DVK15" s="1436"/>
      <c r="DVL15" s="1436"/>
      <c r="DVM15" s="1436"/>
      <c r="DVN15" s="1436"/>
      <c r="DVO15" s="1436"/>
      <c r="DVP15" s="1436"/>
      <c r="DVQ15" s="1436"/>
      <c r="DVR15" s="1436"/>
      <c r="DVS15" s="1436"/>
      <c r="DVT15" s="1436"/>
      <c r="DVU15" s="1436"/>
      <c r="DVV15" s="1436"/>
      <c r="DVW15" s="1436"/>
      <c r="DVX15" s="1436"/>
      <c r="DVY15" s="1436"/>
      <c r="DVZ15" s="1436"/>
      <c r="DWA15" s="1436"/>
      <c r="DWB15" s="1436"/>
      <c r="DWC15" s="1436"/>
      <c r="DWD15" s="1436"/>
      <c r="DWE15" s="1436"/>
      <c r="DWF15" s="1436"/>
      <c r="DWG15" s="1436"/>
      <c r="DWH15" s="1436"/>
      <c r="DWI15" s="1436"/>
      <c r="DWJ15" s="1436"/>
      <c r="DWK15" s="1436"/>
      <c r="DWL15" s="1436"/>
      <c r="DWM15" s="1436"/>
      <c r="DWN15" s="1436"/>
      <c r="DWO15" s="1436"/>
      <c r="DWP15" s="1436"/>
      <c r="DWQ15" s="1436"/>
      <c r="DWR15" s="1436"/>
      <c r="DWS15" s="1436"/>
      <c r="DWT15" s="1436"/>
      <c r="DWU15" s="1436"/>
      <c r="DWV15" s="1436"/>
      <c r="DWW15" s="1436"/>
      <c r="DWX15" s="1436"/>
      <c r="DWY15" s="1436"/>
      <c r="DWZ15" s="1436"/>
      <c r="DXA15" s="1436"/>
      <c r="DXB15" s="1436"/>
      <c r="DXC15" s="1436"/>
      <c r="DXD15" s="1436"/>
      <c r="DXE15" s="1436"/>
      <c r="DXF15" s="1436"/>
      <c r="DXG15" s="1436"/>
      <c r="DXH15" s="1436"/>
      <c r="DXI15" s="1436"/>
      <c r="DXJ15" s="1436"/>
      <c r="DXK15" s="1436"/>
      <c r="DXL15" s="1436"/>
      <c r="DXM15" s="1436"/>
      <c r="DXN15" s="1436"/>
      <c r="DXO15" s="1436"/>
      <c r="DXP15" s="1436"/>
      <c r="DXQ15" s="1436"/>
      <c r="DXR15" s="1436"/>
      <c r="DXS15" s="1436"/>
      <c r="DXT15" s="1436"/>
      <c r="DXU15" s="1436"/>
      <c r="DXV15" s="1436"/>
      <c r="DXW15" s="1436"/>
      <c r="DXX15" s="1436"/>
      <c r="DXY15" s="1436"/>
      <c r="DXZ15" s="1436"/>
      <c r="DYA15" s="1436"/>
      <c r="DYB15" s="1436"/>
      <c r="DYC15" s="1436"/>
      <c r="DYD15" s="1436"/>
      <c r="DYE15" s="1436"/>
      <c r="DYF15" s="1436"/>
      <c r="DYG15" s="1436"/>
      <c r="DYH15" s="1436"/>
      <c r="DYI15" s="1436"/>
      <c r="DYJ15" s="1436"/>
      <c r="DYK15" s="1436"/>
      <c r="DYL15" s="1436"/>
      <c r="DYM15" s="1436"/>
      <c r="DYN15" s="1436"/>
      <c r="DYO15" s="1436"/>
      <c r="DYP15" s="1436"/>
      <c r="DYQ15" s="1436"/>
      <c r="DYR15" s="1436"/>
      <c r="DYS15" s="1436"/>
      <c r="DYT15" s="1436"/>
      <c r="DYU15" s="1436"/>
      <c r="DYV15" s="1436"/>
      <c r="DYW15" s="1436"/>
      <c r="DYX15" s="1436"/>
      <c r="DYY15" s="1436"/>
      <c r="DYZ15" s="1436"/>
      <c r="DZA15" s="1436"/>
      <c r="DZB15" s="1436"/>
      <c r="DZC15" s="1436"/>
      <c r="DZD15" s="1436"/>
      <c r="DZE15" s="1436"/>
      <c r="DZF15" s="1436"/>
      <c r="DZG15" s="1436"/>
      <c r="DZH15" s="1436"/>
      <c r="DZI15" s="1436"/>
      <c r="DZJ15" s="1436"/>
      <c r="DZK15" s="1436"/>
      <c r="DZL15" s="1436"/>
      <c r="DZM15" s="1436"/>
      <c r="DZN15" s="1436"/>
      <c r="DZO15" s="1436"/>
      <c r="DZP15" s="1436"/>
      <c r="DZQ15" s="1436"/>
      <c r="DZR15" s="1436"/>
      <c r="DZS15" s="1436"/>
      <c r="DZT15" s="1436"/>
      <c r="DZU15" s="1436"/>
      <c r="DZV15" s="1436"/>
      <c r="DZW15" s="1436"/>
      <c r="DZX15" s="1436"/>
      <c r="DZY15" s="1436"/>
      <c r="DZZ15" s="1436"/>
      <c r="EAA15" s="1436"/>
      <c r="EAB15" s="1436"/>
      <c r="EAC15" s="1436"/>
      <c r="EAD15" s="1436"/>
      <c r="EAE15" s="1436"/>
      <c r="EAF15" s="1436"/>
      <c r="EAG15" s="1436"/>
      <c r="EAH15" s="1436"/>
      <c r="EAI15" s="1436"/>
      <c r="EAJ15" s="1436"/>
      <c r="EAK15" s="1436"/>
      <c r="EAL15" s="1436"/>
      <c r="EAM15" s="1436"/>
      <c r="EAN15" s="1436"/>
      <c r="EAO15" s="1436"/>
      <c r="EAP15" s="1436"/>
      <c r="EAQ15" s="1436"/>
      <c r="EAR15" s="1436"/>
      <c r="EAS15" s="1436"/>
      <c r="EAT15" s="1436"/>
      <c r="EAU15" s="1436"/>
      <c r="EAV15" s="1436"/>
      <c r="EAW15" s="1436"/>
      <c r="EAX15" s="1436"/>
      <c r="EAY15" s="1436"/>
      <c r="EAZ15" s="1436"/>
      <c r="EBA15" s="1436"/>
      <c r="EBB15" s="1436"/>
      <c r="EBC15" s="1436"/>
      <c r="EBD15" s="1436"/>
      <c r="EBE15" s="1436"/>
      <c r="EBF15" s="1436"/>
      <c r="EBG15" s="1436"/>
      <c r="EBH15" s="1436"/>
      <c r="EBI15" s="1436"/>
      <c r="EBJ15" s="1436"/>
      <c r="EBK15" s="1436"/>
      <c r="EBL15" s="1436"/>
      <c r="EBM15" s="1436"/>
      <c r="EBN15" s="1436"/>
      <c r="EBO15" s="1436"/>
      <c r="EBP15" s="1436"/>
      <c r="EBQ15" s="1436"/>
      <c r="EBR15" s="1436"/>
      <c r="EBS15" s="1436"/>
      <c r="EBT15" s="1436"/>
      <c r="EBU15" s="1436"/>
      <c r="EBV15" s="1436"/>
      <c r="EBW15" s="1436"/>
      <c r="EBX15" s="1436"/>
      <c r="EBY15" s="1436"/>
      <c r="EBZ15" s="1436"/>
      <c r="ECA15" s="1436"/>
      <c r="ECB15" s="1436"/>
      <c r="ECC15" s="1436"/>
      <c r="ECD15" s="1436"/>
      <c r="ECE15" s="1436"/>
      <c r="ECF15" s="1436"/>
      <c r="ECG15" s="1436"/>
      <c r="ECH15" s="1436"/>
      <c r="ECI15" s="1436"/>
      <c r="ECJ15" s="1436"/>
      <c r="ECK15" s="1436"/>
      <c r="ECL15" s="1436"/>
      <c r="ECM15" s="1436"/>
      <c r="ECN15" s="1436"/>
      <c r="ECO15" s="1436"/>
      <c r="ECP15" s="1436"/>
      <c r="ECQ15" s="1436"/>
      <c r="ECR15" s="1436"/>
      <c r="ECS15" s="1436"/>
      <c r="ECT15" s="1436"/>
      <c r="ECU15" s="1436"/>
      <c r="ECV15" s="1436"/>
      <c r="ECW15" s="1436"/>
      <c r="ECX15" s="1436"/>
      <c r="ECY15" s="1436"/>
      <c r="ECZ15" s="1436"/>
      <c r="EDA15" s="1436"/>
      <c r="EDB15" s="1436"/>
      <c r="EDC15" s="1436"/>
      <c r="EDD15" s="1436"/>
      <c r="EDE15" s="1436"/>
      <c r="EDF15" s="1436"/>
      <c r="EDG15" s="1436"/>
      <c r="EDH15" s="1436"/>
      <c r="EDI15" s="1436"/>
      <c r="EDJ15" s="1436"/>
      <c r="EDK15" s="1436"/>
      <c r="EDL15" s="1436"/>
      <c r="EDM15" s="1436"/>
      <c r="EDN15" s="1436"/>
      <c r="EDO15" s="1436"/>
      <c r="EDP15" s="1436"/>
      <c r="EDQ15" s="1436"/>
      <c r="EDR15" s="1436"/>
      <c r="EDS15" s="1436"/>
      <c r="EDT15" s="1436"/>
      <c r="EDU15" s="1436"/>
      <c r="EDV15" s="1436"/>
      <c r="EDW15" s="1436"/>
      <c r="EDX15" s="1436"/>
      <c r="EDY15" s="1436"/>
      <c r="EDZ15" s="1436"/>
      <c r="EEA15" s="1436"/>
      <c r="EEB15" s="1436"/>
      <c r="EEC15" s="1436"/>
      <c r="EED15" s="1436"/>
      <c r="EEE15" s="1436"/>
      <c r="EEF15" s="1436"/>
      <c r="EEG15" s="1436"/>
      <c r="EEH15" s="1436"/>
      <c r="EEI15" s="1436"/>
      <c r="EEJ15" s="1436"/>
      <c r="EEK15" s="1436"/>
      <c r="EEL15" s="1436"/>
      <c r="EEM15" s="1436"/>
      <c r="EEN15" s="1436"/>
      <c r="EEO15" s="1436"/>
      <c r="EEP15" s="1436"/>
      <c r="EEQ15" s="1436"/>
      <c r="EER15" s="1436"/>
      <c r="EES15" s="1436"/>
      <c r="EET15" s="1436"/>
      <c r="EEU15" s="1436"/>
      <c r="EEV15" s="1436"/>
      <c r="EEW15" s="1436"/>
      <c r="EEX15" s="1436"/>
      <c r="EEY15" s="1436"/>
      <c r="EEZ15" s="1436"/>
      <c r="EFA15" s="1436"/>
      <c r="EFB15" s="1436"/>
      <c r="EFC15" s="1436"/>
      <c r="EFD15" s="1436"/>
      <c r="EFE15" s="1436"/>
      <c r="EFF15" s="1436"/>
      <c r="EFG15" s="1436"/>
      <c r="EFH15" s="1436"/>
      <c r="EFI15" s="1436"/>
      <c r="EFJ15" s="1436"/>
      <c r="EFK15" s="1436"/>
      <c r="EFL15" s="1436"/>
      <c r="EFM15" s="1436"/>
      <c r="EFN15" s="1436"/>
      <c r="EFO15" s="1436"/>
      <c r="EFP15" s="1436"/>
      <c r="EFQ15" s="1436"/>
      <c r="EFR15" s="1436"/>
      <c r="EFS15" s="1436"/>
      <c r="EFT15" s="1436"/>
      <c r="EFU15" s="1436"/>
      <c r="EFV15" s="1436"/>
      <c r="EFW15" s="1436"/>
      <c r="EFX15" s="1436"/>
      <c r="EFY15" s="1436"/>
      <c r="EFZ15" s="1436"/>
      <c r="EGA15" s="1436"/>
      <c r="EGB15" s="1436"/>
      <c r="EGC15" s="1436"/>
      <c r="EGD15" s="1436"/>
      <c r="EGE15" s="1436"/>
      <c r="EGF15" s="1436"/>
      <c r="EGG15" s="1436"/>
      <c r="EGH15" s="1436"/>
      <c r="EGI15" s="1436"/>
      <c r="EGJ15" s="1436"/>
      <c r="EGK15" s="1436"/>
      <c r="EGL15" s="1436"/>
      <c r="EGM15" s="1436"/>
      <c r="EGN15" s="1436"/>
      <c r="EGO15" s="1436"/>
      <c r="EGP15" s="1436"/>
      <c r="EGQ15" s="1436"/>
      <c r="EGR15" s="1436"/>
      <c r="EGS15" s="1436"/>
      <c r="EGT15" s="1436"/>
      <c r="EGU15" s="1436"/>
      <c r="EGV15" s="1436"/>
      <c r="EGW15" s="1436"/>
      <c r="EGX15" s="1436"/>
      <c r="EGY15" s="1436"/>
      <c r="EGZ15" s="1436"/>
      <c r="EHA15" s="1436"/>
      <c r="EHB15" s="1436"/>
      <c r="EHC15" s="1436"/>
      <c r="EHD15" s="1436"/>
      <c r="EHE15" s="1436"/>
      <c r="EHF15" s="1436"/>
      <c r="EHG15" s="1436"/>
      <c r="EHH15" s="1436"/>
      <c r="EHI15" s="1436"/>
      <c r="EHJ15" s="1436"/>
      <c r="EHK15" s="1436"/>
      <c r="EHL15" s="1436"/>
      <c r="EHM15" s="1436"/>
      <c r="EHN15" s="1436"/>
      <c r="EHO15" s="1436"/>
      <c r="EHP15" s="1436"/>
      <c r="EHQ15" s="1436"/>
      <c r="EHR15" s="1436"/>
      <c r="EHS15" s="1436"/>
      <c r="EHT15" s="1436"/>
      <c r="EHU15" s="1436"/>
      <c r="EHV15" s="1436"/>
      <c r="EHW15" s="1436"/>
      <c r="EHX15" s="1436"/>
      <c r="EHY15" s="1436"/>
      <c r="EHZ15" s="1436"/>
      <c r="EIA15" s="1436"/>
      <c r="EIB15" s="1436"/>
      <c r="EIC15" s="1436"/>
      <c r="EID15" s="1436"/>
      <c r="EIE15" s="1436"/>
      <c r="EIF15" s="1436"/>
      <c r="EIG15" s="1436"/>
      <c r="EIH15" s="1436"/>
      <c r="EII15" s="1436"/>
      <c r="EIJ15" s="1436"/>
      <c r="EIK15" s="1436"/>
      <c r="EIL15" s="1436"/>
      <c r="EIM15" s="1436"/>
      <c r="EIN15" s="1436"/>
      <c r="EIO15" s="1436"/>
      <c r="EIP15" s="1436"/>
      <c r="EIQ15" s="1436"/>
      <c r="EIR15" s="1436"/>
      <c r="EIS15" s="1436"/>
      <c r="EIT15" s="1436"/>
      <c r="EIU15" s="1436"/>
      <c r="EIV15" s="1436"/>
      <c r="EIW15" s="1436"/>
      <c r="EIX15" s="1436"/>
      <c r="EIY15" s="1436"/>
      <c r="EIZ15" s="1436"/>
      <c r="EJA15" s="1436"/>
      <c r="EJB15" s="1436"/>
      <c r="EJC15" s="1436"/>
      <c r="EJD15" s="1436"/>
      <c r="EJE15" s="1436"/>
      <c r="EJF15" s="1436"/>
      <c r="EJG15" s="1436"/>
      <c r="EJH15" s="1436"/>
      <c r="EJI15" s="1436"/>
      <c r="EJJ15" s="1436"/>
      <c r="EJK15" s="1436"/>
      <c r="EJL15" s="1436"/>
      <c r="EJM15" s="1436"/>
      <c r="EJN15" s="1436"/>
      <c r="EJO15" s="1436"/>
      <c r="EJP15" s="1436"/>
      <c r="EJQ15" s="1436"/>
      <c r="EJR15" s="1436"/>
      <c r="EJS15" s="1436"/>
      <c r="EJT15" s="1436"/>
      <c r="EJU15" s="1436"/>
      <c r="EJV15" s="1436"/>
      <c r="EJW15" s="1436"/>
      <c r="EJX15" s="1436"/>
      <c r="EJY15" s="1436"/>
      <c r="EJZ15" s="1436"/>
      <c r="EKA15" s="1436"/>
      <c r="EKB15" s="1436"/>
      <c r="EKC15" s="1436"/>
      <c r="EKD15" s="1436"/>
      <c r="EKE15" s="1436"/>
      <c r="EKF15" s="1436"/>
      <c r="EKG15" s="1436"/>
      <c r="EKH15" s="1436"/>
      <c r="EKI15" s="1436"/>
      <c r="EKJ15" s="1436"/>
      <c r="EKK15" s="1436"/>
      <c r="EKL15" s="1436"/>
      <c r="EKM15" s="1436"/>
      <c r="EKN15" s="1436"/>
      <c r="EKO15" s="1436"/>
      <c r="EKP15" s="1436"/>
      <c r="EKQ15" s="1436"/>
      <c r="EKR15" s="1436"/>
      <c r="EKS15" s="1436"/>
      <c r="EKT15" s="1436"/>
      <c r="EKU15" s="1436"/>
      <c r="EKV15" s="1436"/>
      <c r="EKW15" s="1436"/>
      <c r="EKX15" s="1436"/>
      <c r="EKY15" s="1436"/>
      <c r="EKZ15" s="1436"/>
      <c r="ELA15" s="1436"/>
      <c r="ELB15" s="1436"/>
      <c r="ELC15" s="1436"/>
      <c r="ELD15" s="1436"/>
      <c r="ELE15" s="1436"/>
      <c r="ELF15" s="1436"/>
      <c r="ELG15" s="1436"/>
      <c r="ELH15" s="1436"/>
      <c r="ELI15" s="1436"/>
      <c r="ELJ15" s="1436"/>
      <c r="ELK15" s="1436"/>
      <c r="ELL15" s="1436"/>
      <c r="ELM15" s="1436"/>
      <c r="ELN15" s="1436"/>
      <c r="ELO15" s="1436"/>
      <c r="ELP15" s="1436"/>
      <c r="ELQ15" s="1436"/>
      <c r="ELR15" s="1436"/>
      <c r="ELS15" s="1436"/>
      <c r="ELT15" s="1436"/>
      <c r="ELU15" s="1436"/>
      <c r="ELV15" s="1436"/>
      <c r="ELW15" s="1436"/>
      <c r="ELX15" s="1436"/>
      <c r="ELY15" s="1436"/>
      <c r="ELZ15" s="1436"/>
      <c r="EMA15" s="1436"/>
      <c r="EMB15" s="1436"/>
      <c r="EMC15" s="1436"/>
      <c r="EMD15" s="1436"/>
      <c r="EME15" s="1436"/>
      <c r="EMF15" s="1436"/>
      <c r="EMG15" s="1436"/>
      <c r="EMH15" s="1436"/>
      <c r="EMI15" s="1436"/>
      <c r="EMJ15" s="1436"/>
      <c r="EMK15" s="1436"/>
      <c r="EML15" s="1436"/>
      <c r="EMM15" s="1436"/>
      <c r="EMN15" s="1436"/>
      <c r="EMO15" s="1436"/>
      <c r="EMP15" s="1436"/>
      <c r="EMQ15" s="1436"/>
      <c r="EMR15" s="1436"/>
      <c r="EMS15" s="1436"/>
      <c r="EMT15" s="1436"/>
      <c r="EMU15" s="1436"/>
      <c r="EMV15" s="1436"/>
      <c r="EMW15" s="1436"/>
      <c r="EMX15" s="1436"/>
      <c r="EMY15" s="1436"/>
      <c r="EMZ15" s="1436"/>
      <c r="ENA15" s="1436"/>
      <c r="ENB15" s="1436"/>
      <c r="ENC15" s="1436"/>
      <c r="END15" s="1436"/>
      <c r="ENE15" s="1436"/>
      <c r="ENF15" s="1436"/>
      <c r="ENG15" s="1436"/>
      <c r="ENH15" s="1436"/>
      <c r="ENI15" s="1436"/>
      <c r="ENJ15" s="1436"/>
      <c r="ENK15" s="1436"/>
      <c r="ENL15" s="1436"/>
      <c r="ENM15" s="1436"/>
      <c r="ENN15" s="1436"/>
      <c r="ENO15" s="1436"/>
      <c r="ENP15" s="1436"/>
      <c r="ENQ15" s="1436"/>
      <c r="ENR15" s="1436"/>
      <c r="ENS15" s="1436"/>
      <c r="ENT15" s="1436"/>
      <c r="ENU15" s="1436"/>
      <c r="ENV15" s="1436"/>
      <c r="ENW15" s="1436"/>
      <c r="ENX15" s="1436"/>
      <c r="ENY15" s="1436"/>
      <c r="ENZ15" s="1436"/>
      <c r="EOA15" s="1436"/>
      <c r="EOB15" s="1436"/>
      <c r="EOC15" s="1436"/>
      <c r="EOD15" s="1436"/>
      <c r="EOE15" s="1436"/>
      <c r="EOF15" s="1436"/>
      <c r="EOG15" s="1436"/>
      <c r="EOH15" s="1436"/>
      <c r="EOI15" s="1436"/>
      <c r="EOJ15" s="1436"/>
      <c r="EOK15" s="1436"/>
      <c r="EOL15" s="1436"/>
      <c r="EOM15" s="1436"/>
      <c r="EON15" s="1436"/>
      <c r="EOO15" s="1436"/>
      <c r="EOP15" s="1436"/>
      <c r="EOQ15" s="1436"/>
      <c r="EOR15" s="1436"/>
      <c r="EOS15" s="1436"/>
      <c r="EOT15" s="1436"/>
      <c r="EOU15" s="1436"/>
      <c r="EOV15" s="1436"/>
      <c r="EOW15" s="1436"/>
      <c r="EOX15" s="1436"/>
      <c r="EOY15" s="1436"/>
      <c r="EOZ15" s="1436"/>
      <c r="EPA15" s="1436"/>
      <c r="EPB15" s="1436"/>
      <c r="EPC15" s="1436"/>
      <c r="EPD15" s="1436"/>
      <c r="EPE15" s="1436"/>
      <c r="EPF15" s="1436"/>
      <c r="EPG15" s="1436"/>
      <c r="EPH15" s="1436"/>
      <c r="EPI15" s="1436"/>
      <c r="EPJ15" s="1436"/>
      <c r="EPK15" s="1436"/>
      <c r="EPL15" s="1436"/>
      <c r="EPM15" s="1436"/>
      <c r="EPN15" s="1436"/>
      <c r="EPO15" s="1436"/>
      <c r="EPP15" s="1436"/>
      <c r="EPQ15" s="1436"/>
      <c r="EPR15" s="1436"/>
      <c r="EPS15" s="1436"/>
      <c r="EPT15" s="1436"/>
      <c r="EPU15" s="1436"/>
      <c r="EPV15" s="1436"/>
      <c r="EPW15" s="1436"/>
      <c r="EPX15" s="1436"/>
      <c r="EPY15" s="1436"/>
      <c r="EPZ15" s="1436"/>
      <c r="EQA15" s="1436"/>
      <c r="EQB15" s="1436"/>
      <c r="EQC15" s="1436"/>
      <c r="EQD15" s="1436"/>
      <c r="EQE15" s="1436"/>
      <c r="EQF15" s="1436"/>
      <c r="EQG15" s="1436"/>
      <c r="EQH15" s="1436"/>
      <c r="EQI15" s="1436"/>
      <c r="EQJ15" s="1436"/>
      <c r="EQK15" s="1436"/>
      <c r="EQL15" s="1436"/>
      <c r="EQM15" s="1436"/>
      <c r="EQN15" s="1436"/>
      <c r="EQO15" s="1436"/>
      <c r="EQP15" s="1436"/>
      <c r="EQQ15" s="1436"/>
      <c r="EQR15" s="1436"/>
      <c r="EQS15" s="1436"/>
      <c r="EQT15" s="1436"/>
      <c r="EQU15" s="1436"/>
      <c r="EQV15" s="1436"/>
      <c r="EQW15" s="1436"/>
      <c r="EQX15" s="1436"/>
      <c r="EQY15" s="1436"/>
      <c r="EQZ15" s="1436"/>
      <c r="ERA15" s="1436"/>
      <c r="ERB15" s="1436"/>
      <c r="ERC15" s="1436"/>
      <c r="ERD15" s="1436"/>
      <c r="ERE15" s="1436"/>
      <c r="ERF15" s="1436"/>
      <c r="ERG15" s="1436"/>
      <c r="ERH15" s="1436"/>
      <c r="ERI15" s="1436"/>
      <c r="ERJ15" s="1436"/>
      <c r="ERK15" s="1436"/>
      <c r="ERL15" s="1436"/>
      <c r="ERM15" s="1436"/>
      <c r="ERN15" s="1436"/>
      <c r="ERO15" s="1436"/>
      <c r="ERP15" s="1436"/>
      <c r="ERQ15" s="1436"/>
      <c r="ERR15" s="1436"/>
      <c r="ERS15" s="1436"/>
      <c r="ERT15" s="1436"/>
      <c r="ERU15" s="1436"/>
      <c r="ERV15" s="1436"/>
      <c r="ERW15" s="1436"/>
      <c r="ERX15" s="1436"/>
      <c r="ERY15" s="1436"/>
      <c r="ERZ15" s="1436"/>
      <c r="ESA15" s="1436"/>
      <c r="ESB15" s="1436"/>
      <c r="ESC15" s="1436"/>
      <c r="ESD15" s="1436"/>
      <c r="ESE15" s="1436"/>
      <c r="ESF15" s="1436"/>
      <c r="ESG15" s="1436"/>
      <c r="ESH15" s="1436"/>
      <c r="ESI15" s="1436"/>
      <c r="ESJ15" s="1436"/>
      <c r="ESK15" s="1436"/>
      <c r="ESL15" s="1436"/>
      <c r="ESM15" s="1436"/>
      <c r="ESN15" s="1436"/>
      <c r="ESO15" s="1436"/>
      <c r="ESP15" s="1436"/>
      <c r="ESQ15" s="1436"/>
      <c r="ESR15" s="1436"/>
      <c r="ESS15" s="1436"/>
      <c r="EST15" s="1436"/>
      <c r="ESU15" s="1436"/>
      <c r="ESV15" s="1436"/>
      <c r="ESW15" s="1436"/>
      <c r="ESX15" s="1436"/>
      <c r="ESY15" s="1436"/>
      <c r="ESZ15" s="1436"/>
      <c r="ETA15" s="1436"/>
      <c r="ETB15" s="1436"/>
      <c r="ETC15" s="1436"/>
      <c r="ETD15" s="1436"/>
      <c r="ETE15" s="1436"/>
      <c r="ETF15" s="1436"/>
      <c r="ETG15" s="1436"/>
      <c r="ETH15" s="1436"/>
      <c r="ETI15" s="1436"/>
      <c r="ETJ15" s="1436"/>
      <c r="ETK15" s="1436"/>
      <c r="ETL15" s="1436"/>
      <c r="ETM15" s="1436"/>
      <c r="ETN15" s="1436"/>
      <c r="ETO15" s="1436"/>
      <c r="ETP15" s="1436"/>
      <c r="ETQ15" s="1436"/>
      <c r="ETR15" s="1436"/>
      <c r="ETS15" s="1436"/>
      <c r="ETT15" s="1436"/>
      <c r="ETU15" s="1436"/>
      <c r="ETV15" s="1436"/>
      <c r="ETW15" s="1436"/>
      <c r="ETX15" s="1436"/>
      <c r="ETY15" s="1436"/>
      <c r="ETZ15" s="1436"/>
      <c r="EUA15" s="1436"/>
      <c r="EUB15" s="1436"/>
      <c r="EUC15" s="1436"/>
      <c r="EUD15" s="1436"/>
      <c r="EUE15" s="1436"/>
      <c r="EUF15" s="1436"/>
      <c r="EUG15" s="1436"/>
      <c r="EUH15" s="1436"/>
      <c r="EUI15" s="1436"/>
      <c r="EUJ15" s="1436"/>
      <c r="EUK15" s="1436"/>
      <c r="EUL15" s="1436"/>
      <c r="EUM15" s="1436"/>
      <c r="EUN15" s="1436"/>
      <c r="EUO15" s="1436"/>
      <c r="EUP15" s="1436"/>
      <c r="EUQ15" s="1436"/>
      <c r="EUR15" s="1436"/>
      <c r="EUS15" s="1436"/>
      <c r="EUT15" s="1436"/>
      <c r="EUU15" s="1436"/>
      <c r="EUV15" s="1436"/>
      <c r="EUW15" s="1436"/>
      <c r="EUX15" s="1436"/>
      <c r="EUY15" s="1436"/>
      <c r="EUZ15" s="1436"/>
      <c r="EVA15" s="1436"/>
      <c r="EVB15" s="1436"/>
      <c r="EVC15" s="1436"/>
      <c r="EVD15" s="1436"/>
      <c r="EVE15" s="1436"/>
      <c r="EVF15" s="1436"/>
      <c r="EVG15" s="1436"/>
      <c r="EVH15" s="1436"/>
      <c r="EVI15" s="1436"/>
      <c r="EVJ15" s="1436"/>
      <c r="EVK15" s="1436"/>
      <c r="EVL15" s="1436"/>
      <c r="EVM15" s="1436"/>
      <c r="EVN15" s="1436"/>
      <c r="EVO15" s="1436"/>
      <c r="EVP15" s="1436"/>
      <c r="EVQ15" s="1436"/>
      <c r="EVR15" s="1436"/>
      <c r="EVS15" s="1436"/>
      <c r="EVT15" s="1436"/>
      <c r="EVU15" s="1436"/>
      <c r="EVV15" s="1436"/>
      <c r="EVW15" s="1436"/>
      <c r="EVX15" s="1436"/>
      <c r="EVY15" s="1436"/>
      <c r="EVZ15" s="1436"/>
      <c r="EWA15" s="1436"/>
      <c r="EWB15" s="1436"/>
      <c r="EWC15" s="1436"/>
      <c r="EWD15" s="1436"/>
      <c r="EWE15" s="1436"/>
      <c r="EWF15" s="1436"/>
      <c r="EWG15" s="1436"/>
      <c r="EWH15" s="1436"/>
      <c r="EWI15" s="1436"/>
      <c r="EWJ15" s="1436"/>
      <c r="EWK15" s="1436"/>
      <c r="EWL15" s="1436"/>
      <c r="EWM15" s="1436"/>
      <c r="EWN15" s="1436"/>
      <c r="EWO15" s="1436"/>
      <c r="EWP15" s="1436"/>
      <c r="EWQ15" s="1436"/>
      <c r="EWR15" s="1436"/>
      <c r="EWS15" s="1436"/>
      <c r="EWT15" s="1436"/>
      <c r="EWU15" s="1436"/>
      <c r="EWV15" s="1436"/>
      <c r="EWW15" s="1436"/>
      <c r="EWX15" s="1436"/>
      <c r="EWY15" s="1436"/>
      <c r="EWZ15" s="1436"/>
      <c r="EXA15" s="1436"/>
      <c r="EXB15" s="1436"/>
      <c r="EXC15" s="1436"/>
      <c r="EXD15" s="1436"/>
      <c r="EXE15" s="1436"/>
      <c r="EXF15" s="1436"/>
      <c r="EXG15" s="1436"/>
      <c r="EXH15" s="1436"/>
      <c r="EXI15" s="1436"/>
      <c r="EXJ15" s="1436"/>
      <c r="EXK15" s="1436"/>
      <c r="EXL15" s="1436"/>
      <c r="EXM15" s="1436"/>
      <c r="EXN15" s="1436"/>
      <c r="EXO15" s="1436"/>
      <c r="EXP15" s="1436"/>
      <c r="EXQ15" s="1436"/>
      <c r="EXR15" s="1436"/>
      <c r="EXS15" s="1436"/>
      <c r="EXT15" s="1436"/>
      <c r="EXU15" s="1436"/>
      <c r="EXV15" s="1436"/>
      <c r="EXW15" s="1436"/>
      <c r="EXX15" s="1436"/>
      <c r="EXY15" s="1436"/>
      <c r="EXZ15" s="1436"/>
      <c r="EYA15" s="1436"/>
      <c r="EYB15" s="1436"/>
      <c r="EYC15" s="1436"/>
      <c r="EYD15" s="1436"/>
      <c r="EYE15" s="1436"/>
      <c r="EYF15" s="1436"/>
      <c r="EYG15" s="1436"/>
      <c r="EYH15" s="1436"/>
      <c r="EYI15" s="1436"/>
      <c r="EYJ15" s="1436"/>
      <c r="EYK15" s="1436"/>
      <c r="EYL15" s="1436"/>
      <c r="EYM15" s="1436"/>
      <c r="EYN15" s="1436"/>
      <c r="EYO15" s="1436"/>
      <c r="EYP15" s="1436"/>
      <c r="EYQ15" s="1436"/>
      <c r="EYR15" s="1436"/>
      <c r="EYS15" s="1436"/>
      <c r="EYT15" s="1436"/>
      <c r="EYU15" s="1436"/>
      <c r="EYV15" s="1436"/>
      <c r="EYW15" s="1436"/>
      <c r="EYX15" s="1436"/>
      <c r="EYY15" s="1436"/>
      <c r="EYZ15" s="1436"/>
      <c r="EZA15" s="1436"/>
      <c r="EZB15" s="1436"/>
      <c r="EZC15" s="1436"/>
      <c r="EZD15" s="1436"/>
      <c r="EZE15" s="1436"/>
      <c r="EZF15" s="1436"/>
      <c r="EZG15" s="1436"/>
      <c r="EZH15" s="1436"/>
      <c r="EZI15" s="1436"/>
      <c r="EZJ15" s="1436"/>
      <c r="EZK15" s="1436"/>
      <c r="EZL15" s="1436"/>
      <c r="EZM15" s="1436"/>
      <c r="EZN15" s="1436"/>
      <c r="EZO15" s="1436"/>
      <c r="EZP15" s="1436"/>
      <c r="EZQ15" s="1436"/>
      <c r="EZR15" s="1436"/>
      <c r="EZS15" s="1436"/>
      <c r="EZT15" s="1436"/>
      <c r="EZU15" s="1436"/>
      <c r="EZV15" s="1436"/>
      <c r="EZW15" s="1436"/>
      <c r="EZX15" s="1436"/>
      <c r="EZY15" s="1436"/>
      <c r="EZZ15" s="1436"/>
      <c r="FAA15" s="1436"/>
      <c r="FAB15" s="1436"/>
      <c r="FAC15" s="1436"/>
      <c r="FAD15" s="1436"/>
      <c r="FAE15" s="1436"/>
      <c r="FAF15" s="1436"/>
      <c r="FAG15" s="1436"/>
      <c r="FAH15" s="1436"/>
      <c r="FAI15" s="1436"/>
      <c r="FAJ15" s="1436"/>
      <c r="FAK15" s="1436"/>
      <c r="FAL15" s="1436"/>
      <c r="FAM15" s="1436"/>
      <c r="FAN15" s="1436"/>
      <c r="FAO15" s="1436"/>
      <c r="FAP15" s="1436"/>
      <c r="FAQ15" s="1436"/>
      <c r="FAR15" s="1436"/>
      <c r="FAS15" s="1436"/>
      <c r="FAT15" s="1436"/>
      <c r="FAU15" s="1436"/>
      <c r="FAV15" s="1436"/>
      <c r="FAW15" s="1436"/>
      <c r="FAX15" s="1436"/>
      <c r="FAY15" s="1436"/>
      <c r="FAZ15" s="1436"/>
      <c r="FBA15" s="1436"/>
      <c r="FBB15" s="1436"/>
      <c r="FBC15" s="1436"/>
      <c r="FBD15" s="1436"/>
      <c r="FBE15" s="1436"/>
      <c r="FBF15" s="1436"/>
      <c r="FBG15" s="1436"/>
      <c r="FBH15" s="1436"/>
      <c r="FBI15" s="1436"/>
      <c r="FBJ15" s="1436"/>
      <c r="FBK15" s="1436"/>
      <c r="FBL15" s="1436"/>
      <c r="FBM15" s="1436"/>
      <c r="FBN15" s="1436"/>
      <c r="FBO15" s="1436"/>
      <c r="FBP15" s="1436"/>
      <c r="FBQ15" s="1436"/>
      <c r="FBR15" s="1436"/>
      <c r="FBS15" s="1436"/>
      <c r="FBT15" s="1436"/>
      <c r="FBU15" s="1436"/>
      <c r="FBV15" s="1436"/>
      <c r="FBW15" s="1436"/>
      <c r="FBX15" s="1436"/>
      <c r="FBY15" s="1436"/>
      <c r="FBZ15" s="1436"/>
      <c r="FCA15" s="1436"/>
      <c r="FCB15" s="1436"/>
      <c r="FCC15" s="1436"/>
      <c r="FCD15" s="1436"/>
      <c r="FCE15" s="1436"/>
      <c r="FCF15" s="1436"/>
      <c r="FCG15" s="1436"/>
      <c r="FCH15" s="1436"/>
      <c r="FCI15" s="1436"/>
      <c r="FCJ15" s="1436"/>
      <c r="FCK15" s="1436"/>
      <c r="FCL15" s="1436"/>
      <c r="FCM15" s="1436"/>
      <c r="FCN15" s="1436"/>
      <c r="FCO15" s="1436"/>
      <c r="FCP15" s="1436"/>
      <c r="FCQ15" s="1436"/>
      <c r="FCR15" s="1436"/>
      <c r="FCS15" s="1436"/>
      <c r="FCT15" s="1436"/>
      <c r="FCU15" s="1436"/>
      <c r="FCV15" s="1436"/>
      <c r="FCW15" s="1436"/>
      <c r="FCX15" s="1436"/>
      <c r="FCY15" s="1436"/>
      <c r="FCZ15" s="1436"/>
      <c r="FDA15" s="1436"/>
      <c r="FDB15" s="1436"/>
      <c r="FDC15" s="1436"/>
      <c r="FDD15" s="1436"/>
      <c r="FDE15" s="1436"/>
      <c r="FDF15" s="1436"/>
      <c r="FDG15" s="1436"/>
      <c r="FDH15" s="1436"/>
      <c r="FDI15" s="1436"/>
      <c r="FDJ15" s="1436"/>
      <c r="FDK15" s="1436"/>
      <c r="FDL15" s="1436"/>
      <c r="FDM15" s="1436"/>
      <c r="FDN15" s="1436"/>
      <c r="FDO15" s="1436"/>
      <c r="FDP15" s="1436"/>
      <c r="FDQ15" s="1436"/>
      <c r="FDR15" s="1436"/>
      <c r="FDS15" s="1436"/>
      <c r="FDT15" s="1436"/>
      <c r="FDU15" s="1436"/>
      <c r="FDV15" s="1436"/>
      <c r="FDW15" s="1436"/>
      <c r="FDX15" s="1436"/>
      <c r="FDY15" s="1436"/>
      <c r="FDZ15" s="1436"/>
      <c r="FEA15" s="1436"/>
      <c r="FEB15" s="1436"/>
      <c r="FEC15" s="1436"/>
      <c r="FED15" s="1436"/>
      <c r="FEE15" s="1436"/>
      <c r="FEF15" s="1436"/>
      <c r="FEG15" s="1436"/>
      <c r="FEH15" s="1436"/>
      <c r="FEI15" s="1436"/>
      <c r="FEJ15" s="1436"/>
      <c r="FEK15" s="1436"/>
      <c r="FEL15" s="1436"/>
      <c r="FEM15" s="1436"/>
      <c r="FEN15" s="1436"/>
      <c r="FEO15" s="1436"/>
      <c r="FEP15" s="1436"/>
      <c r="FEQ15" s="1436"/>
      <c r="FER15" s="1436"/>
      <c r="FES15" s="1436"/>
      <c r="FET15" s="1436"/>
      <c r="FEU15" s="1436"/>
      <c r="FEV15" s="1436"/>
      <c r="FEW15" s="1436"/>
      <c r="FEX15" s="1436"/>
      <c r="FEY15" s="1436"/>
      <c r="FEZ15" s="1436"/>
      <c r="FFA15" s="1436"/>
      <c r="FFB15" s="1436"/>
      <c r="FFC15" s="1436"/>
      <c r="FFD15" s="1436"/>
      <c r="FFE15" s="1436"/>
      <c r="FFF15" s="1436"/>
      <c r="FFG15" s="1436"/>
      <c r="FFH15" s="1436"/>
      <c r="FFI15" s="1436"/>
      <c r="FFJ15" s="1436"/>
      <c r="FFK15" s="1436"/>
      <c r="FFL15" s="1436"/>
      <c r="FFM15" s="1436"/>
      <c r="FFN15" s="1436"/>
      <c r="FFO15" s="1436"/>
      <c r="FFP15" s="1436"/>
      <c r="FFQ15" s="1436"/>
      <c r="FFR15" s="1436"/>
      <c r="FFS15" s="1436"/>
      <c r="FFT15" s="1436"/>
      <c r="FFU15" s="1436"/>
      <c r="FFV15" s="1436"/>
      <c r="FFW15" s="1436"/>
      <c r="FFX15" s="1436"/>
      <c r="FFY15" s="1436"/>
      <c r="FFZ15" s="1436"/>
      <c r="FGA15" s="1436"/>
      <c r="FGB15" s="1436"/>
      <c r="FGC15" s="1436"/>
      <c r="FGD15" s="1436"/>
      <c r="FGE15" s="1436"/>
      <c r="FGF15" s="1436"/>
      <c r="FGG15" s="1436"/>
      <c r="FGH15" s="1436"/>
      <c r="FGI15" s="1436"/>
      <c r="FGJ15" s="1436"/>
      <c r="FGK15" s="1436"/>
      <c r="FGL15" s="1436"/>
      <c r="FGM15" s="1436"/>
      <c r="FGN15" s="1436"/>
      <c r="FGO15" s="1436"/>
      <c r="FGP15" s="1436"/>
      <c r="FGQ15" s="1436"/>
      <c r="FGR15" s="1436"/>
      <c r="FGS15" s="1436"/>
      <c r="FGT15" s="1436"/>
      <c r="FGU15" s="1436"/>
      <c r="FGV15" s="1436"/>
      <c r="FGW15" s="1436"/>
      <c r="FGX15" s="1436"/>
      <c r="FGY15" s="1436"/>
      <c r="FGZ15" s="1436"/>
      <c r="FHA15" s="1436"/>
      <c r="FHB15" s="1436"/>
      <c r="FHC15" s="1436"/>
      <c r="FHD15" s="1436"/>
      <c r="FHE15" s="1436"/>
      <c r="FHF15" s="1436"/>
      <c r="FHG15" s="1436"/>
      <c r="FHH15" s="1436"/>
      <c r="FHI15" s="1436"/>
      <c r="FHJ15" s="1436"/>
      <c r="FHK15" s="1436"/>
      <c r="FHL15" s="1436"/>
      <c r="FHM15" s="1436"/>
      <c r="FHN15" s="1436"/>
      <c r="FHO15" s="1436"/>
      <c r="FHP15" s="1436"/>
      <c r="FHQ15" s="1436"/>
      <c r="FHR15" s="1436"/>
      <c r="FHS15" s="1436"/>
      <c r="FHT15" s="1436"/>
      <c r="FHU15" s="1436"/>
      <c r="FHV15" s="1436"/>
      <c r="FHW15" s="1436"/>
      <c r="FHX15" s="1436"/>
      <c r="FHY15" s="1436"/>
      <c r="FHZ15" s="1436"/>
      <c r="FIA15" s="1436"/>
      <c r="FIB15" s="1436"/>
      <c r="FIC15" s="1436"/>
      <c r="FID15" s="1436"/>
      <c r="FIE15" s="1436"/>
      <c r="FIF15" s="1436"/>
      <c r="FIG15" s="1436"/>
      <c r="FIH15" s="1436"/>
      <c r="FII15" s="1436"/>
      <c r="FIJ15" s="1436"/>
      <c r="FIK15" s="1436"/>
      <c r="FIL15" s="1436"/>
      <c r="FIM15" s="1436"/>
      <c r="FIN15" s="1436"/>
      <c r="FIO15" s="1436"/>
      <c r="FIP15" s="1436"/>
      <c r="FIQ15" s="1436"/>
      <c r="FIR15" s="1436"/>
      <c r="FIS15" s="1436"/>
      <c r="FIT15" s="1436"/>
      <c r="FIU15" s="1436"/>
      <c r="FIV15" s="1436"/>
      <c r="FIW15" s="1436"/>
      <c r="FIX15" s="1436"/>
      <c r="FIY15" s="1436"/>
      <c r="FIZ15" s="1436"/>
      <c r="FJA15" s="1436"/>
      <c r="FJB15" s="1436"/>
      <c r="FJC15" s="1436"/>
      <c r="FJD15" s="1436"/>
      <c r="FJE15" s="1436"/>
      <c r="FJF15" s="1436"/>
      <c r="FJG15" s="1436"/>
      <c r="FJH15" s="1436"/>
      <c r="FJI15" s="1436"/>
      <c r="FJJ15" s="1436"/>
      <c r="FJK15" s="1436"/>
      <c r="FJL15" s="1436"/>
      <c r="FJM15" s="1436"/>
      <c r="FJN15" s="1436"/>
      <c r="FJO15" s="1436"/>
      <c r="FJP15" s="1436"/>
      <c r="FJQ15" s="1436"/>
      <c r="FJR15" s="1436"/>
      <c r="FJS15" s="1436"/>
      <c r="FJT15" s="1436"/>
      <c r="FJU15" s="1436"/>
      <c r="FJV15" s="1436"/>
      <c r="FJW15" s="1436"/>
      <c r="FJX15" s="1436"/>
      <c r="FJY15" s="1436"/>
      <c r="FJZ15" s="1436"/>
      <c r="FKA15" s="1436"/>
      <c r="FKB15" s="1436"/>
      <c r="FKC15" s="1436"/>
      <c r="FKD15" s="1436"/>
      <c r="FKE15" s="1436"/>
      <c r="FKF15" s="1436"/>
      <c r="FKG15" s="1436"/>
      <c r="FKH15" s="1436"/>
      <c r="FKI15" s="1436"/>
      <c r="FKJ15" s="1436"/>
      <c r="FKK15" s="1436"/>
      <c r="FKL15" s="1436"/>
      <c r="FKM15" s="1436"/>
      <c r="FKN15" s="1436"/>
      <c r="FKO15" s="1436"/>
      <c r="FKP15" s="1436"/>
      <c r="FKQ15" s="1436"/>
      <c r="FKR15" s="1436"/>
      <c r="FKS15" s="1436"/>
      <c r="FKT15" s="1436"/>
      <c r="FKU15" s="1436"/>
      <c r="FKV15" s="1436"/>
      <c r="FKW15" s="1436"/>
      <c r="FKX15" s="1436"/>
      <c r="FKY15" s="1436"/>
      <c r="FKZ15" s="1436"/>
      <c r="FLA15" s="1436"/>
      <c r="FLB15" s="1436"/>
      <c r="FLC15" s="1436"/>
      <c r="FLD15" s="1436"/>
      <c r="FLE15" s="1436"/>
      <c r="FLF15" s="1436"/>
      <c r="FLG15" s="1436"/>
      <c r="FLH15" s="1436"/>
      <c r="FLI15" s="1436"/>
      <c r="FLJ15" s="1436"/>
      <c r="FLK15" s="1436"/>
      <c r="FLL15" s="1436"/>
      <c r="FLM15" s="1436"/>
      <c r="FLN15" s="1436"/>
      <c r="FLO15" s="1436"/>
      <c r="FLP15" s="1436"/>
      <c r="FLQ15" s="1436"/>
      <c r="FLR15" s="1436"/>
      <c r="FLS15" s="1436"/>
      <c r="FLT15" s="1436"/>
      <c r="FLU15" s="1436"/>
      <c r="FLV15" s="1436"/>
      <c r="FLW15" s="1436"/>
      <c r="FLX15" s="1436"/>
      <c r="FLY15" s="1436"/>
      <c r="FLZ15" s="1436"/>
      <c r="FMA15" s="1436"/>
      <c r="FMB15" s="1436"/>
      <c r="FMC15" s="1436"/>
      <c r="FMD15" s="1436"/>
      <c r="FME15" s="1436"/>
      <c r="FMF15" s="1436"/>
      <c r="FMG15" s="1436"/>
      <c r="FMH15" s="1436"/>
      <c r="FMI15" s="1436"/>
      <c r="FMJ15" s="1436"/>
      <c r="FMK15" s="1436"/>
      <c r="FML15" s="1436"/>
      <c r="FMM15" s="1436"/>
      <c r="FMN15" s="1436"/>
      <c r="FMO15" s="1436"/>
      <c r="FMP15" s="1436"/>
      <c r="FMQ15" s="1436"/>
      <c r="FMR15" s="1436"/>
      <c r="FMS15" s="1436"/>
      <c r="FMT15" s="1436"/>
      <c r="FMU15" s="1436"/>
      <c r="FMV15" s="1436"/>
      <c r="FMW15" s="1436"/>
      <c r="FMX15" s="1436"/>
      <c r="FMY15" s="1436"/>
      <c r="FMZ15" s="1436"/>
      <c r="FNA15" s="1436"/>
      <c r="FNB15" s="1436"/>
      <c r="FNC15" s="1436"/>
      <c r="FND15" s="1436"/>
      <c r="FNE15" s="1436"/>
      <c r="FNF15" s="1436"/>
      <c r="FNG15" s="1436"/>
      <c r="FNH15" s="1436"/>
      <c r="FNI15" s="1436"/>
      <c r="FNJ15" s="1436"/>
      <c r="FNK15" s="1436"/>
      <c r="FNL15" s="1436"/>
      <c r="FNM15" s="1436"/>
      <c r="FNN15" s="1436"/>
      <c r="FNO15" s="1436"/>
      <c r="FNP15" s="1436"/>
      <c r="FNQ15" s="1436"/>
      <c r="FNR15" s="1436"/>
      <c r="FNS15" s="1436"/>
      <c r="FNT15" s="1436"/>
      <c r="FNU15" s="1436"/>
      <c r="FNV15" s="1436"/>
      <c r="FNW15" s="1436"/>
      <c r="FNX15" s="1436"/>
      <c r="FNY15" s="1436"/>
      <c r="FNZ15" s="1436"/>
      <c r="FOA15" s="1436"/>
      <c r="FOB15" s="1436"/>
      <c r="FOC15" s="1436"/>
      <c r="FOD15" s="1436"/>
      <c r="FOE15" s="1436"/>
      <c r="FOF15" s="1436"/>
      <c r="FOG15" s="1436"/>
      <c r="FOH15" s="1436"/>
      <c r="FOI15" s="1436"/>
      <c r="FOJ15" s="1436"/>
      <c r="FOK15" s="1436"/>
      <c r="FOL15" s="1436"/>
      <c r="FOM15" s="1436"/>
      <c r="FON15" s="1436"/>
      <c r="FOO15" s="1436"/>
      <c r="FOP15" s="1436"/>
      <c r="FOQ15" s="1436"/>
      <c r="FOR15" s="1436"/>
      <c r="FOS15" s="1436"/>
      <c r="FOT15" s="1436"/>
      <c r="FOU15" s="1436"/>
      <c r="FOV15" s="1436"/>
      <c r="FOW15" s="1436"/>
      <c r="FOX15" s="1436"/>
      <c r="FOY15" s="1436"/>
      <c r="FOZ15" s="1436"/>
      <c r="FPA15" s="1436"/>
      <c r="FPB15" s="1436"/>
      <c r="FPC15" s="1436"/>
      <c r="FPD15" s="1436"/>
      <c r="FPE15" s="1436"/>
      <c r="FPF15" s="1436"/>
      <c r="FPG15" s="1436"/>
      <c r="FPH15" s="1436"/>
      <c r="FPI15" s="1436"/>
      <c r="FPJ15" s="1436"/>
      <c r="FPK15" s="1436"/>
      <c r="FPL15" s="1436"/>
      <c r="FPM15" s="1436"/>
      <c r="FPN15" s="1436"/>
      <c r="FPO15" s="1436"/>
      <c r="FPP15" s="1436"/>
      <c r="FPQ15" s="1436"/>
      <c r="FPR15" s="1436"/>
      <c r="FPS15" s="1436"/>
      <c r="FPT15" s="1436"/>
      <c r="FPU15" s="1436"/>
      <c r="FPV15" s="1436"/>
      <c r="FPW15" s="1436"/>
      <c r="FPX15" s="1436"/>
      <c r="FPY15" s="1436"/>
      <c r="FPZ15" s="1436"/>
      <c r="FQA15" s="1436"/>
      <c r="FQB15" s="1436"/>
      <c r="FQC15" s="1436"/>
      <c r="FQD15" s="1436"/>
      <c r="FQE15" s="1436"/>
      <c r="FQF15" s="1436"/>
      <c r="FQG15" s="1436"/>
      <c r="FQH15" s="1436"/>
      <c r="FQI15" s="1436"/>
      <c r="FQJ15" s="1436"/>
      <c r="FQK15" s="1436"/>
      <c r="FQL15" s="1436"/>
      <c r="FQM15" s="1436"/>
      <c r="FQN15" s="1436"/>
      <c r="FQO15" s="1436"/>
      <c r="FQP15" s="1436"/>
      <c r="FQQ15" s="1436"/>
      <c r="FQR15" s="1436"/>
      <c r="FQS15" s="1436"/>
      <c r="FQT15" s="1436"/>
      <c r="FQU15" s="1436"/>
      <c r="FQV15" s="1436"/>
      <c r="FQW15" s="1436"/>
      <c r="FQX15" s="1436"/>
      <c r="FQY15" s="1436"/>
      <c r="FQZ15" s="1436"/>
      <c r="FRA15" s="1436"/>
      <c r="FRB15" s="1436"/>
      <c r="FRC15" s="1436"/>
      <c r="FRD15" s="1436"/>
      <c r="FRE15" s="1436"/>
      <c r="FRF15" s="1436"/>
      <c r="FRG15" s="1436"/>
      <c r="FRH15" s="1436"/>
      <c r="FRI15" s="1436"/>
      <c r="FRJ15" s="1436"/>
      <c r="FRK15" s="1436"/>
      <c r="FRL15" s="1436"/>
      <c r="FRM15" s="1436"/>
      <c r="FRN15" s="1436"/>
      <c r="FRO15" s="1436"/>
      <c r="FRP15" s="1436"/>
      <c r="FRQ15" s="1436"/>
      <c r="FRR15" s="1436"/>
      <c r="FRS15" s="1436"/>
      <c r="FRT15" s="1436"/>
      <c r="FRU15" s="1436"/>
      <c r="FRV15" s="1436"/>
      <c r="FRW15" s="1436"/>
      <c r="FRX15" s="1436"/>
      <c r="FRY15" s="1436"/>
      <c r="FRZ15" s="1436"/>
      <c r="FSA15" s="1436"/>
      <c r="FSB15" s="1436"/>
      <c r="FSC15" s="1436"/>
      <c r="FSD15" s="1436"/>
      <c r="FSE15" s="1436"/>
      <c r="FSF15" s="1436"/>
      <c r="FSG15" s="1436"/>
      <c r="FSH15" s="1436"/>
      <c r="FSI15" s="1436"/>
      <c r="FSJ15" s="1436"/>
      <c r="FSK15" s="1436"/>
      <c r="FSL15" s="1436"/>
      <c r="FSM15" s="1436"/>
      <c r="FSN15" s="1436"/>
      <c r="FSO15" s="1436"/>
      <c r="FSP15" s="1436"/>
      <c r="FSQ15" s="1436"/>
      <c r="FSR15" s="1436"/>
      <c r="FSS15" s="1436"/>
      <c r="FST15" s="1436"/>
      <c r="FSU15" s="1436"/>
      <c r="FSV15" s="1436"/>
      <c r="FSW15" s="1436"/>
      <c r="FSX15" s="1436"/>
      <c r="FSY15" s="1436"/>
      <c r="FSZ15" s="1436"/>
      <c r="FTA15" s="1436"/>
      <c r="FTB15" s="1436"/>
      <c r="FTC15" s="1436"/>
      <c r="FTD15" s="1436"/>
      <c r="FTE15" s="1436"/>
      <c r="FTF15" s="1436"/>
      <c r="FTG15" s="1436"/>
      <c r="FTH15" s="1436"/>
      <c r="FTI15" s="1436"/>
      <c r="FTJ15" s="1436"/>
      <c r="FTK15" s="1436"/>
      <c r="FTL15" s="1436"/>
      <c r="FTM15" s="1436"/>
      <c r="FTN15" s="1436"/>
      <c r="FTO15" s="1436"/>
      <c r="FTP15" s="1436"/>
      <c r="FTQ15" s="1436"/>
      <c r="FTR15" s="1436"/>
      <c r="FTS15" s="1436"/>
      <c r="FTT15" s="1436"/>
      <c r="FTU15" s="1436"/>
      <c r="FTV15" s="1436"/>
      <c r="FTW15" s="1436"/>
      <c r="FTX15" s="1436"/>
      <c r="FTY15" s="1436"/>
      <c r="FTZ15" s="1436"/>
      <c r="FUA15" s="1436"/>
      <c r="FUB15" s="1436"/>
      <c r="FUC15" s="1436"/>
      <c r="FUD15" s="1436"/>
      <c r="FUE15" s="1436"/>
      <c r="FUF15" s="1436"/>
      <c r="FUG15" s="1436"/>
      <c r="FUH15" s="1436"/>
      <c r="FUI15" s="1436"/>
      <c r="FUJ15" s="1436"/>
      <c r="FUK15" s="1436"/>
      <c r="FUL15" s="1436"/>
      <c r="FUM15" s="1436"/>
      <c r="FUN15" s="1436"/>
      <c r="FUO15" s="1436"/>
      <c r="FUP15" s="1436"/>
      <c r="FUQ15" s="1436"/>
      <c r="FUR15" s="1436"/>
      <c r="FUS15" s="1436"/>
      <c r="FUT15" s="1436"/>
      <c r="FUU15" s="1436"/>
      <c r="FUV15" s="1436"/>
      <c r="FUW15" s="1436"/>
      <c r="FUX15" s="1436"/>
      <c r="FUY15" s="1436"/>
      <c r="FUZ15" s="1436"/>
      <c r="FVA15" s="1436"/>
      <c r="FVB15" s="1436"/>
      <c r="FVC15" s="1436"/>
      <c r="FVD15" s="1436"/>
      <c r="FVE15" s="1436"/>
      <c r="FVF15" s="1436"/>
      <c r="FVG15" s="1436"/>
      <c r="FVH15" s="1436"/>
      <c r="FVI15" s="1436"/>
      <c r="FVJ15" s="1436"/>
      <c r="FVK15" s="1436"/>
      <c r="FVL15" s="1436"/>
      <c r="FVM15" s="1436"/>
      <c r="FVN15" s="1436"/>
      <c r="FVO15" s="1436"/>
      <c r="FVP15" s="1436"/>
      <c r="FVQ15" s="1436"/>
      <c r="FVR15" s="1436"/>
      <c r="FVS15" s="1436"/>
      <c r="FVT15" s="1436"/>
      <c r="FVU15" s="1436"/>
      <c r="FVV15" s="1436"/>
      <c r="FVW15" s="1436"/>
      <c r="FVX15" s="1436"/>
      <c r="FVY15" s="1436"/>
      <c r="FVZ15" s="1436"/>
      <c r="FWA15" s="1436"/>
      <c r="FWB15" s="1436"/>
      <c r="FWC15" s="1436"/>
      <c r="FWD15" s="1436"/>
      <c r="FWE15" s="1436"/>
      <c r="FWF15" s="1436"/>
      <c r="FWG15" s="1436"/>
      <c r="FWH15" s="1436"/>
      <c r="FWI15" s="1436"/>
      <c r="FWJ15" s="1436"/>
      <c r="FWK15" s="1436"/>
      <c r="FWL15" s="1436"/>
      <c r="FWM15" s="1436"/>
      <c r="FWN15" s="1436"/>
      <c r="FWO15" s="1436"/>
      <c r="FWP15" s="1436"/>
      <c r="FWQ15" s="1436"/>
      <c r="FWR15" s="1436"/>
      <c r="FWS15" s="1436"/>
      <c r="FWT15" s="1436"/>
      <c r="FWU15" s="1436"/>
      <c r="FWV15" s="1436"/>
      <c r="FWW15" s="1436"/>
      <c r="FWX15" s="1436"/>
      <c r="FWY15" s="1436"/>
      <c r="FWZ15" s="1436"/>
      <c r="FXA15" s="1436"/>
      <c r="FXB15" s="1436"/>
      <c r="FXC15" s="1436"/>
      <c r="FXD15" s="1436"/>
      <c r="FXE15" s="1436"/>
      <c r="FXF15" s="1436"/>
      <c r="FXG15" s="1436"/>
      <c r="FXH15" s="1436"/>
      <c r="FXI15" s="1436"/>
      <c r="FXJ15" s="1436"/>
      <c r="FXK15" s="1436"/>
      <c r="FXL15" s="1436"/>
      <c r="FXM15" s="1436"/>
      <c r="FXN15" s="1436"/>
      <c r="FXO15" s="1436"/>
      <c r="FXP15" s="1436"/>
      <c r="FXQ15" s="1436"/>
      <c r="FXR15" s="1436"/>
      <c r="FXS15" s="1436"/>
      <c r="FXT15" s="1436"/>
      <c r="FXU15" s="1436"/>
      <c r="FXV15" s="1436"/>
      <c r="FXW15" s="1436"/>
      <c r="FXX15" s="1436"/>
      <c r="FXY15" s="1436"/>
      <c r="FXZ15" s="1436"/>
      <c r="FYA15" s="1436"/>
      <c r="FYB15" s="1436"/>
      <c r="FYC15" s="1436"/>
      <c r="FYD15" s="1436"/>
      <c r="FYE15" s="1436"/>
      <c r="FYF15" s="1436"/>
      <c r="FYG15" s="1436"/>
      <c r="FYH15" s="1436"/>
      <c r="FYI15" s="1436"/>
      <c r="FYJ15" s="1436"/>
      <c r="FYK15" s="1436"/>
      <c r="FYL15" s="1436"/>
      <c r="FYM15" s="1436"/>
      <c r="FYN15" s="1436"/>
      <c r="FYO15" s="1436"/>
      <c r="FYP15" s="1436"/>
      <c r="FYQ15" s="1436"/>
      <c r="FYR15" s="1436"/>
      <c r="FYS15" s="1436"/>
      <c r="FYT15" s="1436"/>
      <c r="FYU15" s="1436"/>
      <c r="FYV15" s="1436"/>
      <c r="FYW15" s="1436"/>
      <c r="FYX15" s="1436"/>
      <c r="FYY15" s="1436"/>
      <c r="FYZ15" s="1436"/>
      <c r="FZA15" s="1436"/>
      <c r="FZB15" s="1436"/>
      <c r="FZC15" s="1436"/>
      <c r="FZD15" s="1436"/>
      <c r="FZE15" s="1436"/>
      <c r="FZF15" s="1436"/>
      <c r="FZG15" s="1436"/>
      <c r="FZH15" s="1436"/>
      <c r="FZI15" s="1436"/>
      <c r="FZJ15" s="1436"/>
      <c r="FZK15" s="1436"/>
      <c r="FZL15" s="1436"/>
      <c r="FZM15" s="1436"/>
      <c r="FZN15" s="1436"/>
      <c r="FZO15" s="1436"/>
      <c r="FZP15" s="1436"/>
      <c r="FZQ15" s="1436"/>
      <c r="FZR15" s="1436"/>
      <c r="FZS15" s="1436"/>
      <c r="FZT15" s="1436"/>
      <c r="FZU15" s="1436"/>
      <c r="FZV15" s="1436"/>
      <c r="FZW15" s="1436"/>
      <c r="FZX15" s="1436"/>
      <c r="FZY15" s="1436"/>
      <c r="FZZ15" s="1436"/>
      <c r="GAA15" s="1436"/>
      <c r="GAB15" s="1436"/>
      <c r="GAC15" s="1436"/>
      <c r="GAD15" s="1436"/>
      <c r="GAE15" s="1436"/>
      <c r="GAF15" s="1436"/>
      <c r="GAG15" s="1436"/>
      <c r="GAH15" s="1436"/>
      <c r="GAI15" s="1436"/>
      <c r="GAJ15" s="1436"/>
      <c r="GAK15" s="1436"/>
      <c r="GAL15" s="1436"/>
      <c r="GAM15" s="1436"/>
      <c r="GAN15" s="1436"/>
      <c r="GAO15" s="1436"/>
      <c r="GAP15" s="1436"/>
      <c r="GAQ15" s="1436"/>
      <c r="GAR15" s="1436"/>
      <c r="GAS15" s="1436"/>
      <c r="GAT15" s="1436"/>
      <c r="GAU15" s="1436"/>
      <c r="GAV15" s="1436"/>
      <c r="GAW15" s="1436"/>
      <c r="GAX15" s="1436"/>
      <c r="GAY15" s="1436"/>
      <c r="GAZ15" s="1436"/>
      <c r="GBA15" s="1436"/>
      <c r="GBB15" s="1436"/>
      <c r="GBC15" s="1436"/>
      <c r="GBD15" s="1436"/>
      <c r="GBE15" s="1436"/>
      <c r="GBF15" s="1436"/>
      <c r="GBG15" s="1436"/>
      <c r="GBH15" s="1436"/>
      <c r="GBI15" s="1436"/>
      <c r="GBJ15" s="1436"/>
      <c r="GBK15" s="1436"/>
      <c r="GBL15" s="1436"/>
      <c r="GBM15" s="1436"/>
      <c r="GBN15" s="1436"/>
      <c r="GBO15" s="1436"/>
      <c r="GBP15" s="1436"/>
      <c r="GBQ15" s="1436"/>
      <c r="GBR15" s="1436"/>
      <c r="GBS15" s="1436"/>
      <c r="GBT15" s="1436"/>
      <c r="GBU15" s="1436"/>
      <c r="GBV15" s="1436"/>
      <c r="GBW15" s="1436"/>
      <c r="GBX15" s="1436"/>
      <c r="GBY15" s="1436"/>
      <c r="GBZ15" s="1436"/>
      <c r="GCA15" s="1436"/>
      <c r="GCB15" s="1436"/>
      <c r="GCC15" s="1436"/>
      <c r="GCD15" s="1436"/>
      <c r="GCE15" s="1436"/>
      <c r="GCF15" s="1436"/>
      <c r="GCG15" s="1436"/>
      <c r="GCH15" s="1436"/>
      <c r="GCI15" s="1436"/>
      <c r="GCJ15" s="1436"/>
      <c r="GCK15" s="1436"/>
      <c r="GCL15" s="1436"/>
      <c r="GCM15" s="1436"/>
      <c r="GCN15" s="1436"/>
      <c r="GCO15" s="1436"/>
      <c r="GCP15" s="1436"/>
      <c r="GCQ15" s="1436"/>
      <c r="GCR15" s="1436"/>
      <c r="GCS15" s="1436"/>
      <c r="GCT15" s="1436"/>
      <c r="GCU15" s="1436"/>
      <c r="GCV15" s="1436"/>
      <c r="GCW15" s="1436"/>
      <c r="GCX15" s="1436"/>
      <c r="GCY15" s="1436"/>
      <c r="GCZ15" s="1436"/>
      <c r="GDA15" s="1436"/>
      <c r="GDB15" s="1436"/>
      <c r="GDC15" s="1436"/>
      <c r="GDD15" s="1436"/>
      <c r="GDE15" s="1436"/>
      <c r="GDF15" s="1436"/>
      <c r="GDG15" s="1436"/>
      <c r="GDH15" s="1436"/>
      <c r="GDI15" s="1436"/>
      <c r="GDJ15" s="1436"/>
      <c r="GDK15" s="1436"/>
      <c r="GDL15" s="1436"/>
      <c r="GDM15" s="1436"/>
      <c r="GDN15" s="1436"/>
      <c r="GDO15" s="1436"/>
      <c r="GDP15" s="1436"/>
      <c r="GDQ15" s="1436"/>
      <c r="GDR15" s="1436"/>
      <c r="GDS15" s="1436"/>
      <c r="GDT15" s="1436"/>
      <c r="GDU15" s="1436"/>
      <c r="GDV15" s="1436"/>
      <c r="GDW15" s="1436"/>
      <c r="GDX15" s="1436"/>
      <c r="GDY15" s="1436"/>
      <c r="GDZ15" s="1436"/>
      <c r="GEA15" s="1436"/>
      <c r="GEB15" s="1436"/>
      <c r="GEC15" s="1436"/>
      <c r="GED15" s="1436"/>
      <c r="GEE15" s="1436"/>
      <c r="GEF15" s="1436"/>
      <c r="GEG15" s="1436"/>
      <c r="GEH15" s="1436"/>
      <c r="GEI15" s="1436"/>
      <c r="GEJ15" s="1436"/>
      <c r="GEK15" s="1436"/>
      <c r="GEL15" s="1436"/>
      <c r="GEM15" s="1436"/>
      <c r="GEN15" s="1436"/>
      <c r="GEO15" s="1436"/>
      <c r="GEP15" s="1436"/>
      <c r="GEQ15" s="1436"/>
      <c r="GER15" s="1436"/>
      <c r="GES15" s="1436"/>
      <c r="GET15" s="1436"/>
      <c r="GEU15" s="1436"/>
      <c r="GEV15" s="1436"/>
      <c r="GEW15" s="1436"/>
      <c r="GEX15" s="1436"/>
      <c r="GEY15" s="1436"/>
      <c r="GEZ15" s="1436"/>
      <c r="GFA15" s="1436"/>
      <c r="GFB15" s="1436"/>
      <c r="GFC15" s="1436"/>
      <c r="GFD15" s="1436"/>
      <c r="GFE15" s="1436"/>
      <c r="GFF15" s="1436"/>
      <c r="GFG15" s="1436"/>
      <c r="GFH15" s="1436"/>
      <c r="GFI15" s="1436"/>
      <c r="GFJ15" s="1436"/>
      <c r="GFK15" s="1436"/>
      <c r="GFL15" s="1436"/>
      <c r="GFM15" s="1436"/>
      <c r="GFN15" s="1436"/>
      <c r="GFO15" s="1436"/>
      <c r="GFP15" s="1436"/>
      <c r="GFQ15" s="1436"/>
      <c r="GFR15" s="1436"/>
      <c r="GFS15" s="1436"/>
      <c r="GFT15" s="1436"/>
      <c r="GFU15" s="1436"/>
      <c r="GFV15" s="1436"/>
      <c r="GFW15" s="1436"/>
      <c r="GFX15" s="1436"/>
      <c r="GFY15" s="1436"/>
      <c r="GFZ15" s="1436"/>
      <c r="GGA15" s="1436"/>
      <c r="GGB15" s="1436"/>
      <c r="GGC15" s="1436"/>
      <c r="GGD15" s="1436"/>
      <c r="GGE15" s="1436"/>
      <c r="GGF15" s="1436"/>
      <c r="GGG15" s="1436"/>
      <c r="GGH15" s="1436"/>
      <c r="GGI15" s="1436"/>
      <c r="GGJ15" s="1436"/>
      <c r="GGK15" s="1436"/>
      <c r="GGL15" s="1436"/>
      <c r="GGM15" s="1436"/>
      <c r="GGN15" s="1436"/>
      <c r="GGO15" s="1436"/>
      <c r="GGP15" s="1436"/>
      <c r="GGQ15" s="1436"/>
      <c r="GGR15" s="1436"/>
      <c r="GGS15" s="1436"/>
      <c r="GGT15" s="1436"/>
      <c r="GGU15" s="1436"/>
      <c r="GGV15" s="1436"/>
      <c r="GGW15" s="1436"/>
      <c r="GGX15" s="1436"/>
      <c r="GGY15" s="1436"/>
      <c r="GGZ15" s="1436"/>
      <c r="GHA15" s="1436"/>
      <c r="GHB15" s="1436"/>
      <c r="GHC15" s="1436"/>
      <c r="GHD15" s="1436"/>
      <c r="GHE15" s="1436"/>
      <c r="GHF15" s="1436"/>
      <c r="GHG15" s="1436"/>
      <c r="GHH15" s="1436"/>
      <c r="GHI15" s="1436"/>
      <c r="GHJ15" s="1436"/>
      <c r="GHK15" s="1436"/>
      <c r="GHL15" s="1436"/>
      <c r="GHM15" s="1436"/>
      <c r="GHN15" s="1436"/>
      <c r="GHO15" s="1436"/>
      <c r="GHP15" s="1436"/>
      <c r="GHQ15" s="1436"/>
      <c r="GHR15" s="1436"/>
      <c r="GHS15" s="1436"/>
      <c r="GHT15" s="1436"/>
      <c r="GHU15" s="1436"/>
      <c r="GHV15" s="1436"/>
      <c r="GHW15" s="1436"/>
      <c r="GHX15" s="1436"/>
      <c r="GHY15" s="1436"/>
      <c r="GHZ15" s="1436"/>
      <c r="GIA15" s="1436"/>
      <c r="GIB15" s="1436"/>
      <c r="GIC15" s="1436"/>
      <c r="GID15" s="1436"/>
      <c r="GIE15" s="1436"/>
      <c r="GIF15" s="1436"/>
      <c r="GIG15" s="1436"/>
      <c r="GIH15" s="1436"/>
      <c r="GII15" s="1436"/>
      <c r="GIJ15" s="1436"/>
      <c r="GIK15" s="1436"/>
      <c r="GIL15" s="1436"/>
      <c r="GIM15" s="1436"/>
      <c r="GIN15" s="1436"/>
      <c r="GIO15" s="1436"/>
      <c r="GIP15" s="1436"/>
      <c r="GIQ15" s="1436"/>
      <c r="GIR15" s="1436"/>
      <c r="GIS15" s="1436"/>
      <c r="GIT15" s="1436"/>
      <c r="GIU15" s="1436"/>
      <c r="GIV15" s="1436"/>
      <c r="GIW15" s="1436"/>
      <c r="GIX15" s="1436"/>
      <c r="GIY15" s="1436"/>
      <c r="GIZ15" s="1436"/>
      <c r="GJA15" s="1436"/>
      <c r="GJB15" s="1436"/>
      <c r="GJC15" s="1436"/>
      <c r="GJD15" s="1436"/>
      <c r="GJE15" s="1436"/>
      <c r="GJF15" s="1436"/>
      <c r="GJG15" s="1436"/>
      <c r="GJH15" s="1436"/>
      <c r="GJI15" s="1436"/>
      <c r="GJJ15" s="1436"/>
      <c r="GJK15" s="1436"/>
      <c r="GJL15" s="1436"/>
      <c r="GJM15" s="1436"/>
      <c r="GJN15" s="1436"/>
      <c r="GJO15" s="1436"/>
      <c r="GJP15" s="1436"/>
      <c r="GJQ15" s="1436"/>
      <c r="GJR15" s="1436"/>
      <c r="GJS15" s="1436"/>
      <c r="GJT15" s="1436"/>
      <c r="GJU15" s="1436"/>
      <c r="GJV15" s="1436"/>
      <c r="GJW15" s="1436"/>
      <c r="GJX15" s="1436"/>
      <c r="GJY15" s="1436"/>
      <c r="GJZ15" s="1436"/>
      <c r="GKA15" s="1436"/>
      <c r="GKB15" s="1436"/>
      <c r="GKC15" s="1436"/>
      <c r="GKD15" s="1436"/>
      <c r="GKE15" s="1436"/>
      <c r="GKF15" s="1436"/>
      <c r="GKG15" s="1436"/>
      <c r="GKH15" s="1436"/>
      <c r="GKI15" s="1436"/>
      <c r="GKJ15" s="1436"/>
      <c r="GKK15" s="1436"/>
      <c r="GKL15" s="1436"/>
      <c r="GKM15" s="1436"/>
      <c r="GKN15" s="1436"/>
      <c r="GKO15" s="1436"/>
      <c r="GKP15" s="1436"/>
      <c r="GKQ15" s="1436"/>
      <c r="GKR15" s="1436"/>
      <c r="GKS15" s="1436"/>
      <c r="GKT15" s="1436"/>
      <c r="GKU15" s="1436"/>
      <c r="GKV15" s="1436"/>
      <c r="GKW15" s="1436"/>
      <c r="GKX15" s="1436"/>
      <c r="GKY15" s="1436"/>
      <c r="GKZ15" s="1436"/>
      <c r="GLA15" s="1436"/>
      <c r="GLB15" s="1436"/>
      <c r="GLC15" s="1436"/>
      <c r="GLD15" s="1436"/>
      <c r="GLE15" s="1436"/>
      <c r="GLF15" s="1436"/>
      <c r="GLG15" s="1436"/>
      <c r="GLH15" s="1436"/>
      <c r="GLI15" s="1436"/>
      <c r="GLJ15" s="1436"/>
      <c r="GLK15" s="1436"/>
      <c r="GLL15" s="1436"/>
      <c r="GLM15" s="1436"/>
      <c r="GLN15" s="1436"/>
      <c r="GLO15" s="1436"/>
      <c r="GLP15" s="1436"/>
      <c r="GLQ15" s="1436"/>
      <c r="GLR15" s="1436"/>
      <c r="GLS15" s="1436"/>
      <c r="GLT15" s="1436"/>
      <c r="GLU15" s="1436"/>
      <c r="GLV15" s="1436"/>
      <c r="GLW15" s="1436"/>
      <c r="GLX15" s="1436"/>
      <c r="GLY15" s="1436"/>
      <c r="GLZ15" s="1436"/>
      <c r="GMA15" s="1436"/>
      <c r="GMB15" s="1436"/>
      <c r="GMC15" s="1436"/>
      <c r="GMD15" s="1436"/>
      <c r="GME15" s="1436"/>
      <c r="GMF15" s="1436"/>
      <c r="GMG15" s="1436"/>
      <c r="GMH15" s="1436"/>
      <c r="GMI15" s="1436"/>
      <c r="GMJ15" s="1436"/>
      <c r="GMK15" s="1436"/>
      <c r="GML15" s="1436"/>
      <c r="GMM15" s="1436"/>
      <c r="GMN15" s="1436"/>
      <c r="GMO15" s="1436"/>
      <c r="GMP15" s="1436"/>
      <c r="GMQ15" s="1436"/>
      <c r="GMR15" s="1436"/>
      <c r="GMS15" s="1436"/>
      <c r="GMT15" s="1436"/>
      <c r="GMU15" s="1436"/>
      <c r="GMV15" s="1436"/>
      <c r="GMW15" s="1436"/>
      <c r="GMX15" s="1436"/>
      <c r="GMY15" s="1436"/>
      <c r="GMZ15" s="1436"/>
      <c r="GNA15" s="1436"/>
      <c r="GNB15" s="1436"/>
      <c r="GNC15" s="1436"/>
      <c r="GND15" s="1436"/>
      <c r="GNE15" s="1436"/>
      <c r="GNF15" s="1436"/>
      <c r="GNG15" s="1436"/>
      <c r="GNH15" s="1436"/>
      <c r="GNI15" s="1436"/>
      <c r="GNJ15" s="1436"/>
      <c r="GNK15" s="1436"/>
      <c r="GNL15" s="1436"/>
      <c r="GNM15" s="1436"/>
      <c r="GNN15" s="1436"/>
      <c r="GNO15" s="1436"/>
      <c r="GNP15" s="1436"/>
      <c r="GNQ15" s="1436"/>
      <c r="GNR15" s="1436"/>
      <c r="GNS15" s="1436"/>
      <c r="GNT15" s="1436"/>
      <c r="GNU15" s="1436"/>
      <c r="GNV15" s="1436"/>
      <c r="GNW15" s="1436"/>
      <c r="GNX15" s="1436"/>
      <c r="GNY15" s="1436"/>
      <c r="GNZ15" s="1436"/>
      <c r="GOA15" s="1436"/>
      <c r="GOB15" s="1436"/>
      <c r="GOC15" s="1436"/>
      <c r="GOD15" s="1436"/>
      <c r="GOE15" s="1436"/>
      <c r="GOF15" s="1436"/>
      <c r="GOG15" s="1436"/>
      <c r="GOH15" s="1436"/>
      <c r="GOI15" s="1436"/>
      <c r="GOJ15" s="1436"/>
      <c r="GOK15" s="1436"/>
      <c r="GOL15" s="1436"/>
      <c r="GOM15" s="1436"/>
      <c r="GON15" s="1436"/>
      <c r="GOO15" s="1436"/>
      <c r="GOP15" s="1436"/>
      <c r="GOQ15" s="1436"/>
      <c r="GOR15" s="1436"/>
      <c r="GOS15" s="1436"/>
      <c r="GOT15" s="1436"/>
      <c r="GOU15" s="1436"/>
      <c r="GOV15" s="1436"/>
      <c r="GOW15" s="1436"/>
      <c r="GOX15" s="1436"/>
      <c r="GOY15" s="1436"/>
      <c r="GOZ15" s="1436"/>
      <c r="GPA15" s="1436"/>
      <c r="GPB15" s="1436"/>
      <c r="GPC15" s="1436"/>
      <c r="GPD15" s="1436"/>
      <c r="GPE15" s="1436"/>
      <c r="GPF15" s="1436"/>
      <c r="GPG15" s="1436"/>
      <c r="GPH15" s="1436"/>
      <c r="GPI15" s="1436"/>
      <c r="GPJ15" s="1436"/>
      <c r="GPK15" s="1436"/>
      <c r="GPL15" s="1436"/>
      <c r="GPM15" s="1436"/>
      <c r="GPN15" s="1436"/>
      <c r="GPO15" s="1436"/>
      <c r="GPP15" s="1436"/>
      <c r="GPQ15" s="1436"/>
      <c r="GPR15" s="1436"/>
      <c r="GPS15" s="1436"/>
      <c r="GPT15" s="1436"/>
      <c r="GPU15" s="1436"/>
      <c r="GPV15" s="1436"/>
      <c r="GPW15" s="1436"/>
      <c r="GPX15" s="1436"/>
      <c r="GPY15" s="1436"/>
      <c r="GPZ15" s="1436"/>
      <c r="GQA15" s="1436"/>
      <c r="GQB15" s="1436"/>
      <c r="GQC15" s="1436"/>
      <c r="GQD15" s="1436"/>
      <c r="GQE15" s="1436"/>
      <c r="GQF15" s="1436"/>
      <c r="GQG15" s="1436"/>
      <c r="GQH15" s="1436"/>
      <c r="GQI15" s="1436"/>
      <c r="GQJ15" s="1436"/>
      <c r="GQK15" s="1436"/>
      <c r="GQL15" s="1436"/>
      <c r="GQM15" s="1436"/>
      <c r="GQN15" s="1436"/>
      <c r="GQO15" s="1436"/>
      <c r="GQP15" s="1436"/>
      <c r="GQQ15" s="1436"/>
      <c r="GQR15" s="1436"/>
      <c r="GQS15" s="1436"/>
      <c r="GQT15" s="1436"/>
      <c r="GQU15" s="1436"/>
      <c r="GQV15" s="1436"/>
      <c r="GQW15" s="1436"/>
      <c r="GQX15" s="1436"/>
      <c r="GQY15" s="1436"/>
      <c r="GQZ15" s="1436"/>
      <c r="GRA15" s="1436"/>
      <c r="GRB15" s="1436"/>
      <c r="GRC15" s="1436"/>
      <c r="GRD15" s="1436"/>
      <c r="GRE15" s="1436"/>
      <c r="GRF15" s="1436"/>
      <c r="GRG15" s="1436"/>
      <c r="GRH15" s="1436"/>
      <c r="GRI15" s="1436"/>
      <c r="GRJ15" s="1436"/>
      <c r="GRK15" s="1436"/>
      <c r="GRL15" s="1436"/>
      <c r="GRM15" s="1436"/>
      <c r="GRN15" s="1436"/>
      <c r="GRO15" s="1436"/>
      <c r="GRP15" s="1436"/>
      <c r="GRQ15" s="1436"/>
      <c r="GRR15" s="1436"/>
      <c r="GRS15" s="1436"/>
      <c r="GRT15" s="1436"/>
      <c r="GRU15" s="1436"/>
      <c r="GRV15" s="1436"/>
      <c r="GRW15" s="1436"/>
      <c r="GRX15" s="1436"/>
      <c r="GRY15" s="1436"/>
      <c r="GRZ15" s="1436"/>
      <c r="GSA15" s="1436"/>
      <c r="GSB15" s="1436"/>
      <c r="GSC15" s="1436"/>
      <c r="GSD15" s="1436"/>
      <c r="GSE15" s="1436"/>
      <c r="GSF15" s="1436"/>
      <c r="GSG15" s="1436"/>
      <c r="GSH15" s="1436"/>
      <c r="GSI15" s="1436"/>
      <c r="GSJ15" s="1436"/>
      <c r="GSK15" s="1436"/>
      <c r="GSL15" s="1436"/>
      <c r="GSM15" s="1436"/>
      <c r="GSN15" s="1436"/>
      <c r="GSO15" s="1436"/>
      <c r="GSP15" s="1436"/>
      <c r="GSQ15" s="1436"/>
      <c r="GSR15" s="1436"/>
      <c r="GSS15" s="1436"/>
      <c r="GST15" s="1436"/>
      <c r="GSU15" s="1436"/>
      <c r="GSV15" s="1436"/>
      <c r="GSW15" s="1436"/>
      <c r="GSX15" s="1436"/>
      <c r="GSY15" s="1436"/>
      <c r="GSZ15" s="1436"/>
      <c r="GTA15" s="1436"/>
      <c r="GTB15" s="1436"/>
      <c r="GTC15" s="1436"/>
      <c r="GTD15" s="1436"/>
      <c r="GTE15" s="1436"/>
      <c r="GTF15" s="1436"/>
      <c r="GTG15" s="1436"/>
      <c r="GTH15" s="1436"/>
      <c r="GTI15" s="1436"/>
      <c r="GTJ15" s="1436"/>
      <c r="GTK15" s="1436"/>
      <c r="GTL15" s="1436"/>
      <c r="GTM15" s="1436"/>
      <c r="GTN15" s="1436"/>
      <c r="GTO15" s="1436"/>
      <c r="GTP15" s="1436"/>
      <c r="GTQ15" s="1436"/>
      <c r="GTR15" s="1436"/>
      <c r="GTS15" s="1436"/>
      <c r="GTT15" s="1436"/>
      <c r="GTU15" s="1436"/>
      <c r="GTV15" s="1436"/>
      <c r="GTW15" s="1436"/>
      <c r="GTX15" s="1436"/>
      <c r="GTY15" s="1436"/>
      <c r="GTZ15" s="1436"/>
      <c r="GUA15" s="1436"/>
      <c r="GUB15" s="1436"/>
      <c r="GUC15" s="1436"/>
      <c r="GUD15" s="1436"/>
      <c r="GUE15" s="1436"/>
      <c r="GUF15" s="1436"/>
      <c r="GUG15" s="1436"/>
      <c r="GUH15" s="1436"/>
      <c r="GUI15" s="1436"/>
      <c r="GUJ15" s="1436"/>
      <c r="GUK15" s="1436"/>
      <c r="GUL15" s="1436"/>
      <c r="GUM15" s="1436"/>
      <c r="GUN15" s="1436"/>
      <c r="GUO15" s="1436"/>
      <c r="GUP15" s="1436"/>
      <c r="GUQ15" s="1436"/>
      <c r="GUR15" s="1436"/>
      <c r="GUS15" s="1436"/>
      <c r="GUT15" s="1436"/>
      <c r="GUU15" s="1436"/>
      <c r="GUV15" s="1436"/>
      <c r="GUW15" s="1436"/>
      <c r="GUX15" s="1436"/>
      <c r="GUY15" s="1436"/>
      <c r="GUZ15" s="1436"/>
      <c r="GVA15" s="1436"/>
      <c r="GVB15" s="1436"/>
      <c r="GVC15" s="1436"/>
      <c r="GVD15" s="1436"/>
      <c r="GVE15" s="1436"/>
      <c r="GVF15" s="1436"/>
      <c r="GVG15" s="1436"/>
      <c r="GVH15" s="1436"/>
      <c r="GVI15" s="1436"/>
      <c r="GVJ15" s="1436"/>
      <c r="GVK15" s="1436"/>
      <c r="GVL15" s="1436"/>
      <c r="GVM15" s="1436"/>
      <c r="GVN15" s="1436"/>
      <c r="GVO15" s="1436"/>
      <c r="GVP15" s="1436"/>
      <c r="GVQ15" s="1436"/>
      <c r="GVR15" s="1436"/>
      <c r="GVS15" s="1436"/>
      <c r="GVT15" s="1436"/>
      <c r="GVU15" s="1436"/>
      <c r="GVV15" s="1436"/>
      <c r="GVW15" s="1436"/>
      <c r="GVX15" s="1436"/>
      <c r="GVY15" s="1436"/>
      <c r="GVZ15" s="1436"/>
      <c r="GWA15" s="1436"/>
      <c r="GWB15" s="1436"/>
      <c r="GWC15" s="1436"/>
      <c r="GWD15" s="1436"/>
      <c r="GWE15" s="1436"/>
      <c r="GWF15" s="1436"/>
      <c r="GWG15" s="1436"/>
      <c r="GWH15" s="1436"/>
      <c r="GWI15" s="1436"/>
      <c r="GWJ15" s="1436"/>
      <c r="GWK15" s="1436"/>
      <c r="GWL15" s="1436"/>
      <c r="GWM15" s="1436"/>
      <c r="GWN15" s="1436"/>
      <c r="GWO15" s="1436"/>
      <c r="GWP15" s="1436"/>
      <c r="GWQ15" s="1436"/>
      <c r="GWR15" s="1436"/>
      <c r="GWS15" s="1436"/>
      <c r="GWT15" s="1436"/>
      <c r="GWU15" s="1436"/>
      <c r="GWV15" s="1436"/>
      <c r="GWW15" s="1436"/>
      <c r="GWX15" s="1436"/>
      <c r="GWY15" s="1436"/>
      <c r="GWZ15" s="1436"/>
      <c r="GXA15" s="1436"/>
      <c r="GXB15" s="1436"/>
      <c r="GXC15" s="1436"/>
      <c r="GXD15" s="1436"/>
      <c r="GXE15" s="1436"/>
      <c r="GXF15" s="1436"/>
      <c r="GXG15" s="1436"/>
      <c r="GXH15" s="1436"/>
      <c r="GXI15" s="1436"/>
      <c r="GXJ15" s="1436"/>
      <c r="GXK15" s="1436"/>
      <c r="GXL15" s="1436"/>
      <c r="GXM15" s="1436"/>
      <c r="GXN15" s="1436"/>
      <c r="GXO15" s="1436"/>
      <c r="GXP15" s="1436"/>
      <c r="GXQ15" s="1436"/>
      <c r="GXR15" s="1436"/>
      <c r="GXS15" s="1436"/>
      <c r="GXT15" s="1436"/>
      <c r="GXU15" s="1436"/>
      <c r="GXV15" s="1436"/>
      <c r="GXW15" s="1436"/>
      <c r="GXX15" s="1436"/>
      <c r="GXY15" s="1436"/>
      <c r="GXZ15" s="1436"/>
      <c r="GYA15" s="1436"/>
      <c r="GYB15" s="1436"/>
      <c r="GYC15" s="1436"/>
      <c r="GYD15" s="1436"/>
      <c r="GYE15" s="1436"/>
      <c r="GYF15" s="1436"/>
      <c r="GYG15" s="1436"/>
      <c r="GYH15" s="1436"/>
      <c r="GYI15" s="1436"/>
      <c r="GYJ15" s="1436"/>
      <c r="GYK15" s="1436"/>
      <c r="GYL15" s="1436"/>
      <c r="GYM15" s="1436"/>
      <c r="GYN15" s="1436"/>
      <c r="GYO15" s="1436"/>
      <c r="GYP15" s="1436"/>
      <c r="GYQ15" s="1436"/>
      <c r="GYR15" s="1436"/>
      <c r="GYS15" s="1436"/>
      <c r="GYT15" s="1436"/>
      <c r="GYU15" s="1436"/>
      <c r="GYV15" s="1436"/>
      <c r="GYW15" s="1436"/>
      <c r="GYX15" s="1436"/>
      <c r="GYY15" s="1436"/>
      <c r="GYZ15" s="1436"/>
      <c r="GZA15" s="1436"/>
      <c r="GZB15" s="1436"/>
      <c r="GZC15" s="1436"/>
      <c r="GZD15" s="1436"/>
      <c r="GZE15" s="1436"/>
      <c r="GZF15" s="1436"/>
      <c r="GZG15" s="1436"/>
      <c r="GZH15" s="1436"/>
      <c r="GZI15" s="1436"/>
      <c r="GZJ15" s="1436"/>
      <c r="GZK15" s="1436"/>
      <c r="GZL15" s="1436"/>
      <c r="GZM15" s="1436"/>
      <c r="GZN15" s="1436"/>
      <c r="GZO15" s="1436"/>
      <c r="GZP15" s="1436"/>
      <c r="GZQ15" s="1436"/>
      <c r="GZR15" s="1436"/>
      <c r="GZS15" s="1436"/>
      <c r="GZT15" s="1436"/>
      <c r="GZU15" s="1436"/>
      <c r="GZV15" s="1436"/>
      <c r="GZW15" s="1436"/>
      <c r="GZX15" s="1436"/>
      <c r="GZY15" s="1436"/>
      <c r="GZZ15" s="1436"/>
      <c r="HAA15" s="1436"/>
      <c r="HAB15" s="1436"/>
      <c r="HAC15" s="1436"/>
      <c r="HAD15" s="1436"/>
      <c r="HAE15" s="1436"/>
      <c r="HAF15" s="1436"/>
      <c r="HAG15" s="1436"/>
      <c r="HAH15" s="1436"/>
      <c r="HAI15" s="1436"/>
      <c r="HAJ15" s="1436"/>
      <c r="HAK15" s="1436"/>
      <c r="HAL15" s="1436"/>
      <c r="HAM15" s="1436"/>
      <c r="HAN15" s="1436"/>
      <c r="HAO15" s="1436"/>
      <c r="HAP15" s="1436"/>
      <c r="HAQ15" s="1436"/>
      <c r="HAR15" s="1436"/>
      <c r="HAS15" s="1436"/>
      <c r="HAT15" s="1436"/>
      <c r="HAU15" s="1436"/>
      <c r="HAV15" s="1436"/>
      <c r="HAW15" s="1436"/>
      <c r="HAX15" s="1436"/>
      <c r="HAY15" s="1436"/>
      <c r="HAZ15" s="1436"/>
      <c r="HBA15" s="1436"/>
      <c r="HBB15" s="1436"/>
      <c r="HBC15" s="1436"/>
      <c r="HBD15" s="1436"/>
      <c r="HBE15" s="1436"/>
      <c r="HBF15" s="1436"/>
      <c r="HBG15" s="1436"/>
      <c r="HBH15" s="1436"/>
      <c r="HBI15" s="1436"/>
      <c r="HBJ15" s="1436"/>
      <c r="HBK15" s="1436"/>
      <c r="HBL15" s="1436"/>
      <c r="HBM15" s="1436"/>
      <c r="HBN15" s="1436"/>
      <c r="HBO15" s="1436"/>
      <c r="HBP15" s="1436"/>
      <c r="HBQ15" s="1436"/>
      <c r="HBR15" s="1436"/>
      <c r="HBS15" s="1436"/>
      <c r="HBT15" s="1436"/>
      <c r="HBU15" s="1436"/>
      <c r="HBV15" s="1436"/>
      <c r="HBW15" s="1436"/>
      <c r="HBX15" s="1436"/>
      <c r="HBY15" s="1436"/>
      <c r="HBZ15" s="1436"/>
      <c r="HCA15" s="1436"/>
      <c r="HCB15" s="1436"/>
      <c r="HCC15" s="1436"/>
      <c r="HCD15" s="1436"/>
      <c r="HCE15" s="1436"/>
      <c r="HCF15" s="1436"/>
      <c r="HCG15" s="1436"/>
      <c r="HCH15" s="1436"/>
      <c r="HCI15" s="1436"/>
      <c r="HCJ15" s="1436"/>
      <c r="HCK15" s="1436"/>
      <c r="HCL15" s="1436"/>
      <c r="HCM15" s="1436"/>
      <c r="HCN15" s="1436"/>
      <c r="HCO15" s="1436"/>
      <c r="HCP15" s="1436"/>
      <c r="HCQ15" s="1436"/>
      <c r="HCR15" s="1436"/>
      <c r="HCS15" s="1436"/>
      <c r="HCT15" s="1436"/>
      <c r="HCU15" s="1436"/>
      <c r="HCV15" s="1436"/>
      <c r="HCW15" s="1436"/>
      <c r="HCX15" s="1436"/>
      <c r="HCY15" s="1436"/>
      <c r="HCZ15" s="1436"/>
      <c r="HDA15" s="1436"/>
      <c r="HDB15" s="1436"/>
      <c r="HDC15" s="1436"/>
      <c r="HDD15" s="1436"/>
      <c r="HDE15" s="1436"/>
      <c r="HDF15" s="1436"/>
      <c r="HDG15" s="1436"/>
      <c r="HDH15" s="1436"/>
      <c r="HDI15" s="1436"/>
      <c r="HDJ15" s="1436"/>
      <c r="HDK15" s="1436"/>
      <c r="HDL15" s="1436"/>
      <c r="HDM15" s="1436"/>
      <c r="HDN15" s="1436"/>
      <c r="HDO15" s="1436"/>
      <c r="HDP15" s="1436"/>
      <c r="HDQ15" s="1436"/>
      <c r="HDR15" s="1436"/>
      <c r="HDS15" s="1436"/>
      <c r="HDT15" s="1436"/>
      <c r="HDU15" s="1436"/>
      <c r="HDV15" s="1436"/>
      <c r="HDW15" s="1436"/>
      <c r="HDX15" s="1436"/>
      <c r="HDY15" s="1436"/>
      <c r="HDZ15" s="1436"/>
      <c r="HEA15" s="1436"/>
      <c r="HEB15" s="1436"/>
      <c r="HEC15" s="1436"/>
      <c r="HED15" s="1436"/>
      <c r="HEE15" s="1436"/>
      <c r="HEF15" s="1436"/>
      <c r="HEG15" s="1436"/>
      <c r="HEH15" s="1436"/>
      <c r="HEI15" s="1436"/>
      <c r="HEJ15" s="1436"/>
      <c r="HEK15" s="1436"/>
      <c r="HEL15" s="1436"/>
      <c r="HEM15" s="1436"/>
      <c r="HEN15" s="1436"/>
      <c r="HEO15" s="1436"/>
      <c r="HEP15" s="1436"/>
      <c r="HEQ15" s="1436"/>
      <c r="HER15" s="1436"/>
      <c r="HES15" s="1436"/>
      <c r="HET15" s="1436"/>
      <c r="HEU15" s="1436"/>
      <c r="HEV15" s="1436"/>
      <c r="HEW15" s="1436"/>
      <c r="HEX15" s="1436"/>
      <c r="HEY15" s="1436"/>
      <c r="HEZ15" s="1436"/>
      <c r="HFA15" s="1436"/>
      <c r="HFB15" s="1436"/>
      <c r="HFC15" s="1436"/>
      <c r="HFD15" s="1436"/>
      <c r="HFE15" s="1436"/>
      <c r="HFF15" s="1436"/>
      <c r="HFG15" s="1436"/>
      <c r="HFH15" s="1436"/>
      <c r="HFI15" s="1436"/>
      <c r="HFJ15" s="1436"/>
      <c r="HFK15" s="1436"/>
      <c r="HFL15" s="1436"/>
      <c r="HFM15" s="1436"/>
      <c r="HFN15" s="1436"/>
      <c r="HFO15" s="1436"/>
      <c r="HFP15" s="1436"/>
      <c r="HFQ15" s="1436"/>
      <c r="HFR15" s="1436"/>
      <c r="HFS15" s="1436"/>
      <c r="HFT15" s="1436"/>
      <c r="HFU15" s="1436"/>
      <c r="HFV15" s="1436"/>
      <c r="HFW15" s="1436"/>
      <c r="HFX15" s="1436"/>
      <c r="HFY15" s="1436"/>
      <c r="HFZ15" s="1436"/>
      <c r="HGA15" s="1436"/>
      <c r="HGB15" s="1436"/>
      <c r="HGC15" s="1436"/>
      <c r="HGD15" s="1436"/>
      <c r="HGE15" s="1436"/>
      <c r="HGF15" s="1436"/>
      <c r="HGG15" s="1436"/>
      <c r="HGH15" s="1436"/>
      <c r="HGI15" s="1436"/>
      <c r="HGJ15" s="1436"/>
      <c r="HGK15" s="1436"/>
      <c r="HGL15" s="1436"/>
      <c r="HGM15" s="1436"/>
      <c r="HGN15" s="1436"/>
      <c r="HGO15" s="1436"/>
      <c r="HGP15" s="1436"/>
      <c r="HGQ15" s="1436"/>
      <c r="HGR15" s="1436"/>
      <c r="HGS15" s="1436"/>
      <c r="HGT15" s="1436"/>
      <c r="HGU15" s="1436"/>
      <c r="HGV15" s="1436"/>
      <c r="HGW15" s="1436"/>
      <c r="HGX15" s="1436"/>
      <c r="HGY15" s="1436"/>
      <c r="HGZ15" s="1436"/>
      <c r="HHA15" s="1436"/>
      <c r="HHB15" s="1436"/>
      <c r="HHC15" s="1436"/>
      <c r="HHD15" s="1436"/>
      <c r="HHE15" s="1436"/>
      <c r="HHF15" s="1436"/>
      <c r="HHG15" s="1436"/>
      <c r="HHH15" s="1436"/>
      <c r="HHI15" s="1436"/>
      <c r="HHJ15" s="1436"/>
      <c r="HHK15" s="1436"/>
      <c r="HHL15" s="1436"/>
      <c r="HHM15" s="1436"/>
      <c r="HHN15" s="1436"/>
      <c r="HHO15" s="1436"/>
      <c r="HHP15" s="1436"/>
      <c r="HHQ15" s="1436"/>
      <c r="HHR15" s="1436"/>
      <c r="HHS15" s="1436"/>
      <c r="HHT15" s="1436"/>
      <c r="HHU15" s="1436"/>
      <c r="HHV15" s="1436"/>
      <c r="HHW15" s="1436"/>
      <c r="HHX15" s="1436"/>
      <c r="HHY15" s="1436"/>
      <c r="HHZ15" s="1436"/>
      <c r="HIA15" s="1436"/>
      <c r="HIB15" s="1436"/>
      <c r="HIC15" s="1436"/>
      <c r="HID15" s="1436"/>
      <c r="HIE15" s="1436"/>
      <c r="HIF15" s="1436"/>
      <c r="HIG15" s="1436"/>
      <c r="HIH15" s="1436"/>
      <c r="HII15" s="1436"/>
      <c r="HIJ15" s="1436"/>
      <c r="HIK15" s="1436"/>
      <c r="HIL15" s="1436"/>
      <c r="HIM15" s="1436"/>
      <c r="HIN15" s="1436"/>
      <c r="HIO15" s="1436"/>
      <c r="HIP15" s="1436"/>
      <c r="HIQ15" s="1436"/>
      <c r="HIR15" s="1436"/>
      <c r="HIS15" s="1436"/>
      <c r="HIT15" s="1436"/>
      <c r="HIU15" s="1436"/>
      <c r="HIV15" s="1436"/>
      <c r="HIW15" s="1436"/>
      <c r="HIX15" s="1436"/>
      <c r="HIY15" s="1436"/>
      <c r="HIZ15" s="1436"/>
      <c r="HJA15" s="1436"/>
      <c r="HJB15" s="1436"/>
      <c r="HJC15" s="1436"/>
      <c r="HJD15" s="1436"/>
      <c r="HJE15" s="1436"/>
      <c r="HJF15" s="1436"/>
      <c r="HJG15" s="1436"/>
      <c r="HJH15" s="1436"/>
      <c r="HJI15" s="1436"/>
      <c r="HJJ15" s="1436"/>
      <c r="HJK15" s="1436"/>
      <c r="HJL15" s="1436"/>
      <c r="HJM15" s="1436"/>
      <c r="HJN15" s="1436"/>
      <c r="HJO15" s="1436"/>
      <c r="HJP15" s="1436"/>
      <c r="HJQ15" s="1436"/>
      <c r="HJR15" s="1436"/>
      <c r="HJS15" s="1436"/>
      <c r="HJT15" s="1436"/>
      <c r="HJU15" s="1436"/>
      <c r="HJV15" s="1436"/>
      <c r="HJW15" s="1436"/>
      <c r="HJX15" s="1436"/>
      <c r="HJY15" s="1436"/>
      <c r="HJZ15" s="1436"/>
      <c r="HKA15" s="1436"/>
      <c r="HKB15" s="1436"/>
      <c r="HKC15" s="1436"/>
      <c r="HKD15" s="1436"/>
      <c r="HKE15" s="1436"/>
      <c r="HKF15" s="1436"/>
      <c r="HKG15" s="1436"/>
      <c r="HKH15" s="1436"/>
      <c r="HKI15" s="1436"/>
      <c r="HKJ15" s="1436"/>
      <c r="HKK15" s="1436"/>
      <c r="HKL15" s="1436"/>
      <c r="HKM15" s="1436"/>
      <c r="HKN15" s="1436"/>
      <c r="HKO15" s="1436"/>
      <c r="HKP15" s="1436"/>
      <c r="HKQ15" s="1436"/>
      <c r="HKR15" s="1436"/>
      <c r="HKS15" s="1436"/>
      <c r="HKT15" s="1436"/>
      <c r="HKU15" s="1436"/>
      <c r="HKV15" s="1436"/>
      <c r="HKW15" s="1436"/>
      <c r="HKX15" s="1436"/>
      <c r="HKY15" s="1436"/>
      <c r="HKZ15" s="1436"/>
      <c r="HLA15" s="1436"/>
      <c r="HLB15" s="1436"/>
      <c r="HLC15" s="1436"/>
      <c r="HLD15" s="1436"/>
      <c r="HLE15" s="1436"/>
      <c r="HLF15" s="1436"/>
      <c r="HLG15" s="1436"/>
      <c r="HLH15" s="1436"/>
      <c r="HLI15" s="1436"/>
      <c r="HLJ15" s="1436"/>
      <c r="HLK15" s="1436"/>
      <c r="HLL15" s="1436"/>
      <c r="HLM15" s="1436"/>
      <c r="HLN15" s="1436"/>
      <c r="HLO15" s="1436"/>
      <c r="HLP15" s="1436"/>
      <c r="HLQ15" s="1436"/>
      <c r="HLR15" s="1436"/>
      <c r="HLS15" s="1436"/>
      <c r="HLT15" s="1436"/>
      <c r="HLU15" s="1436"/>
      <c r="HLV15" s="1436"/>
      <c r="HLW15" s="1436"/>
      <c r="HLX15" s="1436"/>
      <c r="HLY15" s="1436"/>
      <c r="HLZ15" s="1436"/>
      <c r="HMA15" s="1436"/>
      <c r="HMB15" s="1436"/>
      <c r="HMC15" s="1436"/>
      <c r="HMD15" s="1436"/>
      <c r="HME15" s="1436"/>
      <c r="HMF15" s="1436"/>
      <c r="HMG15" s="1436"/>
      <c r="HMH15" s="1436"/>
      <c r="HMI15" s="1436"/>
      <c r="HMJ15" s="1436"/>
      <c r="HMK15" s="1436"/>
      <c r="HML15" s="1436"/>
      <c r="HMM15" s="1436"/>
      <c r="HMN15" s="1436"/>
      <c r="HMO15" s="1436"/>
      <c r="HMP15" s="1436"/>
      <c r="HMQ15" s="1436"/>
      <c r="HMR15" s="1436"/>
      <c r="HMS15" s="1436"/>
      <c r="HMT15" s="1436"/>
      <c r="HMU15" s="1436"/>
      <c r="HMV15" s="1436"/>
      <c r="HMW15" s="1436"/>
      <c r="HMX15" s="1436"/>
      <c r="HMY15" s="1436"/>
      <c r="HMZ15" s="1436"/>
      <c r="HNA15" s="1436"/>
      <c r="HNB15" s="1436"/>
      <c r="HNC15" s="1436"/>
      <c r="HND15" s="1436"/>
      <c r="HNE15" s="1436"/>
      <c r="HNF15" s="1436"/>
      <c r="HNG15" s="1436"/>
      <c r="HNH15" s="1436"/>
      <c r="HNI15" s="1436"/>
      <c r="HNJ15" s="1436"/>
      <c r="HNK15" s="1436"/>
      <c r="HNL15" s="1436"/>
      <c r="HNM15" s="1436"/>
      <c r="HNN15" s="1436"/>
      <c r="HNO15" s="1436"/>
      <c r="HNP15" s="1436"/>
      <c r="HNQ15" s="1436"/>
      <c r="HNR15" s="1436"/>
      <c r="HNS15" s="1436"/>
      <c r="HNT15" s="1436"/>
      <c r="HNU15" s="1436"/>
      <c r="HNV15" s="1436"/>
      <c r="HNW15" s="1436"/>
      <c r="HNX15" s="1436"/>
      <c r="HNY15" s="1436"/>
      <c r="HNZ15" s="1436"/>
      <c r="HOA15" s="1436"/>
      <c r="HOB15" s="1436"/>
      <c r="HOC15" s="1436"/>
      <c r="HOD15" s="1436"/>
      <c r="HOE15" s="1436"/>
      <c r="HOF15" s="1436"/>
      <c r="HOG15" s="1436"/>
      <c r="HOH15" s="1436"/>
      <c r="HOI15" s="1436"/>
      <c r="HOJ15" s="1436"/>
      <c r="HOK15" s="1436"/>
      <c r="HOL15" s="1436"/>
      <c r="HOM15" s="1436"/>
      <c r="HON15" s="1436"/>
      <c r="HOO15" s="1436"/>
      <c r="HOP15" s="1436"/>
      <c r="HOQ15" s="1436"/>
      <c r="HOR15" s="1436"/>
      <c r="HOS15" s="1436"/>
      <c r="HOT15" s="1436"/>
      <c r="HOU15" s="1436"/>
      <c r="HOV15" s="1436"/>
      <c r="HOW15" s="1436"/>
      <c r="HOX15" s="1436"/>
      <c r="HOY15" s="1436"/>
      <c r="HOZ15" s="1436"/>
      <c r="HPA15" s="1436"/>
      <c r="HPB15" s="1436"/>
      <c r="HPC15" s="1436"/>
      <c r="HPD15" s="1436"/>
      <c r="HPE15" s="1436"/>
      <c r="HPF15" s="1436"/>
      <c r="HPG15" s="1436"/>
      <c r="HPH15" s="1436"/>
      <c r="HPI15" s="1436"/>
      <c r="HPJ15" s="1436"/>
      <c r="HPK15" s="1436"/>
      <c r="HPL15" s="1436"/>
      <c r="HPM15" s="1436"/>
      <c r="HPN15" s="1436"/>
      <c r="HPO15" s="1436"/>
      <c r="HPP15" s="1436"/>
      <c r="HPQ15" s="1436"/>
      <c r="HPR15" s="1436"/>
      <c r="HPS15" s="1436"/>
      <c r="HPT15" s="1436"/>
      <c r="HPU15" s="1436"/>
      <c r="HPV15" s="1436"/>
      <c r="HPW15" s="1436"/>
      <c r="HPX15" s="1436"/>
      <c r="HPY15" s="1436"/>
      <c r="HPZ15" s="1436"/>
      <c r="HQA15" s="1436"/>
      <c r="HQB15" s="1436"/>
      <c r="HQC15" s="1436"/>
      <c r="HQD15" s="1436"/>
      <c r="HQE15" s="1436"/>
      <c r="HQF15" s="1436"/>
      <c r="HQG15" s="1436"/>
      <c r="HQH15" s="1436"/>
      <c r="HQI15" s="1436"/>
      <c r="HQJ15" s="1436"/>
      <c r="HQK15" s="1436"/>
      <c r="HQL15" s="1436"/>
      <c r="HQM15" s="1436"/>
      <c r="HQN15" s="1436"/>
      <c r="HQO15" s="1436"/>
      <c r="HQP15" s="1436"/>
      <c r="HQQ15" s="1436"/>
      <c r="HQR15" s="1436"/>
      <c r="HQS15" s="1436"/>
      <c r="HQT15" s="1436"/>
      <c r="HQU15" s="1436"/>
      <c r="HQV15" s="1436"/>
      <c r="HQW15" s="1436"/>
      <c r="HQX15" s="1436"/>
      <c r="HQY15" s="1436"/>
      <c r="HQZ15" s="1436"/>
      <c r="HRA15" s="1436"/>
      <c r="HRB15" s="1436"/>
      <c r="HRC15" s="1436"/>
      <c r="HRD15" s="1436"/>
      <c r="HRE15" s="1436"/>
      <c r="HRF15" s="1436"/>
      <c r="HRG15" s="1436"/>
      <c r="HRH15" s="1436"/>
      <c r="HRI15" s="1436"/>
      <c r="HRJ15" s="1436"/>
      <c r="HRK15" s="1436"/>
      <c r="HRL15" s="1436"/>
      <c r="HRM15" s="1436"/>
      <c r="HRN15" s="1436"/>
      <c r="HRO15" s="1436"/>
      <c r="HRP15" s="1436"/>
      <c r="HRQ15" s="1436"/>
      <c r="HRR15" s="1436"/>
      <c r="HRS15" s="1436"/>
      <c r="HRT15" s="1436"/>
      <c r="HRU15" s="1436"/>
      <c r="HRV15" s="1436"/>
      <c r="HRW15" s="1436"/>
      <c r="HRX15" s="1436"/>
      <c r="HRY15" s="1436"/>
      <c r="HRZ15" s="1436"/>
      <c r="HSA15" s="1436"/>
      <c r="HSB15" s="1436"/>
      <c r="HSC15" s="1436"/>
      <c r="HSD15" s="1436"/>
      <c r="HSE15" s="1436"/>
      <c r="HSF15" s="1436"/>
      <c r="HSG15" s="1436"/>
      <c r="HSH15" s="1436"/>
      <c r="HSI15" s="1436"/>
      <c r="HSJ15" s="1436"/>
      <c r="HSK15" s="1436"/>
      <c r="HSL15" s="1436"/>
      <c r="HSM15" s="1436"/>
      <c r="HSN15" s="1436"/>
      <c r="HSO15" s="1436"/>
      <c r="HSP15" s="1436"/>
      <c r="HSQ15" s="1436"/>
      <c r="HSR15" s="1436"/>
      <c r="HSS15" s="1436"/>
      <c r="HST15" s="1436"/>
      <c r="HSU15" s="1436"/>
      <c r="HSV15" s="1436"/>
      <c r="HSW15" s="1436"/>
      <c r="HSX15" s="1436"/>
      <c r="HSY15" s="1436"/>
      <c r="HSZ15" s="1436"/>
      <c r="HTA15" s="1436"/>
      <c r="HTB15" s="1436"/>
      <c r="HTC15" s="1436"/>
      <c r="HTD15" s="1436"/>
      <c r="HTE15" s="1436"/>
      <c r="HTF15" s="1436"/>
      <c r="HTG15" s="1436"/>
      <c r="HTH15" s="1436"/>
      <c r="HTI15" s="1436"/>
      <c r="HTJ15" s="1436"/>
      <c r="HTK15" s="1436"/>
      <c r="HTL15" s="1436"/>
      <c r="HTM15" s="1436"/>
      <c r="HTN15" s="1436"/>
      <c r="HTO15" s="1436"/>
      <c r="HTP15" s="1436"/>
      <c r="HTQ15" s="1436"/>
      <c r="HTR15" s="1436"/>
      <c r="HTS15" s="1436"/>
      <c r="HTT15" s="1436"/>
      <c r="HTU15" s="1436"/>
      <c r="HTV15" s="1436"/>
      <c r="HTW15" s="1436"/>
      <c r="HTX15" s="1436"/>
      <c r="HTY15" s="1436"/>
      <c r="HTZ15" s="1436"/>
      <c r="HUA15" s="1436"/>
      <c r="HUB15" s="1436"/>
      <c r="HUC15" s="1436"/>
      <c r="HUD15" s="1436"/>
      <c r="HUE15" s="1436"/>
      <c r="HUF15" s="1436"/>
      <c r="HUG15" s="1436"/>
      <c r="HUH15" s="1436"/>
      <c r="HUI15" s="1436"/>
      <c r="HUJ15" s="1436"/>
      <c r="HUK15" s="1436"/>
      <c r="HUL15" s="1436"/>
      <c r="HUM15" s="1436"/>
      <c r="HUN15" s="1436"/>
      <c r="HUO15" s="1436"/>
      <c r="HUP15" s="1436"/>
      <c r="HUQ15" s="1436"/>
      <c r="HUR15" s="1436"/>
      <c r="HUS15" s="1436"/>
      <c r="HUT15" s="1436"/>
      <c r="HUU15" s="1436"/>
      <c r="HUV15" s="1436"/>
      <c r="HUW15" s="1436"/>
      <c r="HUX15" s="1436"/>
      <c r="HUY15" s="1436"/>
      <c r="HUZ15" s="1436"/>
      <c r="HVA15" s="1436"/>
      <c r="HVB15" s="1436"/>
      <c r="HVC15" s="1436"/>
      <c r="HVD15" s="1436"/>
      <c r="HVE15" s="1436"/>
      <c r="HVF15" s="1436"/>
      <c r="HVG15" s="1436"/>
      <c r="HVH15" s="1436"/>
      <c r="HVI15" s="1436"/>
      <c r="HVJ15" s="1436"/>
      <c r="HVK15" s="1436"/>
      <c r="HVL15" s="1436"/>
      <c r="HVM15" s="1436"/>
      <c r="HVN15" s="1436"/>
      <c r="HVO15" s="1436"/>
      <c r="HVP15" s="1436"/>
      <c r="HVQ15" s="1436"/>
      <c r="HVR15" s="1436"/>
      <c r="HVS15" s="1436"/>
      <c r="HVT15" s="1436"/>
      <c r="HVU15" s="1436"/>
      <c r="HVV15" s="1436"/>
      <c r="HVW15" s="1436"/>
      <c r="HVX15" s="1436"/>
      <c r="HVY15" s="1436"/>
      <c r="HVZ15" s="1436"/>
      <c r="HWA15" s="1436"/>
      <c r="HWB15" s="1436"/>
      <c r="HWC15" s="1436"/>
      <c r="HWD15" s="1436"/>
      <c r="HWE15" s="1436"/>
      <c r="HWF15" s="1436"/>
      <c r="HWG15" s="1436"/>
      <c r="HWH15" s="1436"/>
      <c r="HWI15" s="1436"/>
      <c r="HWJ15" s="1436"/>
      <c r="HWK15" s="1436"/>
      <c r="HWL15" s="1436"/>
      <c r="HWM15" s="1436"/>
      <c r="HWN15" s="1436"/>
      <c r="HWO15" s="1436"/>
      <c r="HWP15" s="1436"/>
      <c r="HWQ15" s="1436"/>
      <c r="HWR15" s="1436"/>
      <c r="HWS15" s="1436"/>
      <c r="HWT15" s="1436"/>
      <c r="HWU15" s="1436"/>
      <c r="HWV15" s="1436"/>
      <c r="HWW15" s="1436"/>
      <c r="HWX15" s="1436"/>
      <c r="HWY15" s="1436"/>
      <c r="HWZ15" s="1436"/>
      <c r="HXA15" s="1436"/>
      <c r="HXB15" s="1436"/>
      <c r="HXC15" s="1436"/>
      <c r="HXD15" s="1436"/>
      <c r="HXE15" s="1436"/>
      <c r="HXF15" s="1436"/>
      <c r="HXG15" s="1436"/>
      <c r="HXH15" s="1436"/>
      <c r="HXI15" s="1436"/>
      <c r="HXJ15" s="1436"/>
      <c r="HXK15" s="1436"/>
      <c r="HXL15" s="1436"/>
      <c r="HXM15" s="1436"/>
      <c r="HXN15" s="1436"/>
      <c r="HXO15" s="1436"/>
      <c r="HXP15" s="1436"/>
      <c r="HXQ15" s="1436"/>
      <c r="HXR15" s="1436"/>
      <c r="HXS15" s="1436"/>
      <c r="HXT15" s="1436"/>
      <c r="HXU15" s="1436"/>
      <c r="HXV15" s="1436"/>
      <c r="HXW15" s="1436"/>
      <c r="HXX15" s="1436"/>
      <c r="HXY15" s="1436"/>
      <c r="HXZ15" s="1436"/>
      <c r="HYA15" s="1436"/>
      <c r="HYB15" s="1436"/>
      <c r="HYC15" s="1436"/>
      <c r="HYD15" s="1436"/>
      <c r="HYE15" s="1436"/>
      <c r="HYF15" s="1436"/>
      <c r="HYG15" s="1436"/>
      <c r="HYH15" s="1436"/>
      <c r="HYI15" s="1436"/>
      <c r="HYJ15" s="1436"/>
      <c r="HYK15" s="1436"/>
      <c r="HYL15" s="1436"/>
      <c r="HYM15" s="1436"/>
      <c r="HYN15" s="1436"/>
      <c r="HYO15" s="1436"/>
      <c r="HYP15" s="1436"/>
      <c r="HYQ15" s="1436"/>
      <c r="HYR15" s="1436"/>
      <c r="HYS15" s="1436"/>
      <c r="HYT15" s="1436"/>
      <c r="HYU15" s="1436"/>
      <c r="HYV15" s="1436"/>
      <c r="HYW15" s="1436"/>
      <c r="HYX15" s="1436"/>
      <c r="HYY15" s="1436"/>
      <c r="HYZ15" s="1436"/>
      <c r="HZA15" s="1436"/>
      <c r="HZB15" s="1436"/>
      <c r="HZC15" s="1436"/>
      <c r="HZD15" s="1436"/>
      <c r="HZE15" s="1436"/>
      <c r="HZF15" s="1436"/>
      <c r="HZG15" s="1436"/>
      <c r="HZH15" s="1436"/>
      <c r="HZI15" s="1436"/>
      <c r="HZJ15" s="1436"/>
      <c r="HZK15" s="1436"/>
      <c r="HZL15" s="1436"/>
      <c r="HZM15" s="1436"/>
      <c r="HZN15" s="1436"/>
      <c r="HZO15" s="1436"/>
      <c r="HZP15" s="1436"/>
      <c r="HZQ15" s="1436"/>
      <c r="HZR15" s="1436"/>
      <c r="HZS15" s="1436"/>
      <c r="HZT15" s="1436"/>
      <c r="HZU15" s="1436"/>
      <c r="HZV15" s="1436"/>
      <c r="HZW15" s="1436"/>
      <c r="HZX15" s="1436"/>
      <c r="HZY15" s="1436"/>
      <c r="HZZ15" s="1436"/>
      <c r="IAA15" s="1436"/>
      <c r="IAB15" s="1436"/>
      <c r="IAC15" s="1436"/>
      <c r="IAD15" s="1436"/>
      <c r="IAE15" s="1436"/>
      <c r="IAF15" s="1436"/>
      <c r="IAG15" s="1436"/>
      <c r="IAH15" s="1436"/>
      <c r="IAI15" s="1436"/>
      <c r="IAJ15" s="1436"/>
      <c r="IAK15" s="1436"/>
      <c r="IAL15" s="1436"/>
      <c r="IAM15" s="1436"/>
      <c r="IAN15" s="1436"/>
      <c r="IAO15" s="1436"/>
      <c r="IAP15" s="1436"/>
      <c r="IAQ15" s="1436"/>
      <c r="IAR15" s="1436"/>
      <c r="IAS15" s="1436"/>
      <c r="IAT15" s="1436"/>
      <c r="IAU15" s="1436"/>
      <c r="IAV15" s="1436"/>
      <c r="IAW15" s="1436"/>
      <c r="IAX15" s="1436"/>
      <c r="IAY15" s="1436"/>
      <c r="IAZ15" s="1436"/>
      <c r="IBA15" s="1436"/>
      <c r="IBB15" s="1436"/>
      <c r="IBC15" s="1436"/>
      <c r="IBD15" s="1436"/>
      <c r="IBE15" s="1436"/>
      <c r="IBF15" s="1436"/>
      <c r="IBG15" s="1436"/>
      <c r="IBH15" s="1436"/>
      <c r="IBI15" s="1436"/>
      <c r="IBJ15" s="1436"/>
      <c r="IBK15" s="1436"/>
      <c r="IBL15" s="1436"/>
      <c r="IBM15" s="1436"/>
      <c r="IBN15" s="1436"/>
      <c r="IBO15" s="1436"/>
      <c r="IBP15" s="1436"/>
      <c r="IBQ15" s="1436"/>
      <c r="IBR15" s="1436"/>
      <c r="IBS15" s="1436"/>
      <c r="IBT15" s="1436"/>
      <c r="IBU15" s="1436"/>
      <c r="IBV15" s="1436"/>
      <c r="IBW15" s="1436"/>
      <c r="IBX15" s="1436"/>
      <c r="IBY15" s="1436"/>
      <c r="IBZ15" s="1436"/>
      <c r="ICA15" s="1436"/>
      <c r="ICB15" s="1436"/>
      <c r="ICC15" s="1436"/>
      <c r="ICD15" s="1436"/>
      <c r="ICE15" s="1436"/>
      <c r="ICF15" s="1436"/>
      <c r="ICG15" s="1436"/>
      <c r="ICH15" s="1436"/>
      <c r="ICI15" s="1436"/>
      <c r="ICJ15" s="1436"/>
      <c r="ICK15" s="1436"/>
      <c r="ICL15" s="1436"/>
      <c r="ICM15" s="1436"/>
      <c r="ICN15" s="1436"/>
      <c r="ICO15" s="1436"/>
      <c r="ICP15" s="1436"/>
      <c r="ICQ15" s="1436"/>
      <c r="ICR15" s="1436"/>
      <c r="ICS15" s="1436"/>
      <c r="ICT15" s="1436"/>
      <c r="ICU15" s="1436"/>
      <c r="ICV15" s="1436"/>
      <c r="ICW15" s="1436"/>
      <c r="ICX15" s="1436"/>
      <c r="ICY15" s="1436"/>
      <c r="ICZ15" s="1436"/>
      <c r="IDA15" s="1436"/>
      <c r="IDB15" s="1436"/>
      <c r="IDC15" s="1436"/>
      <c r="IDD15" s="1436"/>
      <c r="IDE15" s="1436"/>
      <c r="IDF15" s="1436"/>
      <c r="IDG15" s="1436"/>
      <c r="IDH15" s="1436"/>
      <c r="IDI15" s="1436"/>
      <c r="IDJ15" s="1436"/>
      <c r="IDK15" s="1436"/>
      <c r="IDL15" s="1436"/>
      <c r="IDM15" s="1436"/>
      <c r="IDN15" s="1436"/>
      <c r="IDO15" s="1436"/>
      <c r="IDP15" s="1436"/>
      <c r="IDQ15" s="1436"/>
      <c r="IDR15" s="1436"/>
      <c r="IDS15" s="1436"/>
      <c r="IDT15" s="1436"/>
      <c r="IDU15" s="1436"/>
      <c r="IDV15" s="1436"/>
      <c r="IDW15" s="1436"/>
      <c r="IDX15" s="1436"/>
      <c r="IDY15" s="1436"/>
      <c r="IDZ15" s="1436"/>
      <c r="IEA15" s="1436"/>
      <c r="IEB15" s="1436"/>
      <c r="IEC15" s="1436"/>
      <c r="IED15" s="1436"/>
      <c r="IEE15" s="1436"/>
      <c r="IEF15" s="1436"/>
      <c r="IEG15" s="1436"/>
      <c r="IEH15" s="1436"/>
      <c r="IEI15" s="1436"/>
      <c r="IEJ15" s="1436"/>
      <c r="IEK15" s="1436"/>
      <c r="IEL15" s="1436"/>
      <c r="IEM15" s="1436"/>
      <c r="IEN15" s="1436"/>
      <c r="IEO15" s="1436"/>
      <c r="IEP15" s="1436"/>
      <c r="IEQ15" s="1436"/>
      <c r="IER15" s="1436"/>
      <c r="IES15" s="1436"/>
      <c r="IET15" s="1436"/>
      <c r="IEU15" s="1436"/>
      <c r="IEV15" s="1436"/>
      <c r="IEW15" s="1436"/>
      <c r="IEX15" s="1436"/>
      <c r="IEY15" s="1436"/>
      <c r="IEZ15" s="1436"/>
      <c r="IFA15" s="1436"/>
      <c r="IFB15" s="1436"/>
      <c r="IFC15" s="1436"/>
      <c r="IFD15" s="1436"/>
      <c r="IFE15" s="1436"/>
      <c r="IFF15" s="1436"/>
      <c r="IFG15" s="1436"/>
      <c r="IFH15" s="1436"/>
      <c r="IFI15" s="1436"/>
      <c r="IFJ15" s="1436"/>
      <c r="IFK15" s="1436"/>
      <c r="IFL15" s="1436"/>
      <c r="IFM15" s="1436"/>
      <c r="IFN15" s="1436"/>
      <c r="IFO15" s="1436"/>
      <c r="IFP15" s="1436"/>
      <c r="IFQ15" s="1436"/>
      <c r="IFR15" s="1436"/>
      <c r="IFS15" s="1436"/>
      <c r="IFT15" s="1436"/>
      <c r="IFU15" s="1436"/>
      <c r="IFV15" s="1436"/>
      <c r="IFW15" s="1436"/>
      <c r="IFX15" s="1436"/>
      <c r="IFY15" s="1436"/>
      <c r="IFZ15" s="1436"/>
      <c r="IGA15" s="1436"/>
      <c r="IGB15" s="1436"/>
      <c r="IGC15" s="1436"/>
      <c r="IGD15" s="1436"/>
      <c r="IGE15" s="1436"/>
      <c r="IGF15" s="1436"/>
      <c r="IGG15" s="1436"/>
      <c r="IGH15" s="1436"/>
      <c r="IGI15" s="1436"/>
      <c r="IGJ15" s="1436"/>
      <c r="IGK15" s="1436"/>
      <c r="IGL15" s="1436"/>
      <c r="IGM15" s="1436"/>
      <c r="IGN15" s="1436"/>
      <c r="IGO15" s="1436"/>
      <c r="IGP15" s="1436"/>
      <c r="IGQ15" s="1436"/>
      <c r="IGR15" s="1436"/>
      <c r="IGS15" s="1436"/>
      <c r="IGT15" s="1436"/>
      <c r="IGU15" s="1436"/>
      <c r="IGV15" s="1436"/>
      <c r="IGW15" s="1436"/>
      <c r="IGX15" s="1436"/>
      <c r="IGY15" s="1436"/>
      <c r="IGZ15" s="1436"/>
      <c r="IHA15" s="1436"/>
      <c r="IHB15" s="1436"/>
      <c r="IHC15" s="1436"/>
      <c r="IHD15" s="1436"/>
      <c r="IHE15" s="1436"/>
      <c r="IHF15" s="1436"/>
      <c r="IHG15" s="1436"/>
      <c r="IHH15" s="1436"/>
      <c r="IHI15" s="1436"/>
      <c r="IHJ15" s="1436"/>
      <c r="IHK15" s="1436"/>
      <c r="IHL15" s="1436"/>
      <c r="IHM15" s="1436"/>
      <c r="IHN15" s="1436"/>
      <c r="IHO15" s="1436"/>
      <c r="IHP15" s="1436"/>
      <c r="IHQ15" s="1436"/>
      <c r="IHR15" s="1436"/>
      <c r="IHS15" s="1436"/>
      <c r="IHT15" s="1436"/>
      <c r="IHU15" s="1436"/>
      <c r="IHV15" s="1436"/>
      <c r="IHW15" s="1436"/>
      <c r="IHX15" s="1436"/>
      <c r="IHY15" s="1436"/>
      <c r="IHZ15" s="1436"/>
      <c r="IIA15" s="1436"/>
      <c r="IIB15" s="1436"/>
      <c r="IIC15" s="1436"/>
      <c r="IID15" s="1436"/>
      <c r="IIE15" s="1436"/>
      <c r="IIF15" s="1436"/>
      <c r="IIG15" s="1436"/>
      <c r="IIH15" s="1436"/>
      <c r="III15" s="1436"/>
      <c r="IIJ15" s="1436"/>
      <c r="IIK15" s="1436"/>
      <c r="IIL15" s="1436"/>
      <c r="IIM15" s="1436"/>
      <c r="IIN15" s="1436"/>
      <c r="IIO15" s="1436"/>
      <c r="IIP15" s="1436"/>
      <c r="IIQ15" s="1436"/>
      <c r="IIR15" s="1436"/>
      <c r="IIS15" s="1436"/>
      <c r="IIT15" s="1436"/>
      <c r="IIU15" s="1436"/>
      <c r="IIV15" s="1436"/>
      <c r="IIW15" s="1436"/>
      <c r="IIX15" s="1436"/>
      <c r="IIY15" s="1436"/>
      <c r="IIZ15" s="1436"/>
      <c r="IJA15" s="1436"/>
      <c r="IJB15" s="1436"/>
      <c r="IJC15" s="1436"/>
      <c r="IJD15" s="1436"/>
      <c r="IJE15" s="1436"/>
      <c r="IJF15" s="1436"/>
      <c r="IJG15" s="1436"/>
      <c r="IJH15" s="1436"/>
      <c r="IJI15" s="1436"/>
      <c r="IJJ15" s="1436"/>
      <c r="IJK15" s="1436"/>
      <c r="IJL15" s="1436"/>
      <c r="IJM15" s="1436"/>
      <c r="IJN15" s="1436"/>
      <c r="IJO15" s="1436"/>
      <c r="IJP15" s="1436"/>
      <c r="IJQ15" s="1436"/>
      <c r="IJR15" s="1436"/>
      <c r="IJS15" s="1436"/>
      <c r="IJT15" s="1436"/>
      <c r="IJU15" s="1436"/>
      <c r="IJV15" s="1436"/>
      <c r="IJW15" s="1436"/>
      <c r="IJX15" s="1436"/>
      <c r="IJY15" s="1436"/>
      <c r="IJZ15" s="1436"/>
      <c r="IKA15" s="1436"/>
      <c r="IKB15" s="1436"/>
      <c r="IKC15" s="1436"/>
      <c r="IKD15" s="1436"/>
      <c r="IKE15" s="1436"/>
      <c r="IKF15" s="1436"/>
      <c r="IKG15" s="1436"/>
      <c r="IKH15" s="1436"/>
      <c r="IKI15" s="1436"/>
      <c r="IKJ15" s="1436"/>
      <c r="IKK15" s="1436"/>
      <c r="IKL15" s="1436"/>
      <c r="IKM15" s="1436"/>
      <c r="IKN15" s="1436"/>
      <c r="IKO15" s="1436"/>
      <c r="IKP15" s="1436"/>
      <c r="IKQ15" s="1436"/>
      <c r="IKR15" s="1436"/>
      <c r="IKS15" s="1436"/>
      <c r="IKT15" s="1436"/>
      <c r="IKU15" s="1436"/>
      <c r="IKV15" s="1436"/>
      <c r="IKW15" s="1436"/>
      <c r="IKX15" s="1436"/>
      <c r="IKY15" s="1436"/>
      <c r="IKZ15" s="1436"/>
      <c r="ILA15" s="1436"/>
      <c r="ILB15" s="1436"/>
      <c r="ILC15" s="1436"/>
      <c r="ILD15" s="1436"/>
      <c r="ILE15" s="1436"/>
      <c r="ILF15" s="1436"/>
      <c r="ILG15" s="1436"/>
      <c r="ILH15" s="1436"/>
      <c r="ILI15" s="1436"/>
      <c r="ILJ15" s="1436"/>
      <c r="ILK15" s="1436"/>
      <c r="ILL15" s="1436"/>
      <c r="ILM15" s="1436"/>
      <c r="ILN15" s="1436"/>
      <c r="ILO15" s="1436"/>
      <c r="ILP15" s="1436"/>
      <c r="ILQ15" s="1436"/>
      <c r="ILR15" s="1436"/>
      <c r="ILS15" s="1436"/>
      <c r="ILT15" s="1436"/>
      <c r="ILU15" s="1436"/>
      <c r="ILV15" s="1436"/>
      <c r="ILW15" s="1436"/>
      <c r="ILX15" s="1436"/>
      <c r="ILY15" s="1436"/>
      <c r="ILZ15" s="1436"/>
      <c r="IMA15" s="1436"/>
      <c r="IMB15" s="1436"/>
      <c r="IMC15" s="1436"/>
      <c r="IMD15" s="1436"/>
      <c r="IME15" s="1436"/>
      <c r="IMF15" s="1436"/>
      <c r="IMG15" s="1436"/>
      <c r="IMH15" s="1436"/>
      <c r="IMI15" s="1436"/>
      <c r="IMJ15" s="1436"/>
      <c r="IMK15" s="1436"/>
      <c r="IML15" s="1436"/>
      <c r="IMM15" s="1436"/>
      <c r="IMN15" s="1436"/>
      <c r="IMO15" s="1436"/>
      <c r="IMP15" s="1436"/>
      <c r="IMQ15" s="1436"/>
      <c r="IMR15" s="1436"/>
      <c r="IMS15" s="1436"/>
      <c r="IMT15" s="1436"/>
      <c r="IMU15" s="1436"/>
      <c r="IMV15" s="1436"/>
      <c r="IMW15" s="1436"/>
      <c r="IMX15" s="1436"/>
      <c r="IMY15" s="1436"/>
      <c r="IMZ15" s="1436"/>
      <c r="INA15" s="1436"/>
      <c r="INB15" s="1436"/>
      <c r="INC15" s="1436"/>
      <c r="IND15" s="1436"/>
      <c r="INE15" s="1436"/>
      <c r="INF15" s="1436"/>
      <c r="ING15" s="1436"/>
      <c r="INH15" s="1436"/>
      <c r="INI15" s="1436"/>
      <c r="INJ15" s="1436"/>
      <c r="INK15" s="1436"/>
      <c r="INL15" s="1436"/>
      <c r="INM15" s="1436"/>
      <c r="INN15" s="1436"/>
      <c r="INO15" s="1436"/>
      <c r="INP15" s="1436"/>
      <c r="INQ15" s="1436"/>
      <c r="INR15" s="1436"/>
      <c r="INS15" s="1436"/>
      <c r="INT15" s="1436"/>
      <c r="INU15" s="1436"/>
      <c r="INV15" s="1436"/>
      <c r="INW15" s="1436"/>
      <c r="INX15" s="1436"/>
      <c r="INY15" s="1436"/>
      <c r="INZ15" s="1436"/>
      <c r="IOA15" s="1436"/>
      <c r="IOB15" s="1436"/>
      <c r="IOC15" s="1436"/>
      <c r="IOD15" s="1436"/>
      <c r="IOE15" s="1436"/>
      <c r="IOF15" s="1436"/>
      <c r="IOG15" s="1436"/>
      <c r="IOH15" s="1436"/>
      <c r="IOI15" s="1436"/>
      <c r="IOJ15" s="1436"/>
      <c r="IOK15" s="1436"/>
      <c r="IOL15" s="1436"/>
      <c r="IOM15" s="1436"/>
      <c r="ION15" s="1436"/>
      <c r="IOO15" s="1436"/>
      <c r="IOP15" s="1436"/>
      <c r="IOQ15" s="1436"/>
      <c r="IOR15" s="1436"/>
      <c r="IOS15" s="1436"/>
      <c r="IOT15" s="1436"/>
      <c r="IOU15" s="1436"/>
      <c r="IOV15" s="1436"/>
      <c r="IOW15" s="1436"/>
      <c r="IOX15" s="1436"/>
      <c r="IOY15" s="1436"/>
      <c r="IOZ15" s="1436"/>
      <c r="IPA15" s="1436"/>
      <c r="IPB15" s="1436"/>
      <c r="IPC15" s="1436"/>
      <c r="IPD15" s="1436"/>
      <c r="IPE15" s="1436"/>
      <c r="IPF15" s="1436"/>
      <c r="IPG15" s="1436"/>
      <c r="IPH15" s="1436"/>
      <c r="IPI15" s="1436"/>
      <c r="IPJ15" s="1436"/>
      <c r="IPK15" s="1436"/>
      <c r="IPL15" s="1436"/>
      <c r="IPM15" s="1436"/>
      <c r="IPN15" s="1436"/>
      <c r="IPO15" s="1436"/>
      <c r="IPP15" s="1436"/>
      <c r="IPQ15" s="1436"/>
      <c r="IPR15" s="1436"/>
      <c r="IPS15" s="1436"/>
      <c r="IPT15" s="1436"/>
      <c r="IPU15" s="1436"/>
      <c r="IPV15" s="1436"/>
      <c r="IPW15" s="1436"/>
      <c r="IPX15" s="1436"/>
      <c r="IPY15" s="1436"/>
      <c r="IPZ15" s="1436"/>
      <c r="IQA15" s="1436"/>
      <c r="IQB15" s="1436"/>
      <c r="IQC15" s="1436"/>
      <c r="IQD15" s="1436"/>
      <c r="IQE15" s="1436"/>
      <c r="IQF15" s="1436"/>
      <c r="IQG15" s="1436"/>
      <c r="IQH15" s="1436"/>
      <c r="IQI15" s="1436"/>
      <c r="IQJ15" s="1436"/>
      <c r="IQK15" s="1436"/>
      <c r="IQL15" s="1436"/>
      <c r="IQM15" s="1436"/>
      <c r="IQN15" s="1436"/>
      <c r="IQO15" s="1436"/>
      <c r="IQP15" s="1436"/>
      <c r="IQQ15" s="1436"/>
      <c r="IQR15" s="1436"/>
      <c r="IQS15" s="1436"/>
      <c r="IQT15" s="1436"/>
      <c r="IQU15" s="1436"/>
      <c r="IQV15" s="1436"/>
      <c r="IQW15" s="1436"/>
      <c r="IQX15" s="1436"/>
      <c r="IQY15" s="1436"/>
      <c r="IQZ15" s="1436"/>
      <c r="IRA15" s="1436"/>
      <c r="IRB15" s="1436"/>
      <c r="IRC15" s="1436"/>
      <c r="IRD15" s="1436"/>
      <c r="IRE15" s="1436"/>
      <c r="IRF15" s="1436"/>
      <c r="IRG15" s="1436"/>
      <c r="IRH15" s="1436"/>
      <c r="IRI15" s="1436"/>
      <c r="IRJ15" s="1436"/>
      <c r="IRK15" s="1436"/>
      <c r="IRL15" s="1436"/>
      <c r="IRM15" s="1436"/>
      <c r="IRN15" s="1436"/>
      <c r="IRO15" s="1436"/>
      <c r="IRP15" s="1436"/>
      <c r="IRQ15" s="1436"/>
      <c r="IRR15" s="1436"/>
      <c r="IRS15" s="1436"/>
      <c r="IRT15" s="1436"/>
      <c r="IRU15" s="1436"/>
      <c r="IRV15" s="1436"/>
      <c r="IRW15" s="1436"/>
      <c r="IRX15" s="1436"/>
      <c r="IRY15" s="1436"/>
      <c r="IRZ15" s="1436"/>
      <c r="ISA15" s="1436"/>
      <c r="ISB15" s="1436"/>
      <c r="ISC15" s="1436"/>
      <c r="ISD15" s="1436"/>
      <c r="ISE15" s="1436"/>
      <c r="ISF15" s="1436"/>
      <c r="ISG15" s="1436"/>
      <c r="ISH15" s="1436"/>
      <c r="ISI15" s="1436"/>
      <c r="ISJ15" s="1436"/>
      <c r="ISK15" s="1436"/>
      <c r="ISL15" s="1436"/>
      <c r="ISM15" s="1436"/>
      <c r="ISN15" s="1436"/>
      <c r="ISO15" s="1436"/>
      <c r="ISP15" s="1436"/>
      <c r="ISQ15" s="1436"/>
      <c r="ISR15" s="1436"/>
      <c r="ISS15" s="1436"/>
      <c r="IST15" s="1436"/>
      <c r="ISU15" s="1436"/>
      <c r="ISV15" s="1436"/>
      <c r="ISW15" s="1436"/>
      <c r="ISX15" s="1436"/>
      <c r="ISY15" s="1436"/>
      <c r="ISZ15" s="1436"/>
      <c r="ITA15" s="1436"/>
      <c r="ITB15" s="1436"/>
      <c r="ITC15" s="1436"/>
      <c r="ITD15" s="1436"/>
      <c r="ITE15" s="1436"/>
      <c r="ITF15" s="1436"/>
      <c r="ITG15" s="1436"/>
      <c r="ITH15" s="1436"/>
      <c r="ITI15" s="1436"/>
      <c r="ITJ15" s="1436"/>
      <c r="ITK15" s="1436"/>
      <c r="ITL15" s="1436"/>
      <c r="ITM15" s="1436"/>
      <c r="ITN15" s="1436"/>
      <c r="ITO15" s="1436"/>
      <c r="ITP15" s="1436"/>
      <c r="ITQ15" s="1436"/>
      <c r="ITR15" s="1436"/>
      <c r="ITS15" s="1436"/>
      <c r="ITT15" s="1436"/>
      <c r="ITU15" s="1436"/>
      <c r="ITV15" s="1436"/>
      <c r="ITW15" s="1436"/>
      <c r="ITX15" s="1436"/>
      <c r="ITY15" s="1436"/>
      <c r="ITZ15" s="1436"/>
      <c r="IUA15" s="1436"/>
      <c r="IUB15" s="1436"/>
      <c r="IUC15" s="1436"/>
      <c r="IUD15" s="1436"/>
      <c r="IUE15" s="1436"/>
      <c r="IUF15" s="1436"/>
      <c r="IUG15" s="1436"/>
      <c r="IUH15" s="1436"/>
      <c r="IUI15" s="1436"/>
      <c r="IUJ15" s="1436"/>
      <c r="IUK15" s="1436"/>
      <c r="IUL15" s="1436"/>
      <c r="IUM15" s="1436"/>
      <c r="IUN15" s="1436"/>
      <c r="IUO15" s="1436"/>
      <c r="IUP15" s="1436"/>
      <c r="IUQ15" s="1436"/>
      <c r="IUR15" s="1436"/>
      <c r="IUS15" s="1436"/>
      <c r="IUT15" s="1436"/>
      <c r="IUU15" s="1436"/>
      <c r="IUV15" s="1436"/>
      <c r="IUW15" s="1436"/>
      <c r="IUX15" s="1436"/>
      <c r="IUY15" s="1436"/>
      <c r="IUZ15" s="1436"/>
      <c r="IVA15" s="1436"/>
      <c r="IVB15" s="1436"/>
      <c r="IVC15" s="1436"/>
      <c r="IVD15" s="1436"/>
      <c r="IVE15" s="1436"/>
      <c r="IVF15" s="1436"/>
      <c r="IVG15" s="1436"/>
      <c r="IVH15" s="1436"/>
      <c r="IVI15" s="1436"/>
      <c r="IVJ15" s="1436"/>
      <c r="IVK15" s="1436"/>
      <c r="IVL15" s="1436"/>
      <c r="IVM15" s="1436"/>
      <c r="IVN15" s="1436"/>
      <c r="IVO15" s="1436"/>
      <c r="IVP15" s="1436"/>
      <c r="IVQ15" s="1436"/>
      <c r="IVR15" s="1436"/>
      <c r="IVS15" s="1436"/>
      <c r="IVT15" s="1436"/>
      <c r="IVU15" s="1436"/>
      <c r="IVV15" s="1436"/>
      <c r="IVW15" s="1436"/>
      <c r="IVX15" s="1436"/>
      <c r="IVY15" s="1436"/>
      <c r="IVZ15" s="1436"/>
      <c r="IWA15" s="1436"/>
      <c r="IWB15" s="1436"/>
      <c r="IWC15" s="1436"/>
      <c r="IWD15" s="1436"/>
      <c r="IWE15" s="1436"/>
      <c r="IWF15" s="1436"/>
      <c r="IWG15" s="1436"/>
      <c r="IWH15" s="1436"/>
      <c r="IWI15" s="1436"/>
      <c r="IWJ15" s="1436"/>
      <c r="IWK15" s="1436"/>
      <c r="IWL15" s="1436"/>
      <c r="IWM15" s="1436"/>
      <c r="IWN15" s="1436"/>
      <c r="IWO15" s="1436"/>
      <c r="IWP15" s="1436"/>
      <c r="IWQ15" s="1436"/>
      <c r="IWR15" s="1436"/>
      <c r="IWS15" s="1436"/>
      <c r="IWT15" s="1436"/>
      <c r="IWU15" s="1436"/>
      <c r="IWV15" s="1436"/>
      <c r="IWW15" s="1436"/>
      <c r="IWX15" s="1436"/>
      <c r="IWY15" s="1436"/>
      <c r="IWZ15" s="1436"/>
      <c r="IXA15" s="1436"/>
      <c r="IXB15" s="1436"/>
      <c r="IXC15" s="1436"/>
      <c r="IXD15" s="1436"/>
      <c r="IXE15" s="1436"/>
      <c r="IXF15" s="1436"/>
      <c r="IXG15" s="1436"/>
      <c r="IXH15" s="1436"/>
      <c r="IXI15" s="1436"/>
      <c r="IXJ15" s="1436"/>
      <c r="IXK15" s="1436"/>
      <c r="IXL15" s="1436"/>
      <c r="IXM15" s="1436"/>
      <c r="IXN15" s="1436"/>
      <c r="IXO15" s="1436"/>
      <c r="IXP15" s="1436"/>
      <c r="IXQ15" s="1436"/>
      <c r="IXR15" s="1436"/>
      <c r="IXS15" s="1436"/>
      <c r="IXT15" s="1436"/>
      <c r="IXU15" s="1436"/>
      <c r="IXV15" s="1436"/>
      <c r="IXW15" s="1436"/>
      <c r="IXX15" s="1436"/>
      <c r="IXY15" s="1436"/>
      <c r="IXZ15" s="1436"/>
      <c r="IYA15" s="1436"/>
      <c r="IYB15" s="1436"/>
      <c r="IYC15" s="1436"/>
      <c r="IYD15" s="1436"/>
      <c r="IYE15" s="1436"/>
      <c r="IYF15" s="1436"/>
      <c r="IYG15" s="1436"/>
      <c r="IYH15" s="1436"/>
      <c r="IYI15" s="1436"/>
      <c r="IYJ15" s="1436"/>
      <c r="IYK15" s="1436"/>
      <c r="IYL15" s="1436"/>
      <c r="IYM15" s="1436"/>
      <c r="IYN15" s="1436"/>
      <c r="IYO15" s="1436"/>
      <c r="IYP15" s="1436"/>
      <c r="IYQ15" s="1436"/>
      <c r="IYR15" s="1436"/>
      <c r="IYS15" s="1436"/>
      <c r="IYT15" s="1436"/>
      <c r="IYU15" s="1436"/>
      <c r="IYV15" s="1436"/>
      <c r="IYW15" s="1436"/>
      <c r="IYX15" s="1436"/>
      <c r="IYY15" s="1436"/>
      <c r="IYZ15" s="1436"/>
      <c r="IZA15" s="1436"/>
      <c r="IZB15" s="1436"/>
      <c r="IZC15" s="1436"/>
      <c r="IZD15" s="1436"/>
      <c r="IZE15" s="1436"/>
      <c r="IZF15" s="1436"/>
      <c r="IZG15" s="1436"/>
      <c r="IZH15" s="1436"/>
      <c r="IZI15" s="1436"/>
      <c r="IZJ15" s="1436"/>
      <c r="IZK15" s="1436"/>
      <c r="IZL15" s="1436"/>
      <c r="IZM15" s="1436"/>
      <c r="IZN15" s="1436"/>
      <c r="IZO15" s="1436"/>
      <c r="IZP15" s="1436"/>
      <c r="IZQ15" s="1436"/>
      <c r="IZR15" s="1436"/>
      <c r="IZS15" s="1436"/>
      <c r="IZT15" s="1436"/>
      <c r="IZU15" s="1436"/>
      <c r="IZV15" s="1436"/>
      <c r="IZW15" s="1436"/>
      <c r="IZX15" s="1436"/>
      <c r="IZY15" s="1436"/>
      <c r="IZZ15" s="1436"/>
      <c r="JAA15" s="1436"/>
      <c r="JAB15" s="1436"/>
      <c r="JAC15" s="1436"/>
      <c r="JAD15" s="1436"/>
      <c r="JAE15" s="1436"/>
      <c r="JAF15" s="1436"/>
      <c r="JAG15" s="1436"/>
      <c r="JAH15" s="1436"/>
      <c r="JAI15" s="1436"/>
      <c r="JAJ15" s="1436"/>
      <c r="JAK15" s="1436"/>
      <c r="JAL15" s="1436"/>
      <c r="JAM15" s="1436"/>
      <c r="JAN15" s="1436"/>
      <c r="JAO15" s="1436"/>
      <c r="JAP15" s="1436"/>
      <c r="JAQ15" s="1436"/>
      <c r="JAR15" s="1436"/>
      <c r="JAS15" s="1436"/>
      <c r="JAT15" s="1436"/>
      <c r="JAU15" s="1436"/>
      <c r="JAV15" s="1436"/>
      <c r="JAW15" s="1436"/>
      <c r="JAX15" s="1436"/>
      <c r="JAY15" s="1436"/>
      <c r="JAZ15" s="1436"/>
      <c r="JBA15" s="1436"/>
      <c r="JBB15" s="1436"/>
      <c r="JBC15" s="1436"/>
      <c r="JBD15" s="1436"/>
      <c r="JBE15" s="1436"/>
      <c r="JBF15" s="1436"/>
      <c r="JBG15" s="1436"/>
      <c r="JBH15" s="1436"/>
      <c r="JBI15" s="1436"/>
      <c r="JBJ15" s="1436"/>
      <c r="JBK15" s="1436"/>
      <c r="JBL15" s="1436"/>
      <c r="JBM15" s="1436"/>
      <c r="JBN15" s="1436"/>
      <c r="JBO15" s="1436"/>
      <c r="JBP15" s="1436"/>
      <c r="JBQ15" s="1436"/>
      <c r="JBR15" s="1436"/>
      <c r="JBS15" s="1436"/>
      <c r="JBT15" s="1436"/>
      <c r="JBU15" s="1436"/>
      <c r="JBV15" s="1436"/>
      <c r="JBW15" s="1436"/>
      <c r="JBX15" s="1436"/>
      <c r="JBY15" s="1436"/>
      <c r="JBZ15" s="1436"/>
      <c r="JCA15" s="1436"/>
      <c r="JCB15" s="1436"/>
      <c r="JCC15" s="1436"/>
      <c r="JCD15" s="1436"/>
      <c r="JCE15" s="1436"/>
      <c r="JCF15" s="1436"/>
      <c r="JCG15" s="1436"/>
      <c r="JCH15" s="1436"/>
      <c r="JCI15" s="1436"/>
      <c r="JCJ15" s="1436"/>
      <c r="JCK15" s="1436"/>
      <c r="JCL15" s="1436"/>
      <c r="JCM15" s="1436"/>
      <c r="JCN15" s="1436"/>
      <c r="JCO15" s="1436"/>
      <c r="JCP15" s="1436"/>
      <c r="JCQ15" s="1436"/>
      <c r="JCR15" s="1436"/>
      <c r="JCS15" s="1436"/>
      <c r="JCT15" s="1436"/>
      <c r="JCU15" s="1436"/>
      <c r="JCV15" s="1436"/>
      <c r="JCW15" s="1436"/>
      <c r="JCX15" s="1436"/>
      <c r="JCY15" s="1436"/>
      <c r="JCZ15" s="1436"/>
      <c r="JDA15" s="1436"/>
      <c r="JDB15" s="1436"/>
      <c r="JDC15" s="1436"/>
      <c r="JDD15" s="1436"/>
      <c r="JDE15" s="1436"/>
      <c r="JDF15" s="1436"/>
      <c r="JDG15" s="1436"/>
      <c r="JDH15" s="1436"/>
      <c r="JDI15" s="1436"/>
      <c r="JDJ15" s="1436"/>
      <c r="JDK15" s="1436"/>
      <c r="JDL15" s="1436"/>
      <c r="JDM15" s="1436"/>
      <c r="JDN15" s="1436"/>
      <c r="JDO15" s="1436"/>
      <c r="JDP15" s="1436"/>
      <c r="JDQ15" s="1436"/>
      <c r="JDR15" s="1436"/>
      <c r="JDS15" s="1436"/>
      <c r="JDT15" s="1436"/>
      <c r="JDU15" s="1436"/>
      <c r="JDV15" s="1436"/>
      <c r="JDW15" s="1436"/>
      <c r="JDX15" s="1436"/>
      <c r="JDY15" s="1436"/>
      <c r="JDZ15" s="1436"/>
      <c r="JEA15" s="1436"/>
      <c r="JEB15" s="1436"/>
      <c r="JEC15" s="1436"/>
      <c r="JED15" s="1436"/>
      <c r="JEE15" s="1436"/>
      <c r="JEF15" s="1436"/>
      <c r="JEG15" s="1436"/>
      <c r="JEH15" s="1436"/>
      <c r="JEI15" s="1436"/>
      <c r="JEJ15" s="1436"/>
      <c r="JEK15" s="1436"/>
      <c r="JEL15" s="1436"/>
      <c r="JEM15" s="1436"/>
      <c r="JEN15" s="1436"/>
      <c r="JEO15" s="1436"/>
      <c r="JEP15" s="1436"/>
      <c r="JEQ15" s="1436"/>
      <c r="JER15" s="1436"/>
      <c r="JES15" s="1436"/>
      <c r="JET15" s="1436"/>
      <c r="JEU15" s="1436"/>
      <c r="JEV15" s="1436"/>
      <c r="JEW15" s="1436"/>
      <c r="JEX15" s="1436"/>
      <c r="JEY15" s="1436"/>
      <c r="JEZ15" s="1436"/>
      <c r="JFA15" s="1436"/>
      <c r="JFB15" s="1436"/>
      <c r="JFC15" s="1436"/>
      <c r="JFD15" s="1436"/>
      <c r="JFE15" s="1436"/>
      <c r="JFF15" s="1436"/>
      <c r="JFG15" s="1436"/>
      <c r="JFH15" s="1436"/>
      <c r="JFI15" s="1436"/>
      <c r="JFJ15" s="1436"/>
      <c r="JFK15" s="1436"/>
      <c r="JFL15" s="1436"/>
      <c r="JFM15" s="1436"/>
      <c r="JFN15" s="1436"/>
      <c r="JFO15" s="1436"/>
      <c r="JFP15" s="1436"/>
      <c r="JFQ15" s="1436"/>
      <c r="JFR15" s="1436"/>
      <c r="JFS15" s="1436"/>
      <c r="JFT15" s="1436"/>
      <c r="JFU15" s="1436"/>
      <c r="JFV15" s="1436"/>
      <c r="JFW15" s="1436"/>
      <c r="JFX15" s="1436"/>
      <c r="JFY15" s="1436"/>
      <c r="JFZ15" s="1436"/>
      <c r="JGA15" s="1436"/>
      <c r="JGB15" s="1436"/>
      <c r="JGC15" s="1436"/>
      <c r="JGD15" s="1436"/>
      <c r="JGE15" s="1436"/>
      <c r="JGF15" s="1436"/>
      <c r="JGG15" s="1436"/>
      <c r="JGH15" s="1436"/>
      <c r="JGI15" s="1436"/>
      <c r="JGJ15" s="1436"/>
      <c r="JGK15" s="1436"/>
      <c r="JGL15" s="1436"/>
      <c r="JGM15" s="1436"/>
      <c r="JGN15" s="1436"/>
      <c r="JGO15" s="1436"/>
      <c r="JGP15" s="1436"/>
      <c r="JGQ15" s="1436"/>
      <c r="JGR15" s="1436"/>
      <c r="JGS15" s="1436"/>
      <c r="JGT15" s="1436"/>
      <c r="JGU15" s="1436"/>
      <c r="JGV15" s="1436"/>
      <c r="JGW15" s="1436"/>
      <c r="JGX15" s="1436"/>
      <c r="JGY15" s="1436"/>
      <c r="JGZ15" s="1436"/>
      <c r="JHA15" s="1436"/>
      <c r="JHB15" s="1436"/>
      <c r="JHC15" s="1436"/>
      <c r="JHD15" s="1436"/>
      <c r="JHE15" s="1436"/>
      <c r="JHF15" s="1436"/>
      <c r="JHG15" s="1436"/>
      <c r="JHH15" s="1436"/>
      <c r="JHI15" s="1436"/>
      <c r="JHJ15" s="1436"/>
      <c r="JHK15" s="1436"/>
      <c r="JHL15" s="1436"/>
      <c r="JHM15" s="1436"/>
      <c r="JHN15" s="1436"/>
      <c r="JHO15" s="1436"/>
      <c r="JHP15" s="1436"/>
      <c r="JHQ15" s="1436"/>
      <c r="JHR15" s="1436"/>
      <c r="JHS15" s="1436"/>
      <c r="JHT15" s="1436"/>
      <c r="JHU15" s="1436"/>
      <c r="JHV15" s="1436"/>
      <c r="JHW15" s="1436"/>
      <c r="JHX15" s="1436"/>
      <c r="JHY15" s="1436"/>
      <c r="JHZ15" s="1436"/>
      <c r="JIA15" s="1436"/>
      <c r="JIB15" s="1436"/>
      <c r="JIC15" s="1436"/>
      <c r="JID15" s="1436"/>
      <c r="JIE15" s="1436"/>
      <c r="JIF15" s="1436"/>
      <c r="JIG15" s="1436"/>
      <c r="JIH15" s="1436"/>
      <c r="JII15" s="1436"/>
      <c r="JIJ15" s="1436"/>
      <c r="JIK15" s="1436"/>
      <c r="JIL15" s="1436"/>
      <c r="JIM15" s="1436"/>
      <c r="JIN15" s="1436"/>
      <c r="JIO15" s="1436"/>
      <c r="JIP15" s="1436"/>
      <c r="JIQ15" s="1436"/>
      <c r="JIR15" s="1436"/>
      <c r="JIS15" s="1436"/>
      <c r="JIT15" s="1436"/>
      <c r="JIU15" s="1436"/>
      <c r="JIV15" s="1436"/>
      <c r="JIW15" s="1436"/>
      <c r="JIX15" s="1436"/>
      <c r="JIY15" s="1436"/>
      <c r="JIZ15" s="1436"/>
      <c r="JJA15" s="1436"/>
      <c r="JJB15" s="1436"/>
      <c r="JJC15" s="1436"/>
      <c r="JJD15" s="1436"/>
      <c r="JJE15" s="1436"/>
      <c r="JJF15" s="1436"/>
      <c r="JJG15" s="1436"/>
      <c r="JJH15" s="1436"/>
      <c r="JJI15" s="1436"/>
      <c r="JJJ15" s="1436"/>
      <c r="JJK15" s="1436"/>
      <c r="JJL15" s="1436"/>
      <c r="JJM15" s="1436"/>
      <c r="JJN15" s="1436"/>
      <c r="JJO15" s="1436"/>
      <c r="JJP15" s="1436"/>
      <c r="JJQ15" s="1436"/>
      <c r="JJR15" s="1436"/>
      <c r="JJS15" s="1436"/>
      <c r="JJT15" s="1436"/>
      <c r="JJU15" s="1436"/>
      <c r="JJV15" s="1436"/>
      <c r="JJW15" s="1436"/>
      <c r="JJX15" s="1436"/>
      <c r="JJY15" s="1436"/>
      <c r="JJZ15" s="1436"/>
      <c r="JKA15" s="1436"/>
      <c r="JKB15" s="1436"/>
      <c r="JKC15" s="1436"/>
      <c r="JKD15" s="1436"/>
      <c r="JKE15" s="1436"/>
      <c r="JKF15" s="1436"/>
      <c r="JKG15" s="1436"/>
      <c r="JKH15" s="1436"/>
      <c r="JKI15" s="1436"/>
      <c r="JKJ15" s="1436"/>
      <c r="JKK15" s="1436"/>
      <c r="JKL15" s="1436"/>
      <c r="JKM15" s="1436"/>
      <c r="JKN15" s="1436"/>
      <c r="JKO15" s="1436"/>
      <c r="JKP15" s="1436"/>
      <c r="JKQ15" s="1436"/>
      <c r="JKR15" s="1436"/>
      <c r="JKS15" s="1436"/>
      <c r="JKT15" s="1436"/>
      <c r="JKU15" s="1436"/>
      <c r="JKV15" s="1436"/>
      <c r="JKW15" s="1436"/>
      <c r="JKX15" s="1436"/>
      <c r="JKY15" s="1436"/>
      <c r="JKZ15" s="1436"/>
      <c r="JLA15" s="1436"/>
      <c r="JLB15" s="1436"/>
      <c r="JLC15" s="1436"/>
      <c r="JLD15" s="1436"/>
      <c r="JLE15" s="1436"/>
      <c r="JLF15" s="1436"/>
      <c r="JLG15" s="1436"/>
      <c r="JLH15" s="1436"/>
      <c r="JLI15" s="1436"/>
      <c r="JLJ15" s="1436"/>
      <c r="JLK15" s="1436"/>
      <c r="JLL15" s="1436"/>
      <c r="JLM15" s="1436"/>
      <c r="JLN15" s="1436"/>
      <c r="JLO15" s="1436"/>
      <c r="JLP15" s="1436"/>
      <c r="JLQ15" s="1436"/>
      <c r="JLR15" s="1436"/>
      <c r="JLS15" s="1436"/>
      <c r="JLT15" s="1436"/>
      <c r="JLU15" s="1436"/>
      <c r="JLV15" s="1436"/>
      <c r="JLW15" s="1436"/>
      <c r="JLX15" s="1436"/>
      <c r="JLY15" s="1436"/>
      <c r="JLZ15" s="1436"/>
      <c r="JMA15" s="1436"/>
      <c r="JMB15" s="1436"/>
      <c r="JMC15" s="1436"/>
      <c r="JMD15" s="1436"/>
      <c r="JME15" s="1436"/>
      <c r="JMF15" s="1436"/>
      <c r="JMG15" s="1436"/>
      <c r="JMH15" s="1436"/>
      <c r="JMI15" s="1436"/>
      <c r="JMJ15" s="1436"/>
      <c r="JMK15" s="1436"/>
      <c r="JML15" s="1436"/>
      <c r="JMM15" s="1436"/>
      <c r="JMN15" s="1436"/>
      <c r="JMO15" s="1436"/>
      <c r="JMP15" s="1436"/>
      <c r="JMQ15" s="1436"/>
      <c r="JMR15" s="1436"/>
      <c r="JMS15" s="1436"/>
      <c r="JMT15" s="1436"/>
      <c r="JMU15" s="1436"/>
      <c r="JMV15" s="1436"/>
      <c r="JMW15" s="1436"/>
      <c r="JMX15" s="1436"/>
      <c r="JMY15" s="1436"/>
      <c r="JMZ15" s="1436"/>
      <c r="JNA15" s="1436"/>
      <c r="JNB15" s="1436"/>
      <c r="JNC15" s="1436"/>
      <c r="JND15" s="1436"/>
      <c r="JNE15" s="1436"/>
      <c r="JNF15" s="1436"/>
      <c r="JNG15" s="1436"/>
      <c r="JNH15" s="1436"/>
      <c r="JNI15" s="1436"/>
      <c r="JNJ15" s="1436"/>
      <c r="JNK15" s="1436"/>
      <c r="JNL15" s="1436"/>
      <c r="JNM15" s="1436"/>
      <c r="JNN15" s="1436"/>
      <c r="JNO15" s="1436"/>
      <c r="JNP15" s="1436"/>
      <c r="JNQ15" s="1436"/>
      <c r="JNR15" s="1436"/>
      <c r="JNS15" s="1436"/>
      <c r="JNT15" s="1436"/>
      <c r="JNU15" s="1436"/>
      <c r="JNV15" s="1436"/>
      <c r="JNW15" s="1436"/>
      <c r="JNX15" s="1436"/>
      <c r="JNY15" s="1436"/>
      <c r="JNZ15" s="1436"/>
      <c r="JOA15" s="1436"/>
      <c r="JOB15" s="1436"/>
      <c r="JOC15" s="1436"/>
      <c r="JOD15" s="1436"/>
      <c r="JOE15" s="1436"/>
      <c r="JOF15" s="1436"/>
      <c r="JOG15" s="1436"/>
      <c r="JOH15" s="1436"/>
      <c r="JOI15" s="1436"/>
      <c r="JOJ15" s="1436"/>
      <c r="JOK15" s="1436"/>
      <c r="JOL15" s="1436"/>
      <c r="JOM15" s="1436"/>
      <c r="JON15" s="1436"/>
      <c r="JOO15" s="1436"/>
      <c r="JOP15" s="1436"/>
      <c r="JOQ15" s="1436"/>
      <c r="JOR15" s="1436"/>
      <c r="JOS15" s="1436"/>
      <c r="JOT15" s="1436"/>
      <c r="JOU15" s="1436"/>
      <c r="JOV15" s="1436"/>
      <c r="JOW15" s="1436"/>
      <c r="JOX15" s="1436"/>
      <c r="JOY15" s="1436"/>
      <c r="JOZ15" s="1436"/>
      <c r="JPA15" s="1436"/>
      <c r="JPB15" s="1436"/>
      <c r="JPC15" s="1436"/>
      <c r="JPD15" s="1436"/>
      <c r="JPE15" s="1436"/>
      <c r="JPF15" s="1436"/>
      <c r="JPG15" s="1436"/>
      <c r="JPH15" s="1436"/>
      <c r="JPI15" s="1436"/>
      <c r="JPJ15" s="1436"/>
      <c r="JPK15" s="1436"/>
      <c r="JPL15" s="1436"/>
      <c r="JPM15" s="1436"/>
      <c r="JPN15" s="1436"/>
      <c r="JPO15" s="1436"/>
      <c r="JPP15" s="1436"/>
      <c r="JPQ15" s="1436"/>
      <c r="JPR15" s="1436"/>
      <c r="JPS15" s="1436"/>
      <c r="JPT15" s="1436"/>
      <c r="JPU15" s="1436"/>
      <c r="JPV15" s="1436"/>
      <c r="JPW15" s="1436"/>
      <c r="JPX15" s="1436"/>
      <c r="JPY15" s="1436"/>
      <c r="JPZ15" s="1436"/>
      <c r="JQA15" s="1436"/>
      <c r="JQB15" s="1436"/>
      <c r="JQC15" s="1436"/>
      <c r="JQD15" s="1436"/>
      <c r="JQE15" s="1436"/>
      <c r="JQF15" s="1436"/>
      <c r="JQG15" s="1436"/>
      <c r="JQH15" s="1436"/>
      <c r="JQI15" s="1436"/>
      <c r="JQJ15" s="1436"/>
      <c r="JQK15" s="1436"/>
      <c r="JQL15" s="1436"/>
      <c r="JQM15" s="1436"/>
      <c r="JQN15" s="1436"/>
      <c r="JQO15" s="1436"/>
      <c r="JQP15" s="1436"/>
      <c r="JQQ15" s="1436"/>
      <c r="JQR15" s="1436"/>
      <c r="JQS15" s="1436"/>
      <c r="JQT15" s="1436"/>
      <c r="JQU15" s="1436"/>
      <c r="JQV15" s="1436"/>
      <c r="JQW15" s="1436"/>
      <c r="JQX15" s="1436"/>
      <c r="JQY15" s="1436"/>
      <c r="JQZ15" s="1436"/>
      <c r="JRA15" s="1436"/>
      <c r="JRB15" s="1436"/>
      <c r="JRC15" s="1436"/>
      <c r="JRD15" s="1436"/>
      <c r="JRE15" s="1436"/>
      <c r="JRF15" s="1436"/>
      <c r="JRG15" s="1436"/>
      <c r="JRH15" s="1436"/>
      <c r="JRI15" s="1436"/>
      <c r="JRJ15" s="1436"/>
      <c r="JRK15" s="1436"/>
      <c r="JRL15" s="1436"/>
      <c r="JRM15" s="1436"/>
      <c r="JRN15" s="1436"/>
      <c r="JRO15" s="1436"/>
      <c r="JRP15" s="1436"/>
      <c r="JRQ15" s="1436"/>
      <c r="JRR15" s="1436"/>
      <c r="JRS15" s="1436"/>
      <c r="JRT15" s="1436"/>
      <c r="JRU15" s="1436"/>
      <c r="JRV15" s="1436"/>
      <c r="JRW15" s="1436"/>
      <c r="JRX15" s="1436"/>
      <c r="JRY15" s="1436"/>
      <c r="JRZ15" s="1436"/>
      <c r="JSA15" s="1436"/>
      <c r="JSB15" s="1436"/>
      <c r="JSC15" s="1436"/>
      <c r="JSD15" s="1436"/>
      <c r="JSE15" s="1436"/>
      <c r="JSF15" s="1436"/>
      <c r="JSG15" s="1436"/>
      <c r="JSH15" s="1436"/>
      <c r="JSI15" s="1436"/>
      <c r="JSJ15" s="1436"/>
      <c r="JSK15" s="1436"/>
      <c r="JSL15" s="1436"/>
      <c r="JSM15" s="1436"/>
      <c r="JSN15" s="1436"/>
      <c r="JSO15" s="1436"/>
      <c r="JSP15" s="1436"/>
      <c r="JSQ15" s="1436"/>
      <c r="JSR15" s="1436"/>
      <c r="JSS15" s="1436"/>
      <c r="JST15" s="1436"/>
      <c r="JSU15" s="1436"/>
      <c r="JSV15" s="1436"/>
      <c r="JSW15" s="1436"/>
      <c r="JSX15" s="1436"/>
      <c r="JSY15" s="1436"/>
      <c r="JSZ15" s="1436"/>
      <c r="JTA15" s="1436"/>
      <c r="JTB15" s="1436"/>
      <c r="JTC15" s="1436"/>
      <c r="JTD15" s="1436"/>
      <c r="JTE15" s="1436"/>
      <c r="JTF15" s="1436"/>
      <c r="JTG15" s="1436"/>
      <c r="JTH15" s="1436"/>
      <c r="JTI15" s="1436"/>
      <c r="JTJ15" s="1436"/>
      <c r="JTK15" s="1436"/>
      <c r="JTL15" s="1436"/>
      <c r="JTM15" s="1436"/>
      <c r="JTN15" s="1436"/>
      <c r="JTO15" s="1436"/>
      <c r="JTP15" s="1436"/>
      <c r="JTQ15" s="1436"/>
      <c r="JTR15" s="1436"/>
      <c r="JTS15" s="1436"/>
      <c r="JTT15" s="1436"/>
      <c r="JTU15" s="1436"/>
      <c r="JTV15" s="1436"/>
      <c r="JTW15" s="1436"/>
      <c r="JTX15" s="1436"/>
      <c r="JTY15" s="1436"/>
      <c r="JTZ15" s="1436"/>
      <c r="JUA15" s="1436"/>
      <c r="JUB15" s="1436"/>
      <c r="JUC15" s="1436"/>
      <c r="JUD15" s="1436"/>
      <c r="JUE15" s="1436"/>
      <c r="JUF15" s="1436"/>
      <c r="JUG15" s="1436"/>
      <c r="JUH15" s="1436"/>
      <c r="JUI15" s="1436"/>
      <c r="JUJ15" s="1436"/>
      <c r="JUK15" s="1436"/>
      <c r="JUL15" s="1436"/>
      <c r="JUM15" s="1436"/>
      <c r="JUN15" s="1436"/>
      <c r="JUO15" s="1436"/>
      <c r="JUP15" s="1436"/>
      <c r="JUQ15" s="1436"/>
      <c r="JUR15" s="1436"/>
      <c r="JUS15" s="1436"/>
      <c r="JUT15" s="1436"/>
      <c r="JUU15" s="1436"/>
      <c r="JUV15" s="1436"/>
      <c r="JUW15" s="1436"/>
      <c r="JUX15" s="1436"/>
      <c r="JUY15" s="1436"/>
      <c r="JUZ15" s="1436"/>
      <c r="JVA15" s="1436"/>
      <c r="JVB15" s="1436"/>
      <c r="JVC15" s="1436"/>
      <c r="JVD15" s="1436"/>
      <c r="JVE15" s="1436"/>
      <c r="JVF15" s="1436"/>
      <c r="JVG15" s="1436"/>
      <c r="JVH15" s="1436"/>
      <c r="JVI15" s="1436"/>
      <c r="JVJ15" s="1436"/>
      <c r="JVK15" s="1436"/>
      <c r="JVL15" s="1436"/>
      <c r="JVM15" s="1436"/>
      <c r="JVN15" s="1436"/>
      <c r="JVO15" s="1436"/>
      <c r="JVP15" s="1436"/>
      <c r="JVQ15" s="1436"/>
      <c r="JVR15" s="1436"/>
      <c r="JVS15" s="1436"/>
      <c r="JVT15" s="1436"/>
      <c r="JVU15" s="1436"/>
      <c r="JVV15" s="1436"/>
      <c r="JVW15" s="1436"/>
      <c r="JVX15" s="1436"/>
      <c r="JVY15" s="1436"/>
      <c r="JVZ15" s="1436"/>
      <c r="JWA15" s="1436"/>
      <c r="JWB15" s="1436"/>
      <c r="JWC15" s="1436"/>
      <c r="JWD15" s="1436"/>
      <c r="JWE15" s="1436"/>
      <c r="JWF15" s="1436"/>
      <c r="JWG15" s="1436"/>
      <c r="JWH15" s="1436"/>
      <c r="JWI15" s="1436"/>
      <c r="JWJ15" s="1436"/>
      <c r="JWK15" s="1436"/>
      <c r="JWL15" s="1436"/>
      <c r="JWM15" s="1436"/>
      <c r="JWN15" s="1436"/>
      <c r="JWO15" s="1436"/>
      <c r="JWP15" s="1436"/>
      <c r="JWQ15" s="1436"/>
      <c r="JWR15" s="1436"/>
      <c r="JWS15" s="1436"/>
      <c r="JWT15" s="1436"/>
      <c r="JWU15" s="1436"/>
      <c r="JWV15" s="1436"/>
      <c r="JWW15" s="1436"/>
      <c r="JWX15" s="1436"/>
      <c r="JWY15" s="1436"/>
      <c r="JWZ15" s="1436"/>
      <c r="JXA15" s="1436"/>
      <c r="JXB15" s="1436"/>
      <c r="JXC15" s="1436"/>
      <c r="JXD15" s="1436"/>
      <c r="JXE15" s="1436"/>
      <c r="JXF15" s="1436"/>
      <c r="JXG15" s="1436"/>
      <c r="JXH15" s="1436"/>
      <c r="JXI15" s="1436"/>
      <c r="JXJ15" s="1436"/>
      <c r="JXK15" s="1436"/>
      <c r="JXL15" s="1436"/>
      <c r="JXM15" s="1436"/>
      <c r="JXN15" s="1436"/>
      <c r="JXO15" s="1436"/>
      <c r="JXP15" s="1436"/>
      <c r="JXQ15" s="1436"/>
      <c r="JXR15" s="1436"/>
      <c r="JXS15" s="1436"/>
      <c r="JXT15" s="1436"/>
      <c r="JXU15" s="1436"/>
      <c r="JXV15" s="1436"/>
      <c r="JXW15" s="1436"/>
      <c r="JXX15" s="1436"/>
      <c r="JXY15" s="1436"/>
      <c r="JXZ15" s="1436"/>
      <c r="JYA15" s="1436"/>
      <c r="JYB15" s="1436"/>
      <c r="JYC15" s="1436"/>
      <c r="JYD15" s="1436"/>
      <c r="JYE15" s="1436"/>
      <c r="JYF15" s="1436"/>
      <c r="JYG15" s="1436"/>
      <c r="JYH15" s="1436"/>
      <c r="JYI15" s="1436"/>
      <c r="JYJ15" s="1436"/>
      <c r="JYK15" s="1436"/>
      <c r="JYL15" s="1436"/>
      <c r="JYM15" s="1436"/>
      <c r="JYN15" s="1436"/>
      <c r="JYO15" s="1436"/>
      <c r="JYP15" s="1436"/>
      <c r="JYQ15" s="1436"/>
      <c r="JYR15" s="1436"/>
      <c r="JYS15" s="1436"/>
      <c r="JYT15" s="1436"/>
      <c r="JYU15" s="1436"/>
      <c r="JYV15" s="1436"/>
      <c r="JYW15" s="1436"/>
      <c r="JYX15" s="1436"/>
      <c r="JYY15" s="1436"/>
      <c r="JYZ15" s="1436"/>
      <c r="JZA15" s="1436"/>
      <c r="JZB15" s="1436"/>
      <c r="JZC15" s="1436"/>
      <c r="JZD15" s="1436"/>
      <c r="JZE15" s="1436"/>
      <c r="JZF15" s="1436"/>
      <c r="JZG15" s="1436"/>
      <c r="JZH15" s="1436"/>
      <c r="JZI15" s="1436"/>
      <c r="JZJ15" s="1436"/>
      <c r="JZK15" s="1436"/>
      <c r="JZL15" s="1436"/>
      <c r="JZM15" s="1436"/>
      <c r="JZN15" s="1436"/>
      <c r="JZO15" s="1436"/>
      <c r="JZP15" s="1436"/>
      <c r="JZQ15" s="1436"/>
      <c r="JZR15" s="1436"/>
      <c r="JZS15" s="1436"/>
      <c r="JZT15" s="1436"/>
      <c r="JZU15" s="1436"/>
      <c r="JZV15" s="1436"/>
      <c r="JZW15" s="1436"/>
      <c r="JZX15" s="1436"/>
      <c r="JZY15" s="1436"/>
      <c r="JZZ15" s="1436"/>
      <c r="KAA15" s="1436"/>
      <c r="KAB15" s="1436"/>
      <c r="KAC15" s="1436"/>
      <c r="KAD15" s="1436"/>
      <c r="KAE15" s="1436"/>
      <c r="KAF15" s="1436"/>
      <c r="KAG15" s="1436"/>
      <c r="KAH15" s="1436"/>
      <c r="KAI15" s="1436"/>
      <c r="KAJ15" s="1436"/>
      <c r="KAK15" s="1436"/>
      <c r="KAL15" s="1436"/>
      <c r="KAM15" s="1436"/>
      <c r="KAN15" s="1436"/>
      <c r="KAO15" s="1436"/>
      <c r="KAP15" s="1436"/>
      <c r="KAQ15" s="1436"/>
      <c r="KAR15" s="1436"/>
      <c r="KAS15" s="1436"/>
      <c r="KAT15" s="1436"/>
      <c r="KAU15" s="1436"/>
      <c r="KAV15" s="1436"/>
      <c r="KAW15" s="1436"/>
      <c r="KAX15" s="1436"/>
      <c r="KAY15" s="1436"/>
      <c r="KAZ15" s="1436"/>
      <c r="KBA15" s="1436"/>
      <c r="KBB15" s="1436"/>
      <c r="KBC15" s="1436"/>
      <c r="KBD15" s="1436"/>
      <c r="KBE15" s="1436"/>
      <c r="KBF15" s="1436"/>
      <c r="KBG15" s="1436"/>
      <c r="KBH15" s="1436"/>
      <c r="KBI15" s="1436"/>
      <c r="KBJ15" s="1436"/>
      <c r="KBK15" s="1436"/>
      <c r="KBL15" s="1436"/>
      <c r="KBM15" s="1436"/>
      <c r="KBN15" s="1436"/>
      <c r="KBO15" s="1436"/>
      <c r="KBP15" s="1436"/>
      <c r="KBQ15" s="1436"/>
      <c r="KBR15" s="1436"/>
      <c r="KBS15" s="1436"/>
      <c r="KBT15" s="1436"/>
      <c r="KBU15" s="1436"/>
      <c r="KBV15" s="1436"/>
      <c r="KBW15" s="1436"/>
      <c r="KBX15" s="1436"/>
      <c r="KBY15" s="1436"/>
      <c r="KBZ15" s="1436"/>
      <c r="KCA15" s="1436"/>
      <c r="KCB15" s="1436"/>
      <c r="KCC15" s="1436"/>
      <c r="KCD15" s="1436"/>
      <c r="KCE15" s="1436"/>
      <c r="KCF15" s="1436"/>
      <c r="KCG15" s="1436"/>
      <c r="KCH15" s="1436"/>
      <c r="KCI15" s="1436"/>
      <c r="KCJ15" s="1436"/>
      <c r="KCK15" s="1436"/>
      <c r="KCL15" s="1436"/>
      <c r="KCM15" s="1436"/>
      <c r="KCN15" s="1436"/>
      <c r="KCO15" s="1436"/>
      <c r="KCP15" s="1436"/>
      <c r="KCQ15" s="1436"/>
      <c r="KCR15" s="1436"/>
      <c r="KCS15" s="1436"/>
      <c r="KCT15" s="1436"/>
      <c r="KCU15" s="1436"/>
      <c r="KCV15" s="1436"/>
      <c r="KCW15" s="1436"/>
      <c r="KCX15" s="1436"/>
      <c r="KCY15" s="1436"/>
      <c r="KCZ15" s="1436"/>
      <c r="KDA15" s="1436"/>
      <c r="KDB15" s="1436"/>
      <c r="KDC15" s="1436"/>
      <c r="KDD15" s="1436"/>
      <c r="KDE15" s="1436"/>
      <c r="KDF15" s="1436"/>
      <c r="KDG15" s="1436"/>
      <c r="KDH15" s="1436"/>
      <c r="KDI15" s="1436"/>
      <c r="KDJ15" s="1436"/>
      <c r="KDK15" s="1436"/>
      <c r="KDL15" s="1436"/>
      <c r="KDM15" s="1436"/>
      <c r="KDN15" s="1436"/>
      <c r="KDO15" s="1436"/>
      <c r="KDP15" s="1436"/>
      <c r="KDQ15" s="1436"/>
      <c r="KDR15" s="1436"/>
      <c r="KDS15" s="1436"/>
      <c r="KDT15" s="1436"/>
      <c r="KDU15" s="1436"/>
      <c r="KDV15" s="1436"/>
      <c r="KDW15" s="1436"/>
      <c r="KDX15" s="1436"/>
      <c r="KDY15" s="1436"/>
      <c r="KDZ15" s="1436"/>
      <c r="KEA15" s="1436"/>
      <c r="KEB15" s="1436"/>
      <c r="KEC15" s="1436"/>
      <c r="KED15" s="1436"/>
      <c r="KEE15" s="1436"/>
      <c r="KEF15" s="1436"/>
      <c r="KEG15" s="1436"/>
      <c r="KEH15" s="1436"/>
      <c r="KEI15" s="1436"/>
      <c r="KEJ15" s="1436"/>
      <c r="KEK15" s="1436"/>
      <c r="KEL15" s="1436"/>
      <c r="KEM15" s="1436"/>
      <c r="KEN15" s="1436"/>
      <c r="KEO15" s="1436"/>
      <c r="KEP15" s="1436"/>
      <c r="KEQ15" s="1436"/>
      <c r="KER15" s="1436"/>
      <c r="KES15" s="1436"/>
      <c r="KET15" s="1436"/>
      <c r="KEU15" s="1436"/>
      <c r="KEV15" s="1436"/>
      <c r="KEW15" s="1436"/>
      <c r="KEX15" s="1436"/>
      <c r="KEY15" s="1436"/>
      <c r="KEZ15" s="1436"/>
      <c r="KFA15" s="1436"/>
      <c r="KFB15" s="1436"/>
      <c r="KFC15" s="1436"/>
      <c r="KFD15" s="1436"/>
      <c r="KFE15" s="1436"/>
      <c r="KFF15" s="1436"/>
      <c r="KFG15" s="1436"/>
      <c r="KFH15" s="1436"/>
      <c r="KFI15" s="1436"/>
      <c r="KFJ15" s="1436"/>
      <c r="KFK15" s="1436"/>
      <c r="KFL15" s="1436"/>
      <c r="KFM15" s="1436"/>
      <c r="KFN15" s="1436"/>
      <c r="KFO15" s="1436"/>
      <c r="KFP15" s="1436"/>
      <c r="KFQ15" s="1436"/>
      <c r="KFR15" s="1436"/>
      <c r="KFS15" s="1436"/>
      <c r="KFT15" s="1436"/>
      <c r="KFU15" s="1436"/>
      <c r="KFV15" s="1436"/>
      <c r="KFW15" s="1436"/>
      <c r="KFX15" s="1436"/>
      <c r="KFY15" s="1436"/>
      <c r="KFZ15" s="1436"/>
      <c r="KGA15" s="1436"/>
      <c r="KGB15" s="1436"/>
      <c r="KGC15" s="1436"/>
      <c r="KGD15" s="1436"/>
      <c r="KGE15" s="1436"/>
      <c r="KGF15" s="1436"/>
      <c r="KGG15" s="1436"/>
      <c r="KGH15" s="1436"/>
      <c r="KGI15" s="1436"/>
      <c r="KGJ15" s="1436"/>
      <c r="KGK15" s="1436"/>
      <c r="KGL15" s="1436"/>
      <c r="KGM15" s="1436"/>
      <c r="KGN15" s="1436"/>
      <c r="KGO15" s="1436"/>
      <c r="KGP15" s="1436"/>
      <c r="KGQ15" s="1436"/>
      <c r="KGR15" s="1436"/>
      <c r="KGS15" s="1436"/>
      <c r="KGT15" s="1436"/>
      <c r="KGU15" s="1436"/>
      <c r="KGV15" s="1436"/>
      <c r="KGW15" s="1436"/>
      <c r="KGX15" s="1436"/>
      <c r="KGY15" s="1436"/>
      <c r="KGZ15" s="1436"/>
      <c r="KHA15" s="1436"/>
      <c r="KHB15" s="1436"/>
      <c r="KHC15" s="1436"/>
      <c r="KHD15" s="1436"/>
      <c r="KHE15" s="1436"/>
      <c r="KHF15" s="1436"/>
      <c r="KHG15" s="1436"/>
      <c r="KHH15" s="1436"/>
      <c r="KHI15" s="1436"/>
      <c r="KHJ15" s="1436"/>
      <c r="KHK15" s="1436"/>
      <c r="KHL15" s="1436"/>
      <c r="KHM15" s="1436"/>
      <c r="KHN15" s="1436"/>
      <c r="KHO15" s="1436"/>
      <c r="KHP15" s="1436"/>
      <c r="KHQ15" s="1436"/>
      <c r="KHR15" s="1436"/>
      <c r="KHS15" s="1436"/>
      <c r="KHT15" s="1436"/>
      <c r="KHU15" s="1436"/>
      <c r="KHV15" s="1436"/>
      <c r="KHW15" s="1436"/>
      <c r="KHX15" s="1436"/>
      <c r="KHY15" s="1436"/>
      <c r="KHZ15" s="1436"/>
      <c r="KIA15" s="1436"/>
      <c r="KIB15" s="1436"/>
      <c r="KIC15" s="1436"/>
      <c r="KID15" s="1436"/>
      <c r="KIE15" s="1436"/>
      <c r="KIF15" s="1436"/>
      <c r="KIG15" s="1436"/>
      <c r="KIH15" s="1436"/>
      <c r="KII15" s="1436"/>
      <c r="KIJ15" s="1436"/>
      <c r="KIK15" s="1436"/>
      <c r="KIL15" s="1436"/>
      <c r="KIM15" s="1436"/>
      <c r="KIN15" s="1436"/>
      <c r="KIO15" s="1436"/>
      <c r="KIP15" s="1436"/>
      <c r="KIQ15" s="1436"/>
      <c r="KIR15" s="1436"/>
      <c r="KIS15" s="1436"/>
      <c r="KIT15" s="1436"/>
      <c r="KIU15" s="1436"/>
      <c r="KIV15" s="1436"/>
      <c r="KIW15" s="1436"/>
      <c r="KIX15" s="1436"/>
      <c r="KIY15" s="1436"/>
      <c r="KIZ15" s="1436"/>
      <c r="KJA15" s="1436"/>
      <c r="KJB15" s="1436"/>
      <c r="KJC15" s="1436"/>
      <c r="KJD15" s="1436"/>
      <c r="KJE15" s="1436"/>
      <c r="KJF15" s="1436"/>
      <c r="KJG15" s="1436"/>
      <c r="KJH15" s="1436"/>
      <c r="KJI15" s="1436"/>
      <c r="KJJ15" s="1436"/>
      <c r="KJK15" s="1436"/>
      <c r="KJL15" s="1436"/>
      <c r="KJM15" s="1436"/>
      <c r="KJN15" s="1436"/>
      <c r="KJO15" s="1436"/>
      <c r="KJP15" s="1436"/>
      <c r="KJQ15" s="1436"/>
      <c r="KJR15" s="1436"/>
      <c r="KJS15" s="1436"/>
      <c r="KJT15" s="1436"/>
      <c r="KJU15" s="1436"/>
      <c r="KJV15" s="1436"/>
      <c r="KJW15" s="1436"/>
      <c r="KJX15" s="1436"/>
      <c r="KJY15" s="1436"/>
      <c r="KJZ15" s="1436"/>
      <c r="KKA15" s="1436"/>
      <c r="KKB15" s="1436"/>
      <c r="KKC15" s="1436"/>
      <c r="KKD15" s="1436"/>
      <c r="KKE15" s="1436"/>
      <c r="KKF15" s="1436"/>
      <c r="KKG15" s="1436"/>
      <c r="KKH15" s="1436"/>
      <c r="KKI15" s="1436"/>
      <c r="KKJ15" s="1436"/>
      <c r="KKK15" s="1436"/>
      <c r="KKL15" s="1436"/>
      <c r="KKM15" s="1436"/>
      <c r="KKN15" s="1436"/>
      <c r="KKO15" s="1436"/>
      <c r="KKP15" s="1436"/>
      <c r="KKQ15" s="1436"/>
      <c r="KKR15" s="1436"/>
      <c r="KKS15" s="1436"/>
      <c r="KKT15" s="1436"/>
      <c r="KKU15" s="1436"/>
      <c r="KKV15" s="1436"/>
      <c r="KKW15" s="1436"/>
      <c r="KKX15" s="1436"/>
      <c r="KKY15" s="1436"/>
      <c r="KKZ15" s="1436"/>
      <c r="KLA15" s="1436"/>
      <c r="KLB15" s="1436"/>
      <c r="KLC15" s="1436"/>
      <c r="KLD15" s="1436"/>
      <c r="KLE15" s="1436"/>
      <c r="KLF15" s="1436"/>
      <c r="KLG15" s="1436"/>
      <c r="KLH15" s="1436"/>
      <c r="KLI15" s="1436"/>
      <c r="KLJ15" s="1436"/>
      <c r="KLK15" s="1436"/>
      <c r="KLL15" s="1436"/>
      <c r="KLM15" s="1436"/>
      <c r="KLN15" s="1436"/>
      <c r="KLO15" s="1436"/>
      <c r="KLP15" s="1436"/>
      <c r="KLQ15" s="1436"/>
      <c r="KLR15" s="1436"/>
      <c r="KLS15" s="1436"/>
      <c r="KLT15" s="1436"/>
      <c r="KLU15" s="1436"/>
      <c r="KLV15" s="1436"/>
      <c r="KLW15" s="1436"/>
      <c r="KLX15" s="1436"/>
      <c r="KLY15" s="1436"/>
      <c r="KLZ15" s="1436"/>
      <c r="KMA15" s="1436"/>
      <c r="KMB15" s="1436"/>
      <c r="KMC15" s="1436"/>
      <c r="KMD15" s="1436"/>
      <c r="KME15" s="1436"/>
      <c r="KMF15" s="1436"/>
      <c r="KMG15" s="1436"/>
      <c r="KMH15" s="1436"/>
      <c r="KMI15" s="1436"/>
      <c r="KMJ15" s="1436"/>
      <c r="KMK15" s="1436"/>
      <c r="KML15" s="1436"/>
      <c r="KMM15" s="1436"/>
      <c r="KMN15" s="1436"/>
      <c r="KMO15" s="1436"/>
      <c r="KMP15" s="1436"/>
      <c r="KMQ15" s="1436"/>
      <c r="KMR15" s="1436"/>
      <c r="KMS15" s="1436"/>
      <c r="KMT15" s="1436"/>
      <c r="KMU15" s="1436"/>
      <c r="KMV15" s="1436"/>
      <c r="KMW15" s="1436"/>
      <c r="KMX15" s="1436"/>
      <c r="KMY15" s="1436"/>
      <c r="KMZ15" s="1436"/>
      <c r="KNA15" s="1436"/>
      <c r="KNB15" s="1436"/>
      <c r="KNC15" s="1436"/>
      <c r="KND15" s="1436"/>
      <c r="KNE15" s="1436"/>
      <c r="KNF15" s="1436"/>
      <c r="KNG15" s="1436"/>
      <c r="KNH15" s="1436"/>
      <c r="KNI15" s="1436"/>
      <c r="KNJ15" s="1436"/>
      <c r="KNK15" s="1436"/>
      <c r="KNL15" s="1436"/>
      <c r="KNM15" s="1436"/>
      <c r="KNN15" s="1436"/>
      <c r="KNO15" s="1436"/>
      <c r="KNP15" s="1436"/>
      <c r="KNQ15" s="1436"/>
      <c r="KNR15" s="1436"/>
      <c r="KNS15" s="1436"/>
      <c r="KNT15" s="1436"/>
      <c r="KNU15" s="1436"/>
      <c r="KNV15" s="1436"/>
      <c r="KNW15" s="1436"/>
      <c r="KNX15" s="1436"/>
      <c r="KNY15" s="1436"/>
      <c r="KNZ15" s="1436"/>
      <c r="KOA15" s="1436"/>
      <c r="KOB15" s="1436"/>
      <c r="KOC15" s="1436"/>
      <c r="KOD15" s="1436"/>
      <c r="KOE15" s="1436"/>
      <c r="KOF15" s="1436"/>
      <c r="KOG15" s="1436"/>
      <c r="KOH15" s="1436"/>
      <c r="KOI15" s="1436"/>
      <c r="KOJ15" s="1436"/>
      <c r="KOK15" s="1436"/>
      <c r="KOL15" s="1436"/>
      <c r="KOM15" s="1436"/>
      <c r="KON15" s="1436"/>
      <c r="KOO15" s="1436"/>
      <c r="KOP15" s="1436"/>
      <c r="KOQ15" s="1436"/>
      <c r="KOR15" s="1436"/>
      <c r="KOS15" s="1436"/>
      <c r="KOT15" s="1436"/>
      <c r="KOU15" s="1436"/>
      <c r="KOV15" s="1436"/>
      <c r="KOW15" s="1436"/>
      <c r="KOX15" s="1436"/>
      <c r="KOY15" s="1436"/>
      <c r="KOZ15" s="1436"/>
      <c r="KPA15" s="1436"/>
      <c r="KPB15" s="1436"/>
      <c r="KPC15" s="1436"/>
      <c r="KPD15" s="1436"/>
      <c r="KPE15" s="1436"/>
      <c r="KPF15" s="1436"/>
      <c r="KPG15" s="1436"/>
      <c r="KPH15" s="1436"/>
      <c r="KPI15" s="1436"/>
      <c r="KPJ15" s="1436"/>
      <c r="KPK15" s="1436"/>
      <c r="KPL15" s="1436"/>
      <c r="KPM15" s="1436"/>
      <c r="KPN15" s="1436"/>
      <c r="KPO15" s="1436"/>
      <c r="KPP15" s="1436"/>
      <c r="KPQ15" s="1436"/>
      <c r="KPR15" s="1436"/>
      <c r="KPS15" s="1436"/>
      <c r="KPT15" s="1436"/>
      <c r="KPU15" s="1436"/>
      <c r="KPV15" s="1436"/>
      <c r="KPW15" s="1436"/>
      <c r="KPX15" s="1436"/>
      <c r="KPY15" s="1436"/>
      <c r="KPZ15" s="1436"/>
      <c r="KQA15" s="1436"/>
      <c r="KQB15" s="1436"/>
      <c r="KQC15" s="1436"/>
      <c r="KQD15" s="1436"/>
      <c r="KQE15" s="1436"/>
      <c r="KQF15" s="1436"/>
      <c r="KQG15" s="1436"/>
      <c r="KQH15" s="1436"/>
      <c r="KQI15" s="1436"/>
      <c r="KQJ15" s="1436"/>
      <c r="KQK15" s="1436"/>
      <c r="KQL15" s="1436"/>
      <c r="KQM15" s="1436"/>
      <c r="KQN15" s="1436"/>
      <c r="KQO15" s="1436"/>
      <c r="KQP15" s="1436"/>
      <c r="KQQ15" s="1436"/>
      <c r="KQR15" s="1436"/>
      <c r="KQS15" s="1436"/>
      <c r="KQT15" s="1436"/>
      <c r="KQU15" s="1436"/>
      <c r="KQV15" s="1436"/>
      <c r="KQW15" s="1436"/>
      <c r="KQX15" s="1436"/>
      <c r="KQY15" s="1436"/>
      <c r="KQZ15" s="1436"/>
      <c r="KRA15" s="1436"/>
      <c r="KRB15" s="1436"/>
      <c r="KRC15" s="1436"/>
      <c r="KRD15" s="1436"/>
      <c r="KRE15" s="1436"/>
      <c r="KRF15" s="1436"/>
      <c r="KRG15" s="1436"/>
      <c r="KRH15" s="1436"/>
      <c r="KRI15" s="1436"/>
      <c r="KRJ15" s="1436"/>
      <c r="KRK15" s="1436"/>
      <c r="KRL15" s="1436"/>
      <c r="KRM15" s="1436"/>
      <c r="KRN15" s="1436"/>
      <c r="KRO15" s="1436"/>
      <c r="KRP15" s="1436"/>
      <c r="KRQ15" s="1436"/>
      <c r="KRR15" s="1436"/>
      <c r="KRS15" s="1436"/>
      <c r="KRT15" s="1436"/>
      <c r="KRU15" s="1436"/>
      <c r="KRV15" s="1436"/>
      <c r="KRW15" s="1436"/>
      <c r="KRX15" s="1436"/>
      <c r="KRY15" s="1436"/>
      <c r="KRZ15" s="1436"/>
      <c r="KSA15" s="1436"/>
      <c r="KSB15" s="1436"/>
      <c r="KSC15" s="1436"/>
      <c r="KSD15" s="1436"/>
      <c r="KSE15" s="1436"/>
      <c r="KSF15" s="1436"/>
      <c r="KSG15" s="1436"/>
      <c r="KSH15" s="1436"/>
      <c r="KSI15" s="1436"/>
      <c r="KSJ15" s="1436"/>
      <c r="KSK15" s="1436"/>
      <c r="KSL15" s="1436"/>
      <c r="KSM15" s="1436"/>
      <c r="KSN15" s="1436"/>
      <c r="KSO15" s="1436"/>
      <c r="KSP15" s="1436"/>
      <c r="KSQ15" s="1436"/>
      <c r="KSR15" s="1436"/>
      <c r="KSS15" s="1436"/>
      <c r="KST15" s="1436"/>
      <c r="KSU15" s="1436"/>
      <c r="KSV15" s="1436"/>
      <c r="KSW15" s="1436"/>
      <c r="KSX15" s="1436"/>
      <c r="KSY15" s="1436"/>
      <c r="KSZ15" s="1436"/>
      <c r="KTA15" s="1436"/>
      <c r="KTB15" s="1436"/>
      <c r="KTC15" s="1436"/>
      <c r="KTD15" s="1436"/>
      <c r="KTE15" s="1436"/>
      <c r="KTF15" s="1436"/>
      <c r="KTG15" s="1436"/>
      <c r="KTH15" s="1436"/>
      <c r="KTI15" s="1436"/>
      <c r="KTJ15" s="1436"/>
      <c r="KTK15" s="1436"/>
      <c r="KTL15" s="1436"/>
      <c r="KTM15" s="1436"/>
      <c r="KTN15" s="1436"/>
      <c r="KTO15" s="1436"/>
      <c r="KTP15" s="1436"/>
      <c r="KTQ15" s="1436"/>
      <c r="KTR15" s="1436"/>
      <c r="KTS15" s="1436"/>
      <c r="KTT15" s="1436"/>
      <c r="KTU15" s="1436"/>
      <c r="KTV15" s="1436"/>
      <c r="KTW15" s="1436"/>
      <c r="KTX15" s="1436"/>
      <c r="KTY15" s="1436"/>
      <c r="KTZ15" s="1436"/>
      <c r="KUA15" s="1436"/>
      <c r="KUB15" s="1436"/>
      <c r="KUC15" s="1436"/>
      <c r="KUD15" s="1436"/>
      <c r="KUE15" s="1436"/>
      <c r="KUF15" s="1436"/>
      <c r="KUG15" s="1436"/>
      <c r="KUH15" s="1436"/>
      <c r="KUI15" s="1436"/>
      <c r="KUJ15" s="1436"/>
      <c r="KUK15" s="1436"/>
      <c r="KUL15" s="1436"/>
      <c r="KUM15" s="1436"/>
      <c r="KUN15" s="1436"/>
      <c r="KUO15" s="1436"/>
      <c r="KUP15" s="1436"/>
      <c r="KUQ15" s="1436"/>
      <c r="KUR15" s="1436"/>
      <c r="KUS15" s="1436"/>
      <c r="KUT15" s="1436"/>
      <c r="KUU15" s="1436"/>
      <c r="KUV15" s="1436"/>
      <c r="KUW15" s="1436"/>
      <c r="KUX15" s="1436"/>
      <c r="KUY15" s="1436"/>
      <c r="KUZ15" s="1436"/>
      <c r="KVA15" s="1436"/>
      <c r="KVB15" s="1436"/>
      <c r="KVC15" s="1436"/>
      <c r="KVD15" s="1436"/>
      <c r="KVE15" s="1436"/>
      <c r="KVF15" s="1436"/>
      <c r="KVG15" s="1436"/>
      <c r="KVH15" s="1436"/>
      <c r="KVI15" s="1436"/>
      <c r="KVJ15" s="1436"/>
      <c r="KVK15" s="1436"/>
      <c r="KVL15" s="1436"/>
      <c r="KVM15" s="1436"/>
      <c r="KVN15" s="1436"/>
      <c r="KVO15" s="1436"/>
      <c r="KVP15" s="1436"/>
      <c r="KVQ15" s="1436"/>
      <c r="KVR15" s="1436"/>
      <c r="KVS15" s="1436"/>
      <c r="KVT15" s="1436"/>
      <c r="KVU15" s="1436"/>
      <c r="KVV15" s="1436"/>
      <c r="KVW15" s="1436"/>
      <c r="KVX15" s="1436"/>
      <c r="KVY15" s="1436"/>
      <c r="KVZ15" s="1436"/>
      <c r="KWA15" s="1436"/>
      <c r="KWB15" s="1436"/>
      <c r="KWC15" s="1436"/>
      <c r="KWD15" s="1436"/>
      <c r="KWE15" s="1436"/>
      <c r="KWF15" s="1436"/>
      <c r="KWG15" s="1436"/>
      <c r="KWH15" s="1436"/>
      <c r="KWI15" s="1436"/>
      <c r="KWJ15" s="1436"/>
      <c r="KWK15" s="1436"/>
      <c r="KWL15" s="1436"/>
      <c r="KWM15" s="1436"/>
      <c r="KWN15" s="1436"/>
      <c r="KWO15" s="1436"/>
      <c r="KWP15" s="1436"/>
      <c r="KWQ15" s="1436"/>
      <c r="KWR15" s="1436"/>
      <c r="KWS15" s="1436"/>
      <c r="KWT15" s="1436"/>
      <c r="KWU15" s="1436"/>
      <c r="KWV15" s="1436"/>
      <c r="KWW15" s="1436"/>
      <c r="KWX15" s="1436"/>
      <c r="KWY15" s="1436"/>
      <c r="KWZ15" s="1436"/>
      <c r="KXA15" s="1436"/>
      <c r="KXB15" s="1436"/>
      <c r="KXC15" s="1436"/>
      <c r="KXD15" s="1436"/>
      <c r="KXE15" s="1436"/>
      <c r="KXF15" s="1436"/>
      <c r="KXG15" s="1436"/>
      <c r="KXH15" s="1436"/>
      <c r="KXI15" s="1436"/>
      <c r="KXJ15" s="1436"/>
      <c r="KXK15" s="1436"/>
      <c r="KXL15" s="1436"/>
      <c r="KXM15" s="1436"/>
      <c r="KXN15" s="1436"/>
      <c r="KXO15" s="1436"/>
      <c r="KXP15" s="1436"/>
      <c r="KXQ15" s="1436"/>
      <c r="KXR15" s="1436"/>
      <c r="KXS15" s="1436"/>
      <c r="KXT15" s="1436"/>
      <c r="KXU15" s="1436"/>
      <c r="KXV15" s="1436"/>
      <c r="KXW15" s="1436"/>
      <c r="KXX15" s="1436"/>
      <c r="KXY15" s="1436"/>
      <c r="KXZ15" s="1436"/>
      <c r="KYA15" s="1436"/>
      <c r="KYB15" s="1436"/>
      <c r="KYC15" s="1436"/>
      <c r="KYD15" s="1436"/>
      <c r="KYE15" s="1436"/>
      <c r="KYF15" s="1436"/>
      <c r="KYG15" s="1436"/>
      <c r="KYH15" s="1436"/>
      <c r="KYI15" s="1436"/>
      <c r="KYJ15" s="1436"/>
      <c r="KYK15" s="1436"/>
      <c r="KYL15" s="1436"/>
      <c r="KYM15" s="1436"/>
      <c r="KYN15" s="1436"/>
      <c r="KYO15" s="1436"/>
      <c r="KYP15" s="1436"/>
      <c r="KYQ15" s="1436"/>
      <c r="KYR15" s="1436"/>
      <c r="KYS15" s="1436"/>
      <c r="KYT15" s="1436"/>
      <c r="KYU15" s="1436"/>
      <c r="KYV15" s="1436"/>
      <c r="KYW15" s="1436"/>
      <c r="KYX15" s="1436"/>
      <c r="KYY15" s="1436"/>
      <c r="KYZ15" s="1436"/>
      <c r="KZA15" s="1436"/>
      <c r="KZB15" s="1436"/>
      <c r="KZC15" s="1436"/>
      <c r="KZD15" s="1436"/>
      <c r="KZE15" s="1436"/>
      <c r="KZF15" s="1436"/>
      <c r="KZG15" s="1436"/>
      <c r="KZH15" s="1436"/>
      <c r="KZI15" s="1436"/>
      <c r="KZJ15" s="1436"/>
      <c r="KZK15" s="1436"/>
      <c r="KZL15" s="1436"/>
      <c r="KZM15" s="1436"/>
      <c r="KZN15" s="1436"/>
      <c r="KZO15" s="1436"/>
      <c r="KZP15" s="1436"/>
      <c r="KZQ15" s="1436"/>
      <c r="KZR15" s="1436"/>
      <c r="KZS15" s="1436"/>
      <c r="KZT15" s="1436"/>
      <c r="KZU15" s="1436"/>
      <c r="KZV15" s="1436"/>
      <c r="KZW15" s="1436"/>
      <c r="KZX15" s="1436"/>
      <c r="KZY15" s="1436"/>
      <c r="KZZ15" s="1436"/>
      <c r="LAA15" s="1436"/>
      <c r="LAB15" s="1436"/>
      <c r="LAC15" s="1436"/>
      <c r="LAD15" s="1436"/>
      <c r="LAE15" s="1436"/>
      <c r="LAF15" s="1436"/>
      <c r="LAG15" s="1436"/>
      <c r="LAH15" s="1436"/>
      <c r="LAI15" s="1436"/>
      <c r="LAJ15" s="1436"/>
      <c r="LAK15" s="1436"/>
      <c r="LAL15" s="1436"/>
      <c r="LAM15" s="1436"/>
      <c r="LAN15" s="1436"/>
      <c r="LAO15" s="1436"/>
      <c r="LAP15" s="1436"/>
      <c r="LAQ15" s="1436"/>
      <c r="LAR15" s="1436"/>
      <c r="LAS15" s="1436"/>
      <c r="LAT15" s="1436"/>
      <c r="LAU15" s="1436"/>
      <c r="LAV15" s="1436"/>
      <c r="LAW15" s="1436"/>
      <c r="LAX15" s="1436"/>
      <c r="LAY15" s="1436"/>
      <c r="LAZ15" s="1436"/>
      <c r="LBA15" s="1436"/>
      <c r="LBB15" s="1436"/>
      <c r="LBC15" s="1436"/>
      <c r="LBD15" s="1436"/>
      <c r="LBE15" s="1436"/>
      <c r="LBF15" s="1436"/>
      <c r="LBG15" s="1436"/>
      <c r="LBH15" s="1436"/>
      <c r="LBI15" s="1436"/>
      <c r="LBJ15" s="1436"/>
      <c r="LBK15" s="1436"/>
      <c r="LBL15" s="1436"/>
      <c r="LBM15" s="1436"/>
      <c r="LBN15" s="1436"/>
      <c r="LBO15" s="1436"/>
      <c r="LBP15" s="1436"/>
      <c r="LBQ15" s="1436"/>
      <c r="LBR15" s="1436"/>
      <c r="LBS15" s="1436"/>
      <c r="LBT15" s="1436"/>
      <c r="LBU15" s="1436"/>
      <c r="LBV15" s="1436"/>
      <c r="LBW15" s="1436"/>
      <c r="LBX15" s="1436"/>
      <c r="LBY15" s="1436"/>
      <c r="LBZ15" s="1436"/>
      <c r="LCA15" s="1436"/>
      <c r="LCB15" s="1436"/>
      <c r="LCC15" s="1436"/>
      <c r="LCD15" s="1436"/>
      <c r="LCE15" s="1436"/>
      <c r="LCF15" s="1436"/>
      <c r="LCG15" s="1436"/>
      <c r="LCH15" s="1436"/>
      <c r="LCI15" s="1436"/>
      <c r="LCJ15" s="1436"/>
      <c r="LCK15" s="1436"/>
      <c r="LCL15" s="1436"/>
      <c r="LCM15" s="1436"/>
      <c r="LCN15" s="1436"/>
      <c r="LCO15" s="1436"/>
      <c r="LCP15" s="1436"/>
      <c r="LCQ15" s="1436"/>
      <c r="LCR15" s="1436"/>
      <c r="LCS15" s="1436"/>
      <c r="LCT15" s="1436"/>
      <c r="LCU15" s="1436"/>
      <c r="LCV15" s="1436"/>
      <c r="LCW15" s="1436"/>
      <c r="LCX15" s="1436"/>
      <c r="LCY15" s="1436"/>
      <c r="LCZ15" s="1436"/>
      <c r="LDA15" s="1436"/>
      <c r="LDB15" s="1436"/>
      <c r="LDC15" s="1436"/>
      <c r="LDD15" s="1436"/>
      <c r="LDE15" s="1436"/>
      <c r="LDF15" s="1436"/>
      <c r="LDG15" s="1436"/>
      <c r="LDH15" s="1436"/>
      <c r="LDI15" s="1436"/>
      <c r="LDJ15" s="1436"/>
      <c r="LDK15" s="1436"/>
      <c r="LDL15" s="1436"/>
      <c r="LDM15" s="1436"/>
      <c r="LDN15" s="1436"/>
      <c r="LDO15" s="1436"/>
      <c r="LDP15" s="1436"/>
      <c r="LDQ15" s="1436"/>
      <c r="LDR15" s="1436"/>
      <c r="LDS15" s="1436"/>
      <c r="LDT15" s="1436"/>
      <c r="LDU15" s="1436"/>
      <c r="LDV15" s="1436"/>
      <c r="LDW15" s="1436"/>
      <c r="LDX15" s="1436"/>
      <c r="LDY15" s="1436"/>
      <c r="LDZ15" s="1436"/>
      <c r="LEA15" s="1436"/>
      <c r="LEB15" s="1436"/>
      <c r="LEC15" s="1436"/>
      <c r="LED15" s="1436"/>
      <c r="LEE15" s="1436"/>
      <c r="LEF15" s="1436"/>
      <c r="LEG15" s="1436"/>
      <c r="LEH15" s="1436"/>
      <c r="LEI15" s="1436"/>
      <c r="LEJ15" s="1436"/>
      <c r="LEK15" s="1436"/>
      <c r="LEL15" s="1436"/>
      <c r="LEM15" s="1436"/>
      <c r="LEN15" s="1436"/>
      <c r="LEO15" s="1436"/>
      <c r="LEP15" s="1436"/>
      <c r="LEQ15" s="1436"/>
      <c r="LER15" s="1436"/>
      <c r="LES15" s="1436"/>
      <c r="LET15" s="1436"/>
      <c r="LEU15" s="1436"/>
      <c r="LEV15" s="1436"/>
      <c r="LEW15" s="1436"/>
      <c r="LEX15" s="1436"/>
      <c r="LEY15" s="1436"/>
      <c r="LEZ15" s="1436"/>
      <c r="LFA15" s="1436"/>
      <c r="LFB15" s="1436"/>
      <c r="LFC15" s="1436"/>
      <c r="LFD15" s="1436"/>
      <c r="LFE15" s="1436"/>
      <c r="LFF15" s="1436"/>
      <c r="LFG15" s="1436"/>
      <c r="LFH15" s="1436"/>
      <c r="LFI15" s="1436"/>
      <c r="LFJ15" s="1436"/>
      <c r="LFK15" s="1436"/>
      <c r="LFL15" s="1436"/>
      <c r="LFM15" s="1436"/>
      <c r="LFN15" s="1436"/>
      <c r="LFO15" s="1436"/>
      <c r="LFP15" s="1436"/>
      <c r="LFQ15" s="1436"/>
      <c r="LFR15" s="1436"/>
      <c r="LFS15" s="1436"/>
      <c r="LFT15" s="1436"/>
      <c r="LFU15" s="1436"/>
      <c r="LFV15" s="1436"/>
      <c r="LFW15" s="1436"/>
      <c r="LFX15" s="1436"/>
      <c r="LFY15" s="1436"/>
      <c r="LFZ15" s="1436"/>
      <c r="LGA15" s="1436"/>
      <c r="LGB15" s="1436"/>
      <c r="LGC15" s="1436"/>
      <c r="LGD15" s="1436"/>
      <c r="LGE15" s="1436"/>
      <c r="LGF15" s="1436"/>
      <c r="LGG15" s="1436"/>
      <c r="LGH15" s="1436"/>
      <c r="LGI15" s="1436"/>
      <c r="LGJ15" s="1436"/>
      <c r="LGK15" s="1436"/>
      <c r="LGL15" s="1436"/>
      <c r="LGM15" s="1436"/>
      <c r="LGN15" s="1436"/>
      <c r="LGO15" s="1436"/>
      <c r="LGP15" s="1436"/>
      <c r="LGQ15" s="1436"/>
      <c r="LGR15" s="1436"/>
      <c r="LGS15" s="1436"/>
      <c r="LGT15" s="1436"/>
      <c r="LGU15" s="1436"/>
      <c r="LGV15" s="1436"/>
      <c r="LGW15" s="1436"/>
      <c r="LGX15" s="1436"/>
      <c r="LGY15" s="1436"/>
      <c r="LGZ15" s="1436"/>
      <c r="LHA15" s="1436"/>
      <c r="LHB15" s="1436"/>
      <c r="LHC15" s="1436"/>
      <c r="LHD15" s="1436"/>
      <c r="LHE15" s="1436"/>
      <c r="LHF15" s="1436"/>
      <c r="LHG15" s="1436"/>
      <c r="LHH15" s="1436"/>
      <c r="LHI15" s="1436"/>
      <c r="LHJ15" s="1436"/>
      <c r="LHK15" s="1436"/>
      <c r="LHL15" s="1436"/>
      <c r="LHM15" s="1436"/>
      <c r="LHN15" s="1436"/>
      <c r="LHO15" s="1436"/>
      <c r="LHP15" s="1436"/>
      <c r="LHQ15" s="1436"/>
      <c r="LHR15" s="1436"/>
      <c r="LHS15" s="1436"/>
      <c r="LHT15" s="1436"/>
      <c r="LHU15" s="1436"/>
      <c r="LHV15" s="1436"/>
      <c r="LHW15" s="1436"/>
      <c r="LHX15" s="1436"/>
      <c r="LHY15" s="1436"/>
      <c r="LHZ15" s="1436"/>
      <c r="LIA15" s="1436"/>
      <c r="LIB15" s="1436"/>
      <c r="LIC15" s="1436"/>
      <c r="LID15" s="1436"/>
      <c r="LIE15" s="1436"/>
      <c r="LIF15" s="1436"/>
      <c r="LIG15" s="1436"/>
      <c r="LIH15" s="1436"/>
      <c r="LII15" s="1436"/>
      <c r="LIJ15" s="1436"/>
      <c r="LIK15" s="1436"/>
      <c r="LIL15" s="1436"/>
      <c r="LIM15" s="1436"/>
      <c r="LIN15" s="1436"/>
      <c r="LIO15" s="1436"/>
      <c r="LIP15" s="1436"/>
      <c r="LIQ15" s="1436"/>
      <c r="LIR15" s="1436"/>
      <c r="LIS15" s="1436"/>
      <c r="LIT15" s="1436"/>
      <c r="LIU15" s="1436"/>
      <c r="LIV15" s="1436"/>
      <c r="LIW15" s="1436"/>
      <c r="LIX15" s="1436"/>
      <c r="LIY15" s="1436"/>
      <c r="LIZ15" s="1436"/>
      <c r="LJA15" s="1436"/>
      <c r="LJB15" s="1436"/>
      <c r="LJC15" s="1436"/>
      <c r="LJD15" s="1436"/>
      <c r="LJE15" s="1436"/>
      <c r="LJF15" s="1436"/>
      <c r="LJG15" s="1436"/>
      <c r="LJH15" s="1436"/>
      <c r="LJI15" s="1436"/>
      <c r="LJJ15" s="1436"/>
      <c r="LJK15" s="1436"/>
      <c r="LJL15" s="1436"/>
      <c r="LJM15" s="1436"/>
      <c r="LJN15" s="1436"/>
      <c r="LJO15" s="1436"/>
      <c r="LJP15" s="1436"/>
      <c r="LJQ15" s="1436"/>
      <c r="LJR15" s="1436"/>
      <c r="LJS15" s="1436"/>
      <c r="LJT15" s="1436"/>
      <c r="LJU15" s="1436"/>
      <c r="LJV15" s="1436"/>
      <c r="LJW15" s="1436"/>
      <c r="LJX15" s="1436"/>
      <c r="LJY15" s="1436"/>
      <c r="LJZ15" s="1436"/>
      <c r="LKA15" s="1436"/>
      <c r="LKB15" s="1436"/>
      <c r="LKC15" s="1436"/>
      <c r="LKD15" s="1436"/>
      <c r="LKE15" s="1436"/>
      <c r="LKF15" s="1436"/>
      <c r="LKG15" s="1436"/>
      <c r="LKH15" s="1436"/>
      <c r="LKI15" s="1436"/>
      <c r="LKJ15" s="1436"/>
      <c r="LKK15" s="1436"/>
      <c r="LKL15" s="1436"/>
      <c r="LKM15" s="1436"/>
      <c r="LKN15" s="1436"/>
      <c r="LKO15" s="1436"/>
      <c r="LKP15" s="1436"/>
      <c r="LKQ15" s="1436"/>
      <c r="LKR15" s="1436"/>
      <c r="LKS15" s="1436"/>
      <c r="LKT15" s="1436"/>
      <c r="LKU15" s="1436"/>
      <c r="LKV15" s="1436"/>
      <c r="LKW15" s="1436"/>
      <c r="LKX15" s="1436"/>
      <c r="LKY15" s="1436"/>
      <c r="LKZ15" s="1436"/>
      <c r="LLA15" s="1436"/>
      <c r="LLB15" s="1436"/>
      <c r="LLC15" s="1436"/>
      <c r="LLD15" s="1436"/>
      <c r="LLE15" s="1436"/>
      <c r="LLF15" s="1436"/>
      <c r="LLG15" s="1436"/>
      <c r="LLH15" s="1436"/>
      <c r="LLI15" s="1436"/>
      <c r="LLJ15" s="1436"/>
      <c r="LLK15" s="1436"/>
      <c r="LLL15" s="1436"/>
      <c r="LLM15" s="1436"/>
      <c r="LLN15" s="1436"/>
      <c r="LLO15" s="1436"/>
      <c r="LLP15" s="1436"/>
      <c r="LLQ15" s="1436"/>
      <c r="LLR15" s="1436"/>
      <c r="LLS15" s="1436"/>
      <c r="LLT15" s="1436"/>
      <c r="LLU15" s="1436"/>
      <c r="LLV15" s="1436"/>
      <c r="LLW15" s="1436"/>
      <c r="LLX15" s="1436"/>
      <c r="LLY15" s="1436"/>
      <c r="LLZ15" s="1436"/>
      <c r="LMA15" s="1436"/>
      <c r="LMB15" s="1436"/>
      <c r="LMC15" s="1436"/>
      <c r="LMD15" s="1436"/>
      <c r="LME15" s="1436"/>
      <c r="LMF15" s="1436"/>
      <c r="LMG15" s="1436"/>
      <c r="LMH15" s="1436"/>
      <c r="LMI15" s="1436"/>
      <c r="LMJ15" s="1436"/>
      <c r="LMK15" s="1436"/>
      <c r="LML15" s="1436"/>
      <c r="LMM15" s="1436"/>
      <c r="LMN15" s="1436"/>
      <c r="LMO15" s="1436"/>
      <c r="LMP15" s="1436"/>
      <c r="LMQ15" s="1436"/>
      <c r="LMR15" s="1436"/>
      <c r="LMS15" s="1436"/>
      <c r="LMT15" s="1436"/>
      <c r="LMU15" s="1436"/>
      <c r="LMV15" s="1436"/>
      <c r="LMW15" s="1436"/>
      <c r="LMX15" s="1436"/>
      <c r="LMY15" s="1436"/>
      <c r="LMZ15" s="1436"/>
      <c r="LNA15" s="1436"/>
      <c r="LNB15" s="1436"/>
      <c r="LNC15" s="1436"/>
      <c r="LND15" s="1436"/>
      <c r="LNE15" s="1436"/>
      <c r="LNF15" s="1436"/>
      <c r="LNG15" s="1436"/>
      <c r="LNH15" s="1436"/>
      <c r="LNI15" s="1436"/>
      <c r="LNJ15" s="1436"/>
      <c r="LNK15" s="1436"/>
      <c r="LNL15" s="1436"/>
      <c r="LNM15" s="1436"/>
      <c r="LNN15" s="1436"/>
      <c r="LNO15" s="1436"/>
      <c r="LNP15" s="1436"/>
      <c r="LNQ15" s="1436"/>
      <c r="LNR15" s="1436"/>
      <c r="LNS15" s="1436"/>
      <c r="LNT15" s="1436"/>
      <c r="LNU15" s="1436"/>
      <c r="LNV15" s="1436"/>
      <c r="LNW15" s="1436"/>
      <c r="LNX15" s="1436"/>
      <c r="LNY15" s="1436"/>
      <c r="LNZ15" s="1436"/>
      <c r="LOA15" s="1436"/>
      <c r="LOB15" s="1436"/>
      <c r="LOC15" s="1436"/>
      <c r="LOD15" s="1436"/>
      <c r="LOE15" s="1436"/>
      <c r="LOF15" s="1436"/>
      <c r="LOG15" s="1436"/>
      <c r="LOH15" s="1436"/>
      <c r="LOI15" s="1436"/>
      <c r="LOJ15" s="1436"/>
      <c r="LOK15" s="1436"/>
      <c r="LOL15" s="1436"/>
      <c r="LOM15" s="1436"/>
      <c r="LON15" s="1436"/>
      <c r="LOO15" s="1436"/>
      <c r="LOP15" s="1436"/>
      <c r="LOQ15" s="1436"/>
      <c r="LOR15" s="1436"/>
      <c r="LOS15" s="1436"/>
      <c r="LOT15" s="1436"/>
      <c r="LOU15" s="1436"/>
      <c r="LOV15" s="1436"/>
      <c r="LOW15" s="1436"/>
      <c r="LOX15" s="1436"/>
      <c r="LOY15" s="1436"/>
      <c r="LOZ15" s="1436"/>
      <c r="LPA15" s="1436"/>
      <c r="LPB15" s="1436"/>
      <c r="LPC15" s="1436"/>
      <c r="LPD15" s="1436"/>
      <c r="LPE15" s="1436"/>
      <c r="LPF15" s="1436"/>
      <c r="LPG15" s="1436"/>
      <c r="LPH15" s="1436"/>
      <c r="LPI15" s="1436"/>
      <c r="LPJ15" s="1436"/>
      <c r="LPK15" s="1436"/>
      <c r="LPL15" s="1436"/>
      <c r="LPM15" s="1436"/>
      <c r="LPN15" s="1436"/>
      <c r="LPO15" s="1436"/>
      <c r="LPP15" s="1436"/>
      <c r="LPQ15" s="1436"/>
      <c r="LPR15" s="1436"/>
      <c r="LPS15" s="1436"/>
      <c r="LPT15" s="1436"/>
      <c r="LPU15" s="1436"/>
      <c r="LPV15" s="1436"/>
      <c r="LPW15" s="1436"/>
      <c r="LPX15" s="1436"/>
      <c r="LPY15" s="1436"/>
      <c r="LPZ15" s="1436"/>
      <c r="LQA15" s="1436"/>
      <c r="LQB15" s="1436"/>
      <c r="LQC15" s="1436"/>
      <c r="LQD15" s="1436"/>
      <c r="LQE15" s="1436"/>
      <c r="LQF15" s="1436"/>
      <c r="LQG15" s="1436"/>
      <c r="LQH15" s="1436"/>
      <c r="LQI15" s="1436"/>
      <c r="LQJ15" s="1436"/>
      <c r="LQK15" s="1436"/>
      <c r="LQL15" s="1436"/>
      <c r="LQM15" s="1436"/>
      <c r="LQN15" s="1436"/>
      <c r="LQO15" s="1436"/>
      <c r="LQP15" s="1436"/>
      <c r="LQQ15" s="1436"/>
      <c r="LQR15" s="1436"/>
      <c r="LQS15" s="1436"/>
      <c r="LQT15" s="1436"/>
      <c r="LQU15" s="1436"/>
      <c r="LQV15" s="1436"/>
      <c r="LQW15" s="1436"/>
      <c r="LQX15" s="1436"/>
      <c r="LQY15" s="1436"/>
      <c r="LQZ15" s="1436"/>
      <c r="LRA15" s="1436"/>
      <c r="LRB15" s="1436"/>
      <c r="LRC15" s="1436"/>
      <c r="LRD15" s="1436"/>
      <c r="LRE15" s="1436"/>
      <c r="LRF15" s="1436"/>
      <c r="LRG15" s="1436"/>
      <c r="LRH15" s="1436"/>
      <c r="LRI15" s="1436"/>
      <c r="LRJ15" s="1436"/>
      <c r="LRK15" s="1436"/>
      <c r="LRL15" s="1436"/>
      <c r="LRM15" s="1436"/>
      <c r="LRN15" s="1436"/>
      <c r="LRO15" s="1436"/>
      <c r="LRP15" s="1436"/>
      <c r="LRQ15" s="1436"/>
      <c r="LRR15" s="1436"/>
      <c r="LRS15" s="1436"/>
      <c r="LRT15" s="1436"/>
      <c r="LRU15" s="1436"/>
      <c r="LRV15" s="1436"/>
      <c r="LRW15" s="1436"/>
      <c r="LRX15" s="1436"/>
      <c r="LRY15" s="1436"/>
      <c r="LRZ15" s="1436"/>
      <c r="LSA15" s="1436"/>
      <c r="LSB15" s="1436"/>
      <c r="LSC15" s="1436"/>
      <c r="LSD15" s="1436"/>
      <c r="LSE15" s="1436"/>
      <c r="LSF15" s="1436"/>
      <c r="LSG15" s="1436"/>
      <c r="LSH15" s="1436"/>
      <c r="LSI15" s="1436"/>
      <c r="LSJ15" s="1436"/>
      <c r="LSK15" s="1436"/>
      <c r="LSL15" s="1436"/>
      <c r="LSM15" s="1436"/>
      <c r="LSN15" s="1436"/>
      <c r="LSO15" s="1436"/>
      <c r="LSP15" s="1436"/>
      <c r="LSQ15" s="1436"/>
      <c r="LSR15" s="1436"/>
      <c r="LSS15" s="1436"/>
      <c r="LST15" s="1436"/>
      <c r="LSU15" s="1436"/>
      <c r="LSV15" s="1436"/>
      <c r="LSW15" s="1436"/>
      <c r="LSX15" s="1436"/>
      <c r="LSY15" s="1436"/>
      <c r="LSZ15" s="1436"/>
      <c r="LTA15" s="1436"/>
      <c r="LTB15" s="1436"/>
      <c r="LTC15" s="1436"/>
      <c r="LTD15" s="1436"/>
      <c r="LTE15" s="1436"/>
      <c r="LTF15" s="1436"/>
      <c r="LTG15" s="1436"/>
      <c r="LTH15" s="1436"/>
      <c r="LTI15" s="1436"/>
      <c r="LTJ15" s="1436"/>
      <c r="LTK15" s="1436"/>
      <c r="LTL15" s="1436"/>
      <c r="LTM15" s="1436"/>
      <c r="LTN15" s="1436"/>
      <c r="LTO15" s="1436"/>
      <c r="LTP15" s="1436"/>
      <c r="LTQ15" s="1436"/>
      <c r="LTR15" s="1436"/>
      <c r="LTS15" s="1436"/>
      <c r="LTT15" s="1436"/>
      <c r="LTU15" s="1436"/>
      <c r="LTV15" s="1436"/>
      <c r="LTW15" s="1436"/>
      <c r="LTX15" s="1436"/>
      <c r="LTY15" s="1436"/>
      <c r="LTZ15" s="1436"/>
      <c r="LUA15" s="1436"/>
      <c r="LUB15" s="1436"/>
      <c r="LUC15" s="1436"/>
      <c r="LUD15" s="1436"/>
      <c r="LUE15" s="1436"/>
      <c r="LUF15" s="1436"/>
      <c r="LUG15" s="1436"/>
      <c r="LUH15" s="1436"/>
      <c r="LUI15" s="1436"/>
      <c r="LUJ15" s="1436"/>
      <c r="LUK15" s="1436"/>
      <c r="LUL15" s="1436"/>
      <c r="LUM15" s="1436"/>
      <c r="LUN15" s="1436"/>
      <c r="LUO15" s="1436"/>
      <c r="LUP15" s="1436"/>
      <c r="LUQ15" s="1436"/>
      <c r="LUR15" s="1436"/>
      <c r="LUS15" s="1436"/>
      <c r="LUT15" s="1436"/>
      <c r="LUU15" s="1436"/>
      <c r="LUV15" s="1436"/>
      <c r="LUW15" s="1436"/>
      <c r="LUX15" s="1436"/>
      <c r="LUY15" s="1436"/>
      <c r="LUZ15" s="1436"/>
      <c r="LVA15" s="1436"/>
      <c r="LVB15" s="1436"/>
      <c r="LVC15" s="1436"/>
      <c r="LVD15" s="1436"/>
      <c r="LVE15" s="1436"/>
      <c r="LVF15" s="1436"/>
      <c r="LVG15" s="1436"/>
      <c r="LVH15" s="1436"/>
      <c r="LVI15" s="1436"/>
      <c r="LVJ15" s="1436"/>
      <c r="LVK15" s="1436"/>
      <c r="LVL15" s="1436"/>
      <c r="LVM15" s="1436"/>
      <c r="LVN15" s="1436"/>
      <c r="LVO15" s="1436"/>
      <c r="LVP15" s="1436"/>
      <c r="LVQ15" s="1436"/>
      <c r="LVR15" s="1436"/>
      <c r="LVS15" s="1436"/>
      <c r="LVT15" s="1436"/>
      <c r="LVU15" s="1436"/>
      <c r="LVV15" s="1436"/>
      <c r="LVW15" s="1436"/>
      <c r="LVX15" s="1436"/>
      <c r="LVY15" s="1436"/>
      <c r="LVZ15" s="1436"/>
      <c r="LWA15" s="1436"/>
      <c r="LWB15" s="1436"/>
      <c r="LWC15" s="1436"/>
      <c r="LWD15" s="1436"/>
      <c r="LWE15" s="1436"/>
      <c r="LWF15" s="1436"/>
      <c r="LWG15" s="1436"/>
      <c r="LWH15" s="1436"/>
      <c r="LWI15" s="1436"/>
      <c r="LWJ15" s="1436"/>
      <c r="LWK15" s="1436"/>
      <c r="LWL15" s="1436"/>
      <c r="LWM15" s="1436"/>
      <c r="LWN15" s="1436"/>
      <c r="LWO15" s="1436"/>
      <c r="LWP15" s="1436"/>
      <c r="LWQ15" s="1436"/>
      <c r="LWR15" s="1436"/>
      <c r="LWS15" s="1436"/>
      <c r="LWT15" s="1436"/>
      <c r="LWU15" s="1436"/>
      <c r="LWV15" s="1436"/>
      <c r="LWW15" s="1436"/>
      <c r="LWX15" s="1436"/>
      <c r="LWY15" s="1436"/>
      <c r="LWZ15" s="1436"/>
      <c r="LXA15" s="1436"/>
      <c r="LXB15" s="1436"/>
      <c r="LXC15" s="1436"/>
      <c r="LXD15" s="1436"/>
      <c r="LXE15" s="1436"/>
      <c r="LXF15" s="1436"/>
      <c r="LXG15" s="1436"/>
      <c r="LXH15" s="1436"/>
      <c r="LXI15" s="1436"/>
      <c r="LXJ15" s="1436"/>
      <c r="LXK15" s="1436"/>
      <c r="LXL15" s="1436"/>
      <c r="LXM15" s="1436"/>
      <c r="LXN15" s="1436"/>
      <c r="LXO15" s="1436"/>
      <c r="LXP15" s="1436"/>
      <c r="LXQ15" s="1436"/>
      <c r="LXR15" s="1436"/>
      <c r="LXS15" s="1436"/>
      <c r="LXT15" s="1436"/>
      <c r="LXU15" s="1436"/>
      <c r="LXV15" s="1436"/>
      <c r="LXW15" s="1436"/>
      <c r="LXX15" s="1436"/>
      <c r="LXY15" s="1436"/>
      <c r="LXZ15" s="1436"/>
      <c r="LYA15" s="1436"/>
      <c r="LYB15" s="1436"/>
      <c r="LYC15" s="1436"/>
      <c r="LYD15" s="1436"/>
      <c r="LYE15" s="1436"/>
      <c r="LYF15" s="1436"/>
      <c r="LYG15" s="1436"/>
      <c r="LYH15" s="1436"/>
      <c r="LYI15" s="1436"/>
      <c r="LYJ15" s="1436"/>
      <c r="LYK15" s="1436"/>
      <c r="LYL15" s="1436"/>
      <c r="LYM15" s="1436"/>
      <c r="LYN15" s="1436"/>
      <c r="LYO15" s="1436"/>
      <c r="LYP15" s="1436"/>
      <c r="LYQ15" s="1436"/>
      <c r="LYR15" s="1436"/>
      <c r="LYS15" s="1436"/>
      <c r="LYT15" s="1436"/>
      <c r="LYU15" s="1436"/>
      <c r="LYV15" s="1436"/>
      <c r="LYW15" s="1436"/>
      <c r="LYX15" s="1436"/>
      <c r="LYY15" s="1436"/>
      <c r="LYZ15" s="1436"/>
      <c r="LZA15" s="1436"/>
      <c r="LZB15" s="1436"/>
      <c r="LZC15" s="1436"/>
      <c r="LZD15" s="1436"/>
      <c r="LZE15" s="1436"/>
      <c r="LZF15" s="1436"/>
      <c r="LZG15" s="1436"/>
      <c r="LZH15" s="1436"/>
      <c r="LZI15" s="1436"/>
      <c r="LZJ15" s="1436"/>
      <c r="LZK15" s="1436"/>
      <c r="LZL15" s="1436"/>
      <c r="LZM15" s="1436"/>
      <c r="LZN15" s="1436"/>
      <c r="LZO15" s="1436"/>
      <c r="LZP15" s="1436"/>
      <c r="LZQ15" s="1436"/>
      <c r="LZR15" s="1436"/>
      <c r="LZS15" s="1436"/>
      <c r="LZT15" s="1436"/>
      <c r="LZU15" s="1436"/>
      <c r="LZV15" s="1436"/>
      <c r="LZW15" s="1436"/>
      <c r="LZX15" s="1436"/>
      <c r="LZY15" s="1436"/>
      <c r="LZZ15" s="1436"/>
      <c r="MAA15" s="1436"/>
      <c r="MAB15" s="1436"/>
      <c r="MAC15" s="1436"/>
      <c r="MAD15" s="1436"/>
      <c r="MAE15" s="1436"/>
      <c r="MAF15" s="1436"/>
      <c r="MAG15" s="1436"/>
      <c r="MAH15" s="1436"/>
      <c r="MAI15" s="1436"/>
      <c r="MAJ15" s="1436"/>
      <c r="MAK15" s="1436"/>
      <c r="MAL15" s="1436"/>
      <c r="MAM15" s="1436"/>
      <c r="MAN15" s="1436"/>
      <c r="MAO15" s="1436"/>
      <c r="MAP15" s="1436"/>
      <c r="MAQ15" s="1436"/>
      <c r="MAR15" s="1436"/>
      <c r="MAS15" s="1436"/>
      <c r="MAT15" s="1436"/>
      <c r="MAU15" s="1436"/>
      <c r="MAV15" s="1436"/>
      <c r="MAW15" s="1436"/>
      <c r="MAX15" s="1436"/>
      <c r="MAY15" s="1436"/>
      <c r="MAZ15" s="1436"/>
      <c r="MBA15" s="1436"/>
      <c r="MBB15" s="1436"/>
      <c r="MBC15" s="1436"/>
      <c r="MBD15" s="1436"/>
      <c r="MBE15" s="1436"/>
      <c r="MBF15" s="1436"/>
      <c r="MBG15" s="1436"/>
      <c r="MBH15" s="1436"/>
      <c r="MBI15" s="1436"/>
      <c r="MBJ15" s="1436"/>
      <c r="MBK15" s="1436"/>
      <c r="MBL15" s="1436"/>
      <c r="MBM15" s="1436"/>
      <c r="MBN15" s="1436"/>
      <c r="MBO15" s="1436"/>
      <c r="MBP15" s="1436"/>
      <c r="MBQ15" s="1436"/>
      <c r="MBR15" s="1436"/>
      <c r="MBS15" s="1436"/>
      <c r="MBT15" s="1436"/>
      <c r="MBU15" s="1436"/>
      <c r="MBV15" s="1436"/>
      <c r="MBW15" s="1436"/>
      <c r="MBX15" s="1436"/>
      <c r="MBY15" s="1436"/>
      <c r="MBZ15" s="1436"/>
      <c r="MCA15" s="1436"/>
      <c r="MCB15" s="1436"/>
      <c r="MCC15" s="1436"/>
      <c r="MCD15" s="1436"/>
      <c r="MCE15" s="1436"/>
      <c r="MCF15" s="1436"/>
      <c r="MCG15" s="1436"/>
      <c r="MCH15" s="1436"/>
      <c r="MCI15" s="1436"/>
      <c r="MCJ15" s="1436"/>
      <c r="MCK15" s="1436"/>
      <c r="MCL15" s="1436"/>
      <c r="MCM15" s="1436"/>
      <c r="MCN15" s="1436"/>
      <c r="MCO15" s="1436"/>
      <c r="MCP15" s="1436"/>
      <c r="MCQ15" s="1436"/>
      <c r="MCR15" s="1436"/>
      <c r="MCS15" s="1436"/>
      <c r="MCT15" s="1436"/>
      <c r="MCU15" s="1436"/>
      <c r="MCV15" s="1436"/>
      <c r="MCW15" s="1436"/>
      <c r="MCX15" s="1436"/>
      <c r="MCY15" s="1436"/>
      <c r="MCZ15" s="1436"/>
      <c r="MDA15" s="1436"/>
      <c r="MDB15" s="1436"/>
      <c r="MDC15" s="1436"/>
      <c r="MDD15" s="1436"/>
      <c r="MDE15" s="1436"/>
      <c r="MDF15" s="1436"/>
      <c r="MDG15" s="1436"/>
      <c r="MDH15" s="1436"/>
      <c r="MDI15" s="1436"/>
      <c r="MDJ15" s="1436"/>
      <c r="MDK15" s="1436"/>
      <c r="MDL15" s="1436"/>
      <c r="MDM15" s="1436"/>
      <c r="MDN15" s="1436"/>
      <c r="MDO15" s="1436"/>
      <c r="MDP15" s="1436"/>
      <c r="MDQ15" s="1436"/>
      <c r="MDR15" s="1436"/>
      <c r="MDS15" s="1436"/>
      <c r="MDT15" s="1436"/>
      <c r="MDU15" s="1436"/>
      <c r="MDV15" s="1436"/>
      <c r="MDW15" s="1436"/>
      <c r="MDX15" s="1436"/>
      <c r="MDY15" s="1436"/>
      <c r="MDZ15" s="1436"/>
      <c r="MEA15" s="1436"/>
      <c r="MEB15" s="1436"/>
      <c r="MEC15" s="1436"/>
      <c r="MED15" s="1436"/>
      <c r="MEE15" s="1436"/>
      <c r="MEF15" s="1436"/>
      <c r="MEG15" s="1436"/>
      <c r="MEH15" s="1436"/>
      <c r="MEI15" s="1436"/>
      <c r="MEJ15" s="1436"/>
      <c r="MEK15" s="1436"/>
      <c r="MEL15" s="1436"/>
      <c r="MEM15" s="1436"/>
      <c r="MEN15" s="1436"/>
      <c r="MEO15" s="1436"/>
      <c r="MEP15" s="1436"/>
      <c r="MEQ15" s="1436"/>
      <c r="MER15" s="1436"/>
      <c r="MES15" s="1436"/>
      <c r="MET15" s="1436"/>
      <c r="MEU15" s="1436"/>
      <c r="MEV15" s="1436"/>
      <c r="MEW15" s="1436"/>
      <c r="MEX15" s="1436"/>
      <c r="MEY15" s="1436"/>
      <c r="MEZ15" s="1436"/>
      <c r="MFA15" s="1436"/>
      <c r="MFB15" s="1436"/>
      <c r="MFC15" s="1436"/>
      <c r="MFD15" s="1436"/>
      <c r="MFE15" s="1436"/>
      <c r="MFF15" s="1436"/>
      <c r="MFG15" s="1436"/>
      <c r="MFH15" s="1436"/>
      <c r="MFI15" s="1436"/>
      <c r="MFJ15" s="1436"/>
      <c r="MFK15" s="1436"/>
      <c r="MFL15" s="1436"/>
      <c r="MFM15" s="1436"/>
      <c r="MFN15" s="1436"/>
      <c r="MFO15" s="1436"/>
      <c r="MFP15" s="1436"/>
      <c r="MFQ15" s="1436"/>
      <c r="MFR15" s="1436"/>
      <c r="MFS15" s="1436"/>
      <c r="MFT15" s="1436"/>
      <c r="MFU15" s="1436"/>
      <c r="MFV15" s="1436"/>
      <c r="MFW15" s="1436"/>
      <c r="MFX15" s="1436"/>
      <c r="MFY15" s="1436"/>
      <c r="MFZ15" s="1436"/>
      <c r="MGA15" s="1436"/>
      <c r="MGB15" s="1436"/>
      <c r="MGC15" s="1436"/>
      <c r="MGD15" s="1436"/>
      <c r="MGE15" s="1436"/>
      <c r="MGF15" s="1436"/>
      <c r="MGG15" s="1436"/>
      <c r="MGH15" s="1436"/>
      <c r="MGI15" s="1436"/>
      <c r="MGJ15" s="1436"/>
      <c r="MGK15" s="1436"/>
      <c r="MGL15" s="1436"/>
      <c r="MGM15" s="1436"/>
      <c r="MGN15" s="1436"/>
      <c r="MGO15" s="1436"/>
      <c r="MGP15" s="1436"/>
      <c r="MGQ15" s="1436"/>
      <c r="MGR15" s="1436"/>
      <c r="MGS15" s="1436"/>
      <c r="MGT15" s="1436"/>
      <c r="MGU15" s="1436"/>
      <c r="MGV15" s="1436"/>
      <c r="MGW15" s="1436"/>
      <c r="MGX15" s="1436"/>
      <c r="MGY15" s="1436"/>
      <c r="MGZ15" s="1436"/>
      <c r="MHA15" s="1436"/>
      <c r="MHB15" s="1436"/>
      <c r="MHC15" s="1436"/>
      <c r="MHD15" s="1436"/>
      <c r="MHE15" s="1436"/>
      <c r="MHF15" s="1436"/>
      <c r="MHG15" s="1436"/>
      <c r="MHH15" s="1436"/>
      <c r="MHI15" s="1436"/>
      <c r="MHJ15" s="1436"/>
      <c r="MHK15" s="1436"/>
      <c r="MHL15" s="1436"/>
      <c r="MHM15" s="1436"/>
      <c r="MHN15" s="1436"/>
      <c r="MHO15" s="1436"/>
      <c r="MHP15" s="1436"/>
      <c r="MHQ15" s="1436"/>
      <c r="MHR15" s="1436"/>
      <c r="MHS15" s="1436"/>
      <c r="MHT15" s="1436"/>
      <c r="MHU15" s="1436"/>
      <c r="MHV15" s="1436"/>
      <c r="MHW15" s="1436"/>
      <c r="MHX15" s="1436"/>
      <c r="MHY15" s="1436"/>
      <c r="MHZ15" s="1436"/>
      <c r="MIA15" s="1436"/>
      <c r="MIB15" s="1436"/>
      <c r="MIC15" s="1436"/>
      <c r="MID15" s="1436"/>
      <c r="MIE15" s="1436"/>
      <c r="MIF15" s="1436"/>
      <c r="MIG15" s="1436"/>
      <c r="MIH15" s="1436"/>
      <c r="MII15" s="1436"/>
      <c r="MIJ15" s="1436"/>
      <c r="MIK15" s="1436"/>
      <c r="MIL15" s="1436"/>
      <c r="MIM15" s="1436"/>
      <c r="MIN15" s="1436"/>
      <c r="MIO15" s="1436"/>
      <c r="MIP15" s="1436"/>
      <c r="MIQ15" s="1436"/>
      <c r="MIR15" s="1436"/>
      <c r="MIS15" s="1436"/>
      <c r="MIT15" s="1436"/>
      <c r="MIU15" s="1436"/>
      <c r="MIV15" s="1436"/>
      <c r="MIW15" s="1436"/>
      <c r="MIX15" s="1436"/>
      <c r="MIY15" s="1436"/>
      <c r="MIZ15" s="1436"/>
      <c r="MJA15" s="1436"/>
      <c r="MJB15" s="1436"/>
      <c r="MJC15" s="1436"/>
      <c r="MJD15" s="1436"/>
      <c r="MJE15" s="1436"/>
      <c r="MJF15" s="1436"/>
      <c r="MJG15" s="1436"/>
      <c r="MJH15" s="1436"/>
      <c r="MJI15" s="1436"/>
      <c r="MJJ15" s="1436"/>
      <c r="MJK15" s="1436"/>
      <c r="MJL15" s="1436"/>
      <c r="MJM15" s="1436"/>
      <c r="MJN15" s="1436"/>
      <c r="MJO15" s="1436"/>
      <c r="MJP15" s="1436"/>
      <c r="MJQ15" s="1436"/>
      <c r="MJR15" s="1436"/>
      <c r="MJS15" s="1436"/>
      <c r="MJT15" s="1436"/>
      <c r="MJU15" s="1436"/>
      <c r="MJV15" s="1436"/>
      <c r="MJW15" s="1436"/>
      <c r="MJX15" s="1436"/>
      <c r="MJY15" s="1436"/>
      <c r="MJZ15" s="1436"/>
      <c r="MKA15" s="1436"/>
      <c r="MKB15" s="1436"/>
      <c r="MKC15" s="1436"/>
      <c r="MKD15" s="1436"/>
      <c r="MKE15" s="1436"/>
      <c r="MKF15" s="1436"/>
      <c r="MKG15" s="1436"/>
      <c r="MKH15" s="1436"/>
      <c r="MKI15" s="1436"/>
      <c r="MKJ15" s="1436"/>
      <c r="MKK15" s="1436"/>
      <c r="MKL15" s="1436"/>
      <c r="MKM15" s="1436"/>
      <c r="MKN15" s="1436"/>
      <c r="MKO15" s="1436"/>
      <c r="MKP15" s="1436"/>
      <c r="MKQ15" s="1436"/>
      <c r="MKR15" s="1436"/>
      <c r="MKS15" s="1436"/>
      <c r="MKT15" s="1436"/>
      <c r="MKU15" s="1436"/>
      <c r="MKV15" s="1436"/>
      <c r="MKW15" s="1436"/>
      <c r="MKX15" s="1436"/>
      <c r="MKY15" s="1436"/>
      <c r="MKZ15" s="1436"/>
      <c r="MLA15" s="1436"/>
      <c r="MLB15" s="1436"/>
      <c r="MLC15" s="1436"/>
      <c r="MLD15" s="1436"/>
      <c r="MLE15" s="1436"/>
      <c r="MLF15" s="1436"/>
      <c r="MLG15" s="1436"/>
      <c r="MLH15" s="1436"/>
      <c r="MLI15" s="1436"/>
      <c r="MLJ15" s="1436"/>
      <c r="MLK15" s="1436"/>
      <c r="MLL15" s="1436"/>
      <c r="MLM15" s="1436"/>
      <c r="MLN15" s="1436"/>
      <c r="MLO15" s="1436"/>
      <c r="MLP15" s="1436"/>
      <c r="MLQ15" s="1436"/>
      <c r="MLR15" s="1436"/>
      <c r="MLS15" s="1436"/>
      <c r="MLT15" s="1436"/>
      <c r="MLU15" s="1436"/>
      <c r="MLV15" s="1436"/>
      <c r="MLW15" s="1436"/>
      <c r="MLX15" s="1436"/>
      <c r="MLY15" s="1436"/>
      <c r="MLZ15" s="1436"/>
      <c r="MMA15" s="1436"/>
      <c r="MMB15" s="1436"/>
      <c r="MMC15" s="1436"/>
      <c r="MMD15" s="1436"/>
      <c r="MME15" s="1436"/>
      <c r="MMF15" s="1436"/>
      <c r="MMG15" s="1436"/>
      <c r="MMH15" s="1436"/>
      <c r="MMI15" s="1436"/>
      <c r="MMJ15" s="1436"/>
      <c r="MMK15" s="1436"/>
      <c r="MML15" s="1436"/>
      <c r="MMM15" s="1436"/>
      <c r="MMN15" s="1436"/>
      <c r="MMO15" s="1436"/>
      <c r="MMP15" s="1436"/>
      <c r="MMQ15" s="1436"/>
      <c r="MMR15" s="1436"/>
      <c r="MMS15" s="1436"/>
      <c r="MMT15" s="1436"/>
      <c r="MMU15" s="1436"/>
      <c r="MMV15" s="1436"/>
      <c r="MMW15" s="1436"/>
      <c r="MMX15" s="1436"/>
      <c r="MMY15" s="1436"/>
      <c r="MMZ15" s="1436"/>
      <c r="MNA15" s="1436"/>
      <c r="MNB15" s="1436"/>
      <c r="MNC15" s="1436"/>
      <c r="MND15" s="1436"/>
      <c r="MNE15" s="1436"/>
      <c r="MNF15" s="1436"/>
      <c r="MNG15" s="1436"/>
      <c r="MNH15" s="1436"/>
      <c r="MNI15" s="1436"/>
      <c r="MNJ15" s="1436"/>
      <c r="MNK15" s="1436"/>
      <c r="MNL15" s="1436"/>
      <c r="MNM15" s="1436"/>
      <c r="MNN15" s="1436"/>
      <c r="MNO15" s="1436"/>
      <c r="MNP15" s="1436"/>
      <c r="MNQ15" s="1436"/>
      <c r="MNR15" s="1436"/>
      <c r="MNS15" s="1436"/>
      <c r="MNT15" s="1436"/>
      <c r="MNU15" s="1436"/>
      <c r="MNV15" s="1436"/>
      <c r="MNW15" s="1436"/>
      <c r="MNX15" s="1436"/>
      <c r="MNY15" s="1436"/>
      <c r="MNZ15" s="1436"/>
      <c r="MOA15" s="1436"/>
      <c r="MOB15" s="1436"/>
      <c r="MOC15" s="1436"/>
      <c r="MOD15" s="1436"/>
      <c r="MOE15" s="1436"/>
      <c r="MOF15" s="1436"/>
      <c r="MOG15" s="1436"/>
      <c r="MOH15" s="1436"/>
      <c r="MOI15" s="1436"/>
      <c r="MOJ15" s="1436"/>
      <c r="MOK15" s="1436"/>
      <c r="MOL15" s="1436"/>
      <c r="MOM15" s="1436"/>
      <c r="MON15" s="1436"/>
      <c r="MOO15" s="1436"/>
      <c r="MOP15" s="1436"/>
      <c r="MOQ15" s="1436"/>
      <c r="MOR15" s="1436"/>
      <c r="MOS15" s="1436"/>
      <c r="MOT15" s="1436"/>
      <c r="MOU15" s="1436"/>
      <c r="MOV15" s="1436"/>
      <c r="MOW15" s="1436"/>
      <c r="MOX15" s="1436"/>
      <c r="MOY15" s="1436"/>
      <c r="MOZ15" s="1436"/>
      <c r="MPA15" s="1436"/>
      <c r="MPB15" s="1436"/>
      <c r="MPC15" s="1436"/>
      <c r="MPD15" s="1436"/>
      <c r="MPE15" s="1436"/>
      <c r="MPF15" s="1436"/>
      <c r="MPG15" s="1436"/>
      <c r="MPH15" s="1436"/>
      <c r="MPI15" s="1436"/>
      <c r="MPJ15" s="1436"/>
      <c r="MPK15" s="1436"/>
      <c r="MPL15" s="1436"/>
      <c r="MPM15" s="1436"/>
      <c r="MPN15" s="1436"/>
      <c r="MPO15" s="1436"/>
      <c r="MPP15" s="1436"/>
      <c r="MPQ15" s="1436"/>
      <c r="MPR15" s="1436"/>
      <c r="MPS15" s="1436"/>
      <c r="MPT15" s="1436"/>
      <c r="MPU15" s="1436"/>
      <c r="MPV15" s="1436"/>
      <c r="MPW15" s="1436"/>
      <c r="MPX15" s="1436"/>
      <c r="MPY15" s="1436"/>
      <c r="MPZ15" s="1436"/>
      <c r="MQA15" s="1436"/>
      <c r="MQB15" s="1436"/>
      <c r="MQC15" s="1436"/>
      <c r="MQD15" s="1436"/>
      <c r="MQE15" s="1436"/>
      <c r="MQF15" s="1436"/>
      <c r="MQG15" s="1436"/>
      <c r="MQH15" s="1436"/>
      <c r="MQI15" s="1436"/>
      <c r="MQJ15" s="1436"/>
      <c r="MQK15" s="1436"/>
      <c r="MQL15" s="1436"/>
      <c r="MQM15" s="1436"/>
      <c r="MQN15" s="1436"/>
      <c r="MQO15" s="1436"/>
      <c r="MQP15" s="1436"/>
      <c r="MQQ15" s="1436"/>
      <c r="MQR15" s="1436"/>
      <c r="MQS15" s="1436"/>
      <c r="MQT15" s="1436"/>
      <c r="MQU15" s="1436"/>
      <c r="MQV15" s="1436"/>
      <c r="MQW15" s="1436"/>
      <c r="MQX15" s="1436"/>
      <c r="MQY15" s="1436"/>
      <c r="MQZ15" s="1436"/>
      <c r="MRA15" s="1436"/>
      <c r="MRB15" s="1436"/>
      <c r="MRC15" s="1436"/>
      <c r="MRD15" s="1436"/>
      <c r="MRE15" s="1436"/>
      <c r="MRF15" s="1436"/>
      <c r="MRG15" s="1436"/>
      <c r="MRH15" s="1436"/>
      <c r="MRI15" s="1436"/>
      <c r="MRJ15" s="1436"/>
      <c r="MRK15" s="1436"/>
      <c r="MRL15" s="1436"/>
      <c r="MRM15" s="1436"/>
      <c r="MRN15" s="1436"/>
      <c r="MRO15" s="1436"/>
      <c r="MRP15" s="1436"/>
      <c r="MRQ15" s="1436"/>
      <c r="MRR15" s="1436"/>
      <c r="MRS15" s="1436"/>
      <c r="MRT15" s="1436"/>
      <c r="MRU15" s="1436"/>
      <c r="MRV15" s="1436"/>
      <c r="MRW15" s="1436"/>
      <c r="MRX15" s="1436"/>
      <c r="MRY15" s="1436"/>
      <c r="MRZ15" s="1436"/>
      <c r="MSA15" s="1436"/>
      <c r="MSB15" s="1436"/>
      <c r="MSC15" s="1436"/>
      <c r="MSD15" s="1436"/>
      <c r="MSE15" s="1436"/>
      <c r="MSF15" s="1436"/>
      <c r="MSG15" s="1436"/>
      <c r="MSH15" s="1436"/>
      <c r="MSI15" s="1436"/>
      <c r="MSJ15" s="1436"/>
      <c r="MSK15" s="1436"/>
      <c r="MSL15" s="1436"/>
      <c r="MSM15" s="1436"/>
      <c r="MSN15" s="1436"/>
      <c r="MSO15" s="1436"/>
      <c r="MSP15" s="1436"/>
      <c r="MSQ15" s="1436"/>
      <c r="MSR15" s="1436"/>
      <c r="MSS15" s="1436"/>
      <c r="MST15" s="1436"/>
      <c r="MSU15" s="1436"/>
      <c r="MSV15" s="1436"/>
      <c r="MSW15" s="1436"/>
      <c r="MSX15" s="1436"/>
      <c r="MSY15" s="1436"/>
      <c r="MSZ15" s="1436"/>
      <c r="MTA15" s="1436"/>
      <c r="MTB15" s="1436"/>
      <c r="MTC15" s="1436"/>
      <c r="MTD15" s="1436"/>
      <c r="MTE15" s="1436"/>
      <c r="MTF15" s="1436"/>
      <c r="MTG15" s="1436"/>
      <c r="MTH15" s="1436"/>
      <c r="MTI15" s="1436"/>
      <c r="MTJ15" s="1436"/>
      <c r="MTK15" s="1436"/>
      <c r="MTL15" s="1436"/>
      <c r="MTM15" s="1436"/>
      <c r="MTN15" s="1436"/>
      <c r="MTO15" s="1436"/>
      <c r="MTP15" s="1436"/>
      <c r="MTQ15" s="1436"/>
      <c r="MTR15" s="1436"/>
      <c r="MTS15" s="1436"/>
      <c r="MTT15" s="1436"/>
      <c r="MTU15" s="1436"/>
      <c r="MTV15" s="1436"/>
      <c r="MTW15" s="1436"/>
      <c r="MTX15" s="1436"/>
      <c r="MTY15" s="1436"/>
      <c r="MTZ15" s="1436"/>
      <c r="MUA15" s="1436"/>
      <c r="MUB15" s="1436"/>
      <c r="MUC15" s="1436"/>
      <c r="MUD15" s="1436"/>
      <c r="MUE15" s="1436"/>
      <c r="MUF15" s="1436"/>
      <c r="MUG15" s="1436"/>
      <c r="MUH15" s="1436"/>
      <c r="MUI15" s="1436"/>
      <c r="MUJ15" s="1436"/>
      <c r="MUK15" s="1436"/>
      <c r="MUL15" s="1436"/>
      <c r="MUM15" s="1436"/>
      <c r="MUN15" s="1436"/>
      <c r="MUO15" s="1436"/>
      <c r="MUP15" s="1436"/>
      <c r="MUQ15" s="1436"/>
      <c r="MUR15" s="1436"/>
      <c r="MUS15" s="1436"/>
      <c r="MUT15" s="1436"/>
      <c r="MUU15" s="1436"/>
      <c r="MUV15" s="1436"/>
      <c r="MUW15" s="1436"/>
      <c r="MUX15" s="1436"/>
      <c r="MUY15" s="1436"/>
      <c r="MUZ15" s="1436"/>
      <c r="MVA15" s="1436"/>
      <c r="MVB15" s="1436"/>
      <c r="MVC15" s="1436"/>
      <c r="MVD15" s="1436"/>
      <c r="MVE15" s="1436"/>
      <c r="MVF15" s="1436"/>
      <c r="MVG15" s="1436"/>
      <c r="MVH15" s="1436"/>
      <c r="MVI15" s="1436"/>
      <c r="MVJ15" s="1436"/>
      <c r="MVK15" s="1436"/>
      <c r="MVL15" s="1436"/>
      <c r="MVM15" s="1436"/>
      <c r="MVN15" s="1436"/>
      <c r="MVO15" s="1436"/>
      <c r="MVP15" s="1436"/>
      <c r="MVQ15" s="1436"/>
      <c r="MVR15" s="1436"/>
      <c r="MVS15" s="1436"/>
      <c r="MVT15" s="1436"/>
      <c r="MVU15" s="1436"/>
      <c r="MVV15" s="1436"/>
      <c r="MVW15" s="1436"/>
      <c r="MVX15" s="1436"/>
      <c r="MVY15" s="1436"/>
      <c r="MVZ15" s="1436"/>
      <c r="MWA15" s="1436"/>
      <c r="MWB15" s="1436"/>
      <c r="MWC15" s="1436"/>
      <c r="MWD15" s="1436"/>
      <c r="MWE15" s="1436"/>
      <c r="MWF15" s="1436"/>
      <c r="MWG15" s="1436"/>
      <c r="MWH15" s="1436"/>
      <c r="MWI15" s="1436"/>
      <c r="MWJ15" s="1436"/>
      <c r="MWK15" s="1436"/>
      <c r="MWL15" s="1436"/>
      <c r="MWM15" s="1436"/>
      <c r="MWN15" s="1436"/>
      <c r="MWO15" s="1436"/>
      <c r="MWP15" s="1436"/>
      <c r="MWQ15" s="1436"/>
      <c r="MWR15" s="1436"/>
      <c r="MWS15" s="1436"/>
      <c r="MWT15" s="1436"/>
      <c r="MWU15" s="1436"/>
      <c r="MWV15" s="1436"/>
      <c r="MWW15" s="1436"/>
      <c r="MWX15" s="1436"/>
      <c r="MWY15" s="1436"/>
      <c r="MWZ15" s="1436"/>
      <c r="MXA15" s="1436"/>
      <c r="MXB15" s="1436"/>
      <c r="MXC15" s="1436"/>
      <c r="MXD15" s="1436"/>
      <c r="MXE15" s="1436"/>
      <c r="MXF15" s="1436"/>
      <c r="MXG15" s="1436"/>
      <c r="MXH15" s="1436"/>
      <c r="MXI15" s="1436"/>
      <c r="MXJ15" s="1436"/>
      <c r="MXK15" s="1436"/>
      <c r="MXL15" s="1436"/>
      <c r="MXM15" s="1436"/>
      <c r="MXN15" s="1436"/>
      <c r="MXO15" s="1436"/>
      <c r="MXP15" s="1436"/>
      <c r="MXQ15" s="1436"/>
      <c r="MXR15" s="1436"/>
      <c r="MXS15" s="1436"/>
      <c r="MXT15" s="1436"/>
      <c r="MXU15" s="1436"/>
      <c r="MXV15" s="1436"/>
      <c r="MXW15" s="1436"/>
      <c r="MXX15" s="1436"/>
      <c r="MXY15" s="1436"/>
      <c r="MXZ15" s="1436"/>
      <c r="MYA15" s="1436"/>
      <c r="MYB15" s="1436"/>
      <c r="MYC15" s="1436"/>
      <c r="MYD15" s="1436"/>
      <c r="MYE15" s="1436"/>
      <c r="MYF15" s="1436"/>
      <c r="MYG15" s="1436"/>
      <c r="MYH15" s="1436"/>
      <c r="MYI15" s="1436"/>
      <c r="MYJ15" s="1436"/>
      <c r="MYK15" s="1436"/>
      <c r="MYL15" s="1436"/>
      <c r="MYM15" s="1436"/>
      <c r="MYN15" s="1436"/>
      <c r="MYO15" s="1436"/>
      <c r="MYP15" s="1436"/>
      <c r="MYQ15" s="1436"/>
      <c r="MYR15" s="1436"/>
      <c r="MYS15" s="1436"/>
      <c r="MYT15" s="1436"/>
      <c r="MYU15" s="1436"/>
      <c r="MYV15" s="1436"/>
      <c r="MYW15" s="1436"/>
      <c r="MYX15" s="1436"/>
      <c r="MYY15" s="1436"/>
      <c r="MYZ15" s="1436"/>
      <c r="MZA15" s="1436"/>
      <c r="MZB15" s="1436"/>
      <c r="MZC15" s="1436"/>
      <c r="MZD15" s="1436"/>
      <c r="MZE15" s="1436"/>
      <c r="MZF15" s="1436"/>
      <c r="MZG15" s="1436"/>
      <c r="MZH15" s="1436"/>
      <c r="MZI15" s="1436"/>
      <c r="MZJ15" s="1436"/>
      <c r="MZK15" s="1436"/>
      <c r="MZL15" s="1436"/>
      <c r="MZM15" s="1436"/>
      <c r="MZN15" s="1436"/>
      <c r="MZO15" s="1436"/>
      <c r="MZP15" s="1436"/>
      <c r="MZQ15" s="1436"/>
      <c r="MZR15" s="1436"/>
      <c r="MZS15" s="1436"/>
      <c r="MZT15" s="1436"/>
      <c r="MZU15" s="1436"/>
      <c r="MZV15" s="1436"/>
      <c r="MZW15" s="1436"/>
      <c r="MZX15" s="1436"/>
      <c r="MZY15" s="1436"/>
      <c r="MZZ15" s="1436"/>
      <c r="NAA15" s="1436"/>
      <c r="NAB15" s="1436"/>
      <c r="NAC15" s="1436"/>
      <c r="NAD15" s="1436"/>
      <c r="NAE15" s="1436"/>
      <c r="NAF15" s="1436"/>
      <c r="NAG15" s="1436"/>
      <c r="NAH15" s="1436"/>
      <c r="NAI15" s="1436"/>
      <c r="NAJ15" s="1436"/>
      <c r="NAK15" s="1436"/>
      <c r="NAL15" s="1436"/>
      <c r="NAM15" s="1436"/>
      <c r="NAN15" s="1436"/>
      <c r="NAO15" s="1436"/>
      <c r="NAP15" s="1436"/>
      <c r="NAQ15" s="1436"/>
      <c r="NAR15" s="1436"/>
      <c r="NAS15" s="1436"/>
      <c r="NAT15" s="1436"/>
      <c r="NAU15" s="1436"/>
      <c r="NAV15" s="1436"/>
      <c r="NAW15" s="1436"/>
      <c r="NAX15" s="1436"/>
      <c r="NAY15" s="1436"/>
      <c r="NAZ15" s="1436"/>
      <c r="NBA15" s="1436"/>
      <c r="NBB15" s="1436"/>
      <c r="NBC15" s="1436"/>
      <c r="NBD15" s="1436"/>
      <c r="NBE15" s="1436"/>
      <c r="NBF15" s="1436"/>
      <c r="NBG15" s="1436"/>
      <c r="NBH15" s="1436"/>
      <c r="NBI15" s="1436"/>
      <c r="NBJ15" s="1436"/>
      <c r="NBK15" s="1436"/>
      <c r="NBL15" s="1436"/>
      <c r="NBM15" s="1436"/>
      <c r="NBN15" s="1436"/>
      <c r="NBO15" s="1436"/>
      <c r="NBP15" s="1436"/>
      <c r="NBQ15" s="1436"/>
      <c r="NBR15" s="1436"/>
      <c r="NBS15" s="1436"/>
      <c r="NBT15" s="1436"/>
      <c r="NBU15" s="1436"/>
      <c r="NBV15" s="1436"/>
      <c r="NBW15" s="1436"/>
      <c r="NBX15" s="1436"/>
      <c r="NBY15" s="1436"/>
      <c r="NBZ15" s="1436"/>
      <c r="NCA15" s="1436"/>
      <c r="NCB15" s="1436"/>
      <c r="NCC15" s="1436"/>
      <c r="NCD15" s="1436"/>
      <c r="NCE15" s="1436"/>
      <c r="NCF15" s="1436"/>
      <c r="NCG15" s="1436"/>
      <c r="NCH15" s="1436"/>
      <c r="NCI15" s="1436"/>
      <c r="NCJ15" s="1436"/>
      <c r="NCK15" s="1436"/>
      <c r="NCL15" s="1436"/>
      <c r="NCM15" s="1436"/>
      <c r="NCN15" s="1436"/>
      <c r="NCO15" s="1436"/>
      <c r="NCP15" s="1436"/>
      <c r="NCQ15" s="1436"/>
      <c r="NCR15" s="1436"/>
      <c r="NCS15" s="1436"/>
      <c r="NCT15" s="1436"/>
      <c r="NCU15" s="1436"/>
      <c r="NCV15" s="1436"/>
      <c r="NCW15" s="1436"/>
      <c r="NCX15" s="1436"/>
      <c r="NCY15" s="1436"/>
      <c r="NCZ15" s="1436"/>
      <c r="NDA15" s="1436"/>
      <c r="NDB15" s="1436"/>
      <c r="NDC15" s="1436"/>
      <c r="NDD15" s="1436"/>
      <c r="NDE15" s="1436"/>
      <c r="NDF15" s="1436"/>
      <c r="NDG15" s="1436"/>
      <c r="NDH15" s="1436"/>
      <c r="NDI15" s="1436"/>
      <c r="NDJ15" s="1436"/>
      <c r="NDK15" s="1436"/>
      <c r="NDL15" s="1436"/>
      <c r="NDM15" s="1436"/>
      <c r="NDN15" s="1436"/>
      <c r="NDO15" s="1436"/>
      <c r="NDP15" s="1436"/>
      <c r="NDQ15" s="1436"/>
      <c r="NDR15" s="1436"/>
      <c r="NDS15" s="1436"/>
      <c r="NDT15" s="1436"/>
      <c r="NDU15" s="1436"/>
      <c r="NDV15" s="1436"/>
      <c r="NDW15" s="1436"/>
      <c r="NDX15" s="1436"/>
      <c r="NDY15" s="1436"/>
      <c r="NDZ15" s="1436"/>
      <c r="NEA15" s="1436"/>
      <c r="NEB15" s="1436"/>
      <c r="NEC15" s="1436"/>
      <c r="NED15" s="1436"/>
      <c r="NEE15" s="1436"/>
      <c r="NEF15" s="1436"/>
      <c r="NEG15" s="1436"/>
      <c r="NEH15" s="1436"/>
      <c r="NEI15" s="1436"/>
      <c r="NEJ15" s="1436"/>
      <c r="NEK15" s="1436"/>
      <c r="NEL15" s="1436"/>
      <c r="NEM15" s="1436"/>
      <c r="NEN15" s="1436"/>
      <c r="NEO15" s="1436"/>
      <c r="NEP15" s="1436"/>
      <c r="NEQ15" s="1436"/>
      <c r="NER15" s="1436"/>
      <c r="NES15" s="1436"/>
      <c r="NET15" s="1436"/>
      <c r="NEU15" s="1436"/>
      <c r="NEV15" s="1436"/>
      <c r="NEW15" s="1436"/>
      <c r="NEX15" s="1436"/>
      <c r="NEY15" s="1436"/>
      <c r="NEZ15" s="1436"/>
      <c r="NFA15" s="1436"/>
      <c r="NFB15" s="1436"/>
      <c r="NFC15" s="1436"/>
      <c r="NFD15" s="1436"/>
      <c r="NFE15" s="1436"/>
      <c r="NFF15" s="1436"/>
      <c r="NFG15" s="1436"/>
      <c r="NFH15" s="1436"/>
      <c r="NFI15" s="1436"/>
      <c r="NFJ15" s="1436"/>
      <c r="NFK15" s="1436"/>
      <c r="NFL15" s="1436"/>
      <c r="NFM15" s="1436"/>
      <c r="NFN15" s="1436"/>
      <c r="NFO15" s="1436"/>
      <c r="NFP15" s="1436"/>
      <c r="NFQ15" s="1436"/>
      <c r="NFR15" s="1436"/>
      <c r="NFS15" s="1436"/>
      <c r="NFT15" s="1436"/>
      <c r="NFU15" s="1436"/>
      <c r="NFV15" s="1436"/>
      <c r="NFW15" s="1436"/>
      <c r="NFX15" s="1436"/>
      <c r="NFY15" s="1436"/>
      <c r="NFZ15" s="1436"/>
      <c r="NGA15" s="1436"/>
      <c r="NGB15" s="1436"/>
      <c r="NGC15" s="1436"/>
      <c r="NGD15" s="1436"/>
      <c r="NGE15" s="1436"/>
      <c r="NGF15" s="1436"/>
      <c r="NGG15" s="1436"/>
      <c r="NGH15" s="1436"/>
      <c r="NGI15" s="1436"/>
      <c r="NGJ15" s="1436"/>
      <c r="NGK15" s="1436"/>
      <c r="NGL15" s="1436"/>
      <c r="NGM15" s="1436"/>
      <c r="NGN15" s="1436"/>
      <c r="NGO15" s="1436"/>
      <c r="NGP15" s="1436"/>
      <c r="NGQ15" s="1436"/>
      <c r="NGR15" s="1436"/>
      <c r="NGS15" s="1436"/>
      <c r="NGT15" s="1436"/>
      <c r="NGU15" s="1436"/>
      <c r="NGV15" s="1436"/>
      <c r="NGW15" s="1436"/>
      <c r="NGX15" s="1436"/>
      <c r="NGY15" s="1436"/>
      <c r="NGZ15" s="1436"/>
      <c r="NHA15" s="1436"/>
      <c r="NHB15" s="1436"/>
      <c r="NHC15" s="1436"/>
      <c r="NHD15" s="1436"/>
      <c r="NHE15" s="1436"/>
      <c r="NHF15" s="1436"/>
      <c r="NHG15" s="1436"/>
      <c r="NHH15" s="1436"/>
      <c r="NHI15" s="1436"/>
      <c r="NHJ15" s="1436"/>
      <c r="NHK15" s="1436"/>
      <c r="NHL15" s="1436"/>
      <c r="NHM15" s="1436"/>
      <c r="NHN15" s="1436"/>
      <c r="NHO15" s="1436"/>
      <c r="NHP15" s="1436"/>
      <c r="NHQ15" s="1436"/>
      <c r="NHR15" s="1436"/>
      <c r="NHS15" s="1436"/>
      <c r="NHT15" s="1436"/>
      <c r="NHU15" s="1436"/>
      <c r="NHV15" s="1436"/>
      <c r="NHW15" s="1436"/>
      <c r="NHX15" s="1436"/>
      <c r="NHY15" s="1436"/>
      <c r="NHZ15" s="1436"/>
      <c r="NIA15" s="1436"/>
      <c r="NIB15" s="1436"/>
      <c r="NIC15" s="1436"/>
      <c r="NID15" s="1436"/>
      <c r="NIE15" s="1436"/>
      <c r="NIF15" s="1436"/>
      <c r="NIG15" s="1436"/>
      <c r="NIH15" s="1436"/>
      <c r="NII15" s="1436"/>
      <c r="NIJ15" s="1436"/>
      <c r="NIK15" s="1436"/>
      <c r="NIL15" s="1436"/>
      <c r="NIM15" s="1436"/>
      <c r="NIN15" s="1436"/>
      <c r="NIO15" s="1436"/>
      <c r="NIP15" s="1436"/>
      <c r="NIQ15" s="1436"/>
      <c r="NIR15" s="1436"/>
      <c r="NIS15" s="1436"/>
      <c r="NIT15" s="1436"/>
      <c r="NIU15" s="1436"/>
      <c r="NIV15" s="1436"/>
      <c r="NIW15" s="1436"/>
      <c r="NIX15" s="1436"/>
      <c r="NIY15" s="1436"/>
      <c r="NIZ15" s="1436"/>
      <c r="NJA15" s="1436"/>
      <c r="NJB15" s="1436"/>
      <c r="NJC15" s="1436"/>
      <c r="NJD15" s="1436"/>
      <c r="NJE15" s="1436"/>
      <c r="NJF15" s="1436"/>
      <c r="NJG15" s="1436"/>
      <c r="NJH15" s="1436"/>
      <c r="NJI15" s="1436"/>
      <c r="NJJ15" s="1436"/>
      <c r="NJK15" s="1436"/>
      <c r="NJL15" s="1436"/>
      <c r="NJM15" s="1436"/>
      <c r="NJN15" s="1436"/>
      <c r="NJO15" s="1436"/>
      <c r="NJP15" s="1436"/>
      <c r="NJQ15" s="1436"/>
      <c r="NJR15" s="1436"/>
      <c r="NJS15" s="1436"/>
      <c r="NJT15" s="1436"/>
      <c r="NJU15" s="1436"/>
      <c r="NJV15" s="1436"/>
      <c r="NJW15" s="1436"/>
      <c r="NJX15" s="1436"/>
      <c r="NJY15" s="1436"/>
      <c r="NJZ15" s="1436"/>
      <c r="NKA15" s="1436"/>
      <c r="NKB15" s="1436"/>
      <c r="NKC15" s="1436"/>
      <c r="NKD15" s="1436"/>
      <c r="NKE15" s="1436"/>
      <c r="NKF15" s="1436"/>
      <c r="NKG15" s="1436"/>
      <c r="NKH15" s="1436"/>
      <c r="NKI15" s="1436"/>
      <c r="NKJ15" s="1436"/>
      <c r="NKK15" s="1436"/>
      <c r="NKL15" s="1436"/>
      <c r="NKM15" s="1436"/>
      <c r="NKN15" s="1436"/>
      <c r="NKO15" s="1436"/>
      <c r="NKP15" s="1436"/>
      <c r="NKQ15" s="1436"/>
      <c r="NKR15" s="1436"/>
      <c r="NKS15" s="1436"/>
      <c r="NKT15" s="1436"/>
      <c r="NKU15" s="1436"/>
      <c r="NKV15" s="1436"/>
      <c r="NKW15" s="1436"/>
      <c r="NKX15" s="1436"/>
      <c r="NKY15" s="1436"/>
      <c r="NKZ15" s="1436"/>
      <c r="NLA15" s="1436"/>
      <c r="NLB15" s="1436"/>
      <c r="NLC15" s="1436"/>
      <c r="NLD15" s="1436"/>
      <c r="NLE15" s="1436"/>
      <c r="NLF15" s="1436"/>
      <c r="NLG15" s="1436"/>
      <c r="NLH15" s="1436"/>
      <c r="NLI15" s="1436"/>
      <c r="NLJ15" s="1436"/>
      <c r="NLK15" s="1436"/>
      <c r="NLL15" s="1436"/>
      <c r="NLM15" s="1436"/>
      <c r="NLN15" s="1436"/>
      <c r="NLO15" s="1436"/>
      <c r="NLP15" s="1436"/>
      <c r="NLQ15" s="1436"/>
      <c r="NLR15" s="1436"/>
      <c r="NLS15" s="1436"/>
      <c r="NLT15" s="1436"/>
      <c r="NLU15" s="1436"/>
      <c r="NLV15" s="1436"/>
      <c r="NLW15" s="1436"/>
      <c r="NLX15" s="1436"/>
      <c r="NLY15" s="1436"/>
      <c r="NLZ15" s="1436"/>
      <c r="NMA15" s="1436"/>
      <c r="NMB15" s="1436"/>
      <c r="NMC15" s="1436"/>
      <c r="NMD15" s="1436"/>
      <c r="NME15" s="1436"/>
      <c r="NMF15" s="1436"/>
      <c r="NMG15" s="1436"/>
      <c r="NMH15" s="1436"/>
      <c r="NMI15" s="1436"/>
      <c r="NMJ15" s="1436"/>
      <c r="NMK15" s="1436"/>
      <c r="NML15" s="1436"/>
      <c r="NMM15" s="1436"/>
      <c r="NMN15" s="1436"/>
      <c r="NMO15" s="1436"/>
      <c r="NMP15" s="1436"/>
      <c r="NMQ15" s="1436"/>
      <c r="NMR15" s="1436"/>
      <c r="NMS15" s="1436"/>
      <c r="NMT15" s="1436"/>
      <c r="NMU15" s="1436"/>
      <c r="NMV15" s="1436"/>
      <c r="NMW15" s="1436"/>
      <c r="NMX15" s="1436"/>
      <c r="NMY15" s="1436"/>
      <c r="NMZ15" s="1436"/>
      <c r="NNA15" s="1436"/>
      <c r="NNB15" s="1436"/>
      <c r="NNC15" s="1436"/>
      <c r="NND15" s="1436"/>
      <c r="NNE15" s="1436"/>
      <c r="NNF15" s="1436"/>
      <c r="NNG15" s="1436"/>
      <c r="NNH15" s="1436"/>
      <c r="NNI15" s="1436"/>
      <c r="NNJ15" s="1436"/>
      <c r="NNK15" s="1436"/>
      <c r="NNL15" s="1436"/>
      <c r="NNM15" s="1436"/>
      <c r="NNN15" s="1436"/>
      <c r="NNO15" s="1436"/>
      <c r="NNP15" s="1436"/>
      <c r="NNQ15" s="1436"/>
      <c r="NNR15" s="1436"/>
      <c r="NNS15" s="1436"/>
      <c r="NNT15" s="1436"/>
      <c r="NNU15" s="1436"/>
      <c r="NNV15" s="1436"/>
      <c r="NNW15" s="1436"/>
      <c r="NNX15" s="1436"/>
      <c r="NNY15" s="1436"/>
      <c r="NNZ15" s="1436"/>
      <c r="NOA15" s="1436"/>
      <c r="NOB15" s="1436"/>
      <c r="NOC15" s="1436"/>
      <c r="NOD15" s="1436"/>
      <c r="NOE15" s="1436"/>
      <c r="NOF15" s="1436"/>
      <c r="NOG15" s="1436"/>
      <c r="NOH15" s="1436"/>
      <c r="NOI15" s="1436"/>
      <c r="NOJ15" s="1436"/>
      <c r="NOK15" s="1436"/>
      <c r="NOL15" s="1436"/>
      <c r="NOM15" s="1436"/>
      <c r="NON15" s="1436"/>
      <c r="NOO15" s="1436"/>
      <c r="NOP15" s="1436"/>
      <c r="NOQ15" s="1436"/>
      <c r="NOR15" s="1436"/>
      <c r="NOS15" s="1436"/>
      <c r="NOT15" s="1436"/>
      <c r="NOU15" s="1436"/>
      <c r="NOV15" s="1436"/>
      <c r="NOW15" s="1436"/>
      <c r="NOX15" s="1436"/>
      <c r="NOY15" s="1436"/>
      <c r="NOZ15" s="1436"/>
      <c r="NPA15" s="1436"/>
      <c r="NPB15" s="1436"/>
      <c r="NPC15" s="1436"/>
      <c r="NPD15" s="1436"/>
      <c r="NPE15" s="1436"/>
      <c r="NPF15" s="1436"/>
      <c r="NPG15" s="1436"/>
      <c r="NPH15" s="1436"/>
      <c r="NPI15" s="1436"/>
      <c r="NPJ15" s="1436"/>
      <c r="NPK15" s="1436"/>
      <c r="NPL15" s="1436"/>
      <c r="NPM15" s="1436"/>
      <c r="NPN15" s="1436"/>
      <c r="NPO15" s="1436"/>
      <c r="NPP15" s="1436"/>
      <c r="NPQ15" s="1436"/>
      <c r="NPR15" s="1436"/>
      <c r="NPS15" s="1436"/>
      <c r="NPT15" s="1436"/>
      <c r="NPU15" s="1436"/>
      <c r="NPV15" s="1436"/>
      <c r="NPW15" s="1436"/>
      <c r="NPX15" s="1436"/>
      <c r="NPY15" s="1436"/>
      <c r="NPZ15" s="1436"/>
      <c r="NQA15" s="1436"/>
      <c r="NQB15" s="1436"/>
      <c r="NQC15" s="1436"/>
      <c r="NQD15" s="1436"/>
      <c r="NQE15" s="1436"/>
      <c r="NQF15" s="1436"/>
      <c r="NQG15" s="1436"/>
      <c r="NQH15" s="1436"/>
      <c r="NQI15" s="1436"/>
      <c r="NQJ15" s="1436"/>
      <c r="NQK15" s="1436"/>
      <c r="NQL15" s="1436"/>
      <c r="NQM15" s="1436"/>
      <c r="NQN15" s="1436"/>
      <c r="NQO15" s="1436"/>
      <c r="NQP15" s="1436"/>
      <c r="NQQ15" s="1436"/>
      <c r="NQR15" s="1436"/>
      <c r="NQS15" s="1436"/>
      <c r="NQT15" s="1436"/>
      <c r="NQU15" s="1436"/>
      <c r="NQV15" s="1436"/>
      <c r="NQW15" s="1436"/>
      <c r="NQX15" s="1436"/>
      <c r="NQY15" s="1436"/>
      <c r="NQZ15" s="1436"/>
      <c r="NRA15" s="1436"/>
      <c r="NRB15" s="1436"/>
      <c r="NRC15" s="1436"/>
      <c r="NRD15" s="1436"/>
      <c r="NRE15" s="1436"/>
      <c r="NRF15" s="1436"/>
      <c r="NRG15" s="1436"/>
      <c r="NRH15" s="1436"/>
      <c r="NRI15" s="1436"/>
      <c r="NRJ15" s="1436"/>
      <c r="NRK15" s="1436"/>
      <c r="NRL15" s="1436"/>
      <c r="NRM15" s="1436"/>
      <c r="NRN15" s="1436"/>
      <c r="NRO15" s="1436"/>
      <c r="NRP15" s="1436"/>
      <c r="NRQ15" s="1436"/>
      <c r="NRR15" s="1436"/>
      <c r="NRS15" s="1436"/>
      <c r="NRT15" s="1436"/>
      <c r="NRU15" s="1436"/>
      <c r="NRV15" s="1436"/>
      <c r="NRW15" s="1436"/>
      <c r="NRX15" s="1436"/>
      <c r="NRY15" s="1436"/>
      <c r="NRZ15" s="1436"/>
      <c r="NSA15" s="1436"/>
      <c r="NSB15" s="1436"/>
      <c r="NSC15" s="1436"/>
      <c r="NSD15" s="1436"/>
      <c r="NSE15" s="1436"/>
      <c r="NSF15" s="1436"/>
      <c r="NSG15" s="1436"/>
      <c r="NSH15" s="1436"/>
      <c r="NSI15" s="1436"/>
      <c r="NSJ15" s="1436"/>
      <c r="NSK15" s="1436"/>
      <c r="NSL15" s="1436"/>
      <c r="NSM15" s="1436"/>
      <c r="NSN15" s="1436"/>
      <c r="NSO15" s="1436"/>
      <c r="NSP15" s="1436"/>
      <c r="NSQ15" s="1436"/>
      <c r="NSR15" s="1436"/>
      <c r="NSS15" s="1436"/>
      <c r="NST15" s="1436"/>
      <c r="NSU15" s="1436"/>
      <c r="NSV15" s="1436"/>
      <c r="NSW15" s="1436"/>
      <c r="NSX15" s="1436"/>
      <c r="NSY15" s="1436"/>
      <c r="NSZ15" s="1436"/>
      <c r="NTA15" s="1436"/>
      <c r="NTB15" s="1436"/>
      <c r="NTC15" s="1436"/>
      <c r="NTD15" s="1436"/>
      <c r="NTE15" s="1436"/>
      <c r="NTF15" s="1436"/>
      <c r="NTG15" s="1436"/>
      <c r="NTH15" s="1436"/>
      <c r="NTI15" s="1436"/>
      <c r="NTJ15" s="1436"/>
      <c r="NTK15" s="1436"/>
      <c r="NTL15" s="1436"/>
      <c r="NTM15" s="1436"/>
      <c r="NTN15" s="1436"/>
      <c r="NTO15" s="1436"/>
      <c r="NTP15" s="1436"/>
      <c r="NTQ15" s="1436"/>
      <c r="NTR15" s="1436"/>
      <c r="NTS15" s="1436"/>
      <c r="NTT15" s="1436"/>
      <c r="NTU15" s="1436"/>
      <c r="NTV15" s="1436"/>
      <c r="NTW15" s="1436"/>
      <c r="NTX15" s="1436"/>
      <c r="NTY15" s="1436"/>
      <c r="NTZ15" s="1436"/>
      <c r="NUA15" s="1436"/>
      <c r="NUB15" s="1436"/>
      <c r="NUC15" s="1436"/>
      <c r="NUD15" s="1436"/>
      <c r="NUE15" s="1436"/>
      <c r="NUF15" s="1436"/>
      <c r="NUG15" s="1436"/>
      <c r="NUH15" s="1436"/>
      <c r="NUI15" s="1436"/>
      <c r="NUJ15" s="1436"/>
      <c r="NUK15" s="1436"/>
      <c r="NUL15" s="1436"/>
      <c r="NUM15" s="1436"/>
      <c r="NUN15" s="1436"/>
      <c r="NUO15" s="1436"/>
      <c r="NUP15" s="1436"/>
      <c r="NUQ15" s="1436"/>
      <c r="NUR15" s="1436"/>
      <c r="NUS15" s="1436"/>
      <c r="NUT15" s="1436"/>
      <c r="NUU15" s="1436"/>
      <c r="NUV15" s="1436"/>
      <c r="NUW15" s="1436"/>
      <c r="NUX15" s="1436"/>
      <c r="NUY15" s="1436"/>
      <c r="NUZ15" s="1436"/>
      <c r="NVA15" s="1436"/>
      <c r="NVB15" s="1436"/>
      <c r="NVC15" s="1436"/>
      <c r="NVD15" s="1436"/>
      <c r="NVE15" s="1436"/>
      <c r="NVF15" s="1436"/>
      <c r="NVG15" s="1436"/>
      <c r="NVH15" s="1436"/>
      <c r="NVI15" s="1436"/>
      <c r="NVJ15" s="1436"/>
      <c r="NVK15" s="1436"/>
      <c r="NVL15" s="1436"/>
      <c r="NVM15" s="1436"/>
      <c r="NVN15" s="1436"/>
      <c r="NVO15" s="1436"/>
      <c r="NVP15" s="1436"/>
      <c r="NVQ15" s="1436"/>
      <c r="NVR15" s="1436"/>
      <c r="NVS15" s="1436"/>
      <c r="NVT15" s="1436"/>
      <c r="NVU15" s="1436"/>
      <c r="NVV15" s="1436"/>
      <c r="NVW15" s="1436"/>
      <c r="NVX15" s="1436"/>
      <c r="NVY15" s="1436"/>
      <c r="NVZ15" s="1436"/>
      <c r="NWA15" s="1436"/>
      <c r="NWB15" s="1436"/>
      <c r="NWC15" s="1436"/>
      <c r="NWD15" s="1436"/>
      <c r="NWE15" s="1436"/>
      <c r="NWF15" s="1436"/>
      <c r="NWG15" s="1436"/>
      <c r="NWH15" s="1436"/>
      <c r="NWI15" s="1436"/>
      <c r="NWJ15" s="1436"/>
      <c r="NWK15" s="1436"/>
      <c r="NWL15" s="1436"/>
      <c r="NWM15" s="1436"/>
      <c r="NWN15" s="1436"/>
      <c r="NWO15" s="1436"/>
      <c r="NWP15" s="1436"/>
      <c r="NWQ15" s="1436"/>
      <c r="NWR15" s="1436"/>
      <c r="NWS15" s="1436"/>
      <c r="NWT15" s="1436"/>
      <c r="NWU15" s="1436"/>
      <c r="NWV15" s="1436"/>
      <c r="NWW15" s="1436"/>
      <c r="NWX15" s="1436"/>
      <c r="NWY15" s="1436"/>
      <c r="NWZ15" s="1436"/>
      <c r="NXA15" s="1436"/>
      <c r="NXB15" s="1436"/>
      <c r="NXC15" s="1436"/>
      <c r="NXD15" s="1436"/>
      <c r="NXE15" s="1436"/>
      <c r="NXF15" s="1436"/>
      <c r="NXG15" s="1436"/>
      <c r="NXH15" s="1436"/>
      <c r="NXI15" s="1436"/>
      <c r="NXJ15" s="1436"/>
      <c r="NXK15" s="1436"/>
      <c r="NXL15" s="1436"/>
      <c r="NXM15" s="1436"/>
      <c r="NXN15" s="1436"/>
      <c r="NXO15" s="1436"/>
      <c r="NXP15" s="1436"/>
      <c r="NXQ15" s="1436"/>
      <c r="NXR15" s="1436"/>
      <c r="NXS15" s="1436"/>
      <c r="NXT15" s="1436"/>
      <c r="NXU15" s="1436"/>
      <c r="NXV15" s="1436"/>
      <c r="NXW15" s="1436"/>
      <c r="NXX15" s="1436"/>
      <c r="NXY15" s="1436"/>
      <c r="NXZ15" s="1436"/>
      <c r="NYA15" s="1436"/>
      <c r="NYB15" s="1436"/>
      <c r="NYC15" s="1436"/>
      <c r="NYD15" s="1436"/>
      <c r="NYE15" s="1436"/>
      <c r="NYF15" s="1436"/>
      <c r="NYG15" s="1436"/>
      <c r="NYH15" s="1436"/>
      <c r="NYI15" s="1436"/>
      <c r="NYJ15" s="1436"/>
      <c r="NYK15" s="1436"/>
      <c r="NYL15" s="1436"/>
      <c r="NYM15" s="1436"/>
      <c r="NYN15" s="1436"/>
      <c r="NYO15" s="1436"/>
      <c r="NYP15" s="1436"/>
      <c r="NYQ15" s="1436"/>
      <c r="NYR15" s="1436"/>
      <c r="NYS15" s="1436"/>
      <c r="NYT15" s="1436"/>
      <c r="NYU15" s="1436"/>
      <c r="NYV15" s="1436"/>
      <c r="NYW15" s="1436"/>
      <c r="NYX15" s="1436"/>
      <c r="NYY15" s="1436"/>
      <c r="NYZ15" s="1436"/>
      <c r="NZA15" s="1436"/>
      <c r="NZB15" s="1436"/>
      <c r="NZC15" s="1436"/>
      <c r="NZD15" s="1436"/>
      <c r="NZE15" s="1436"/>
      <c r="NZF15" s="1436"/>
      <c r="NZG15" s="1436"/>
      <c r="NZH15" s="1436"/>
      <c r="NZI15" s="1436"/>
      <c r="NZJ15" s="1436"/>
      <c r="NZK15" s="1436"/>
      <c r="NZL15" s="1436"/>
      <c r="NZM15" s="1436"/>
      <c r="NZN15" s="1436"/>
      <c r="NZO15" s="1436"/>
      <c r="NZP15" s="1436"/>
      <c r="NZQ15" s="1436"/>
      <c r="NZR15" s="1436"/>
      <c r="NZS15" s="1436"/>
      <c r="NZT15" s="1436"/>
      <c r="NZU15" s="1436"/>
      <c r="NZV15" s="1436"/>
      <c r="NZW15" s="1436"/>
      <c r="NZX15" s="1436"/>
      <c r="NZY15" s="1436"/>
      <c r="NZZ15" s="1436"/>
      <c r="OAA15" s="1436"/>
      <c r="OAB15" s="1436"/>
      <c r="OAC15" s="1436"/>
      <c r="OAD15" s="1436"/>
      <c r="OAE15" s="1436"/>
      <c r="OAF15" s="1436"/>
      <c r="OAG15" s="1436"/>
      <c r="OAH15" s="1436"/>
      <c r="OAI15" s="1436"/>
      <c r="OAJ15" s="1436"/>
      <c r="OAK15" s="1436"/>
      <c r="OAL15" s="1436"/>
      <c r="OAM15" s="1436"/>
      <c r="OAN15" s="1436"/>
      <c r="OAO15" s="1436"/>
      <c r="OAP15" s="1436"/>
      <c r="OAQ15" s="1436"/>
      <c r="OAR15" s="1436"/>
      <c r="OAS15" s="1436"/>
      <c r="OAT15" s="1436"/>
      <c r="OAU15" s="1436"/>
      <c r="OAV15" s="1436"/>
      <c r="OAW15" s="1436"/>
      <c r="OAX15" s="1436"/>
      <c r="OAY15" s="1436"/>
      <c r="OAZ15" s="1436"/>
      <c r="OBA15" s="1436"/>
      <c r="OBB15" s="1436"/>
      <c r="OBC15" s="1436"/>
      <c r="OBD15" s="1436"/>
      <c r="OBE15" s="1436"/>
      <c r="OBF15" s="1436"/>
      <c r="OBG15" s="1436"/>
      <c r="OBH15" s="1436"/>
      <c r="OBI15" s="1436"/>
      <c r="OBJ15" s="1436"/>
      <c r="OBK15" s="1436"/>
      <c r="OBL15" s="1436"/>
      <c r="OBM15" s="1436"/>
      <c r="OBN15" s="1436"/>
      <c r="OBO15" s="1436"/>
      <c r="OBP15" s="1436"/>
      <c r="OBQ15" s="1436"/>
      <c r="OBR15" s="1436"/>
      <c r="OBS15" s="1436"/>
      <c r="OBT15" s="1436"/>
      <c r="OBU15" s="1436"/>
      <c r="OBV15" s="1436"/>
      <c r="OBW15" s="1436"/>
      <c r="OBX15" s="1436"/>
      <c r="OBY15" s="1436"/>
      <c r="OBZ15" s="1436"/>
      <c r="OCA15" s="1436"/>
      <c r="OCB15" s="1436"/>
      <c r="OCC15" s="1436"/>
      <c r="OCD15" s="1436"/>
      <c r="OCE15" s="1436"/>
      <c r="OCF15" s="1436"/>
      <c r="OCG15" s="1436"/>
      <c r="OCH15" s="1436"/>
      <c r="OCI15" s="1436"/>
      <c r="OCJ15" s="1436"/>
      <c r="OCK15" s="1436"/>
      <c r="OCL15" s="1436"/>
      <c r="OCM15" s="1436"/>
      <c r="OCN15" s="1436"/>
      <c r="OCO15" s="1436"/>
      <c r="OCP15" s="1436"/>
      <c r="OCQ15" s="1436"/>
      <c r="OCR15" s="1436"/>
      <c r="OCS15" s="1436"/>
      <c r="OCT15" s="1436"/>
      <c r="OCU15" s="1436"/>
      <c r="OCV15" s="1436"/>
      <c r="OCW15" s="1436"/>
      <c r="OCX15" s="1436"/>
      <c r="OCY15" s="1436"/>
      <c r="OCZ15" s="1436"/>
      <c r="ODA15" s="1436"/>
      <c r="ODB15" s="1436"/>
      <c r="ODC15" s="1436"/>
      <c r="ODD15" s="1436"/>
      <c r="ODE15" s="1436"/>
      <c r="ODF15" s="1436"/>
      <c r="ODG15" s="1436"/>
      <c r="ODH15" s="1436"/>
      <c r="ODI15" s="1436"/>
      <c r="ODJ15" s="1436"/>
      <c r="ODK15" s="1436"/>
      <c r="ODL15" s="1436"/>
      <c r="ODM15" s="1436"/>
      <c r="ODN15" s="1436"/>
      <c r="ODO15" s="1436"/>
      <c r="ODP15" s="1436"/>
      <c r="ODQ15" s="1436"/>
      <c r="ODR15" s="1436"/>
      <c r="ODS15" s="1436"/>
      <c r="ODT15" s="1436"/>
      <c r="ODU15" s="1436"/>
      <c r="ODV15" s="1436"/>
      <c r="ODW15" s="1436"/>
      <c r="ODX15" s="1436"/>
      <c r="ODY15" s="1436"/>
      <c r="ODZ15" s="1436"/>
      <c r="OEA15" s="1436"/>
      <c r="OEB15" s="1436"/>
      <c r="OEC15" s="1436"/>
      <c r="OED15" s="1436"/>
      <c r="OEE15" s="1436"/>
      <c r="OEF15" s="1436"/>
      <c r="OEG15" s="1436"/>
      <c r="OEH15" s="1436"/>
      <c r="OEI15" s="1436"/>
      <c r="OEJ15" s="1436"/>
      <c r="OEK15" s="1436"/>
      <c r="OEL15" s="1436"/>
      <c r="OEM15" s="1436"/>
      <c r="OEN15" s="1436"/>
      <c r="OEO15" s="1436"/>
      <c r="OEP15" s="1436"/>
      <c r="OEQ15" s="1436"/>
      <c r="OER15" s="1436"/>
      <c r="OES15" s="1436"/>
      <c r="OET15" s="1436"/>
      <c r="OEU15" s="1436"/>
      <c r="OEV15" s="1436"/>
      <c r="OEW15" s="1436"/>
      <c r="OEX15" s="1436"/>
      <c r="OEY15" s="1436"/>
      <c r="OEZ15" s="1436"/>
      <c r="OFA15" s="1436"/>
      <c r="OFB15" s="1436"/>
      <c r="OFC15" s="1436"/>
      <c r="OFD15" s="1436"/>
      <c r="OFE15" s="1436"/>
      <c r="OFF15" s="1436"/>
      <c r="OFG15" s="1436"/>
      <c r="OFH15" s="1436"/>
      <c r="OFI15" s="1436"/>
      <c r="OFJ15" s="1436"/>
      <c r="OFK15" s="1436"/>
      <c r="OFL15" s="1436"/>
      <c r="OFM15" s="1436"/>
      <c r="OFN15" s="1436"/>
      <c r="OFO15" s="1436"/>
      <c r="OFP15" s="1436"/>
      <c r="OFQ15" s="1436"/>
      <c r="OFR15" s="1436"/>
      <c r="OFS15" s="1436"/>
      <c r="OFT15" s="1436"/>
      <c r="OFU15" s="1436"/>
      <c r="OFV15" s="1436"/>
      <c r="OFW15" s="1436"/>
      <c r="OFX15" s="1436"/>
      <c r="OFY15" s="1436"/>
      <c r="OFZ15" s="1436"/>
      <c r="OGA15" s="1436"/>
      <c r="OGB15" s="1436"/>
      <c r="OGC15" s="1436"/>
      <c r="OGD15" s="1436"/>
      <c r="OGE15" s="1436"/>
      <c r="OGF15" s="1436"/>
      <c r="OGG15" s="1436"/>
      <c r="OGH15" s="1436"/>
      <c r="OGI15" s="1436"/>
      <c r="OGJ15" s="1436"/>
      <c r="OGK15" s="1436"/>
      <c r="OGL15" s="1436"/>
      <c r="OGM15" s="1436"/>
      <c r="OGN15" s="1436"/>
      <c r="OGO15" s="1436"/>
      <c r="OGP15" s="1436"/>
      <c r="OGQ15" s="1436"/>
      <c r="OGR15" s="1436"/>
      <c r="OGS15" s="1436"/>
      <c r="OGT15" s="1436"/>
      <c r="OGU15" s="1436"/>
      <c r="OGV15" s="1436"/>
      <c r="OGW15" s="1436"/>
      <c r="OGX15" s="1436"/>
      <c r="OGY15" s="1436"/>
      <c r="OGZ15" s="1436"/>
      <c r="OHA15" s="1436"/>
      <c r="OHB15" s="1436"/>
      <c r="OHC15" s="1436"/>
      <c r="OHD15" s="1436"/>
      <c r="OHE15" s="1436"/>
      <c r="OHF15" s="1436"/>
      <c r="OHG15" s="1436"/>
      <c r="OHH15" s="1436"/>
      <c r="OHI15" s="1436"/>
      <c r="OHJ15" s="1436"/>
      <c r="OHK15" s="1436"/>
      <c r="OHL15" s="1436"/>
      <c r="OHM15" s="1436"/>
      <c r="OHN15" s="1436"/>
      <c r="OHO15" s="1436"/>
      <c r="OHP15" s="1436"/>
      <c r="OHQ15" s="1436"/>
      <c r="OHR15" s="1436"/>
      <c r="OHS15" s="1436"/>
      <c r="OHT15" s="1436"/>
      <c r="OHU15" s="1436"/>
      <c r="OHV15" s="1436"/>
      <c r="OHW15" s="1436"/>
      <c r="OHX15" s="1436"/>
      <c r="OHY15" s="1436"/>
      <c r="OHZ15" s="1436"/>
      <c r="OIA15" s="1436"/>
      <c r="OIB15" s="1436"/>
      <c r="OIC15" s="1436"/>
      <c r="OID15" s="1436"/>
      <c r="OIE15" s="1436"/>
      <c r="OIF15" s="1436"/>
      <c r="OIG15" s="1436"/>
      <c r="OIH15" s="1436"/>
      <c r="OII15" s="1436"/>
      <c r="OIJ15" s="1436"/>
      <c r="OIK15" s="1436"/>
      <c r="OIL15" s="1436"/>
      <c r="OIM15" s="1436"/>
      <c r="OIN15" s="1436"/>
      <c r="OIO15" s="1436"/>
      <c r="OIP15" s="1436"/>
      <c r="OIQ15" s="1436"/>
      <c r="OIR15" s="1436"/>
      <c r="OIS15" s="1436"/>
      <c r="OIT15" s="1436"/>
      <c r="OIU15" s="1436"/>
      <c r="OIV15" s="1436"/>
      <c r="OIW15" s="1436"/>
      <c r="OIX15" s="1436"/>
      <c r="OIY15" s="1436"/>
      <c r="OIZ15" s="1436"/>
      <c r="OJA15" s="1436"/>
      <c r="OJB15" s="1436"/>
      <c r="OJC15" s="1436"/>
      <c r="OJD15" s="1436"/>
      <c r="OJE15" s="1436"/>
      <c r="OJF15" s="1436"/>
      <c r="OJG15" s="1436"/>
      <c r="OJH15" s="1436"/>
      <c r="OJI15" s="1436"/>
      <c r="OJJ15" s="1436"/>
      <c r="OJK15" s="1436"/>
      <c r="OJL15" s="1436"/>
      <c r="OJM15" s="1436"/>
      <c r="OJN15" s="1436"/>
      <c r="OJO15" s="1436"/>
      <c r="OJP15" s="1436"/>
      <c r="OJQ15" s="1436"/>
      <c r="OJR15" s="1436"/>
      <c r="OJS15" s="1436"/>
      <c r="OJT15" s="1436"/>
      <c r="OJU15" s="1436"/>
      <c r="OJV15" s="1436"/>
      <c r="OJW15" s="1436"/>
      <c r="OJX15" s="1436"/>
      <c r="OJY15" s="1436"/>
      <c r="OJZ15" s="1436"/>
      <c r="OKA15" s="1436"/>
      <c r="OKB15" s="1436"/>
      <c r="OKC15" s="1436"/>
      <c r="OKD15" s="1436"/>
      <c r="OKE15" s="1436"/>
      <c r="OKF15" s="1436"/>
      <c r="OKG15" s="1436"/>
      <c r="OKH15" s="1436"/>
      <c r="OKI15" s="1436"/>
      <c r="OKJ15" s="1436"/>
      <c r="OKK15" s="1436"/>
      <c r="OKL15" s="1436"/>
      <c r="OKM15" s="1436"/>
      <c r="OKN15" s="1436"/>
      <c r="OKO15" s="1436"/>
      <c r="OKP15" s="1436"/>
      <c r="OKQ15" s="1436"/>
      <c r="OKR15" s="1436"/>
      <c r="OKS15" s="1436"/>
      <c r="OKT15" s="1436"/>
      <c r="OKU15" s="1436"/>
      <c r="OKV15" s="1436"/>
      <c r="OKW15" s="1436"/>
      <c r="OKX15" s="1436"/>
      <c r="OKY15" s="1436"/>
      <c r="OKZ15" s="1436"/>
      <c r="OLA15" s="1436"/>
      <c r="OLB15" s="1436"/>
      <c r="OLC15" s="1436"/>
      <c r="OLD15" s="1436"/>
      <c r="OLE15" s="1436"/>
      <c r="OLF15" s="1436"/>
      <c r="OLG15" s="1436"/>
      <c r="OLH15" s="1436"/>
      <c r="OLI15" s="1436"/>
      <c r="OLJ15" s="1436"/>
      <c r="OLK15" s="1436"/>
      <c r="OLL15" s="1436"/>
      <c r="OLM15" s="1436"/>
      <c r="OLN15" s="1436"/>
      <c r="OLO15" s="1436"/>
      <c r="OLP15" s="1436"/>
      <c r="OLQ15" s="1436"/>
      <c r="OLR15" s="1436"/>
      <c r="OLS15" s="1436"/>
      <c r="OLT15" s="1436"/>
      <c r="OLU15" s="1436"/>
      <c r="OLV15" s="1436"/>
      <c r="OLW15" s="1436"/>
      <c r="OLX15" s="1436"/>
      <c r="OLY15" s="1436"/>
      <c r="OLZ15" s="1436"/>
      <c r="OMA15" s="1436"/>
      <c r="OMB15" s="1436"/>
      <c r="OMC15" s="1436"/>
      <c r="OMD15" s="1436"/>
      <c r="OME15" s="1436"/>
      <c r="OMF15" s="1436"/>
      <c r="OMG15" s="1436"/>
      <c r="OMH15" s="1436"/>
      <c r="OMI15" s="1436"/>
      <c r="OMJ15" s="1436"/>
      <c r="OMK15" s="1436"/>
      <c r="OML15" s="1436"/>
      <c r="OMM15" s="1436"/>
      <c r="OMN15" s="1436"/>
      <c r="OMO15" s="1436"/>
      <c r="OMP15" s="1436"/>
      <c r="OMQ15" s="1436"/>
      <c r="OMR15" s="1436"/>
      <c r="OMS15" s="1436"/>
      <c r="OMT15" s="1436"/>
      <c r="OMU15" s="1436"/>
      <c r="OMV15" s="1436"/>
      <c r="OMW15" s="1436"/>
      <c r="OMX15" s="1436"/>
      <c r="OMY15" s="1436"/>
      <c r="OMZ15" s="1436"/>
      <c r="ONA15" s="1436"/>
      <c r="ONB15" s="1436"/>
      <c r="ONC15" s="1436"/>
      <c r="OND15" s="1436"/>
      <c r="ONE15" s="1436"/>
      <c r="ONF15" s="1436"/>
      <c r="ONG15" s="1436"/>
      <c r="ONH15" s="1436"/>
      <c r="ONI15" s="1436"/>
      <c r="ONJ15" s="1436"/>
      <c r="ONK15" s="1436"/>
      <c r="ONL15" s="1436"/>
      <c r="ONM15" s="1436"/>
      <c r="ONN15" s="1436"/>
      <c r="ONO15" s="1436"/>
      <c r="ONP15" s="1436"/>
      <c r="ONQ15" s="1436"/>
      <c r="ONR15" s="1436"/>
      <c r="ONS15" s="1436"/>
      <c r="ONT15" s="1436"/>
      <c r="ONU15" s="1436"/>
      <c r="ONV15" s="1436"/>
      <c r="ONW15" s="1436"/>
      <c r="ONX15" s="1436"/>
      <c r="ONY15" s="1436"/>
      <c r="ONZ15" s="1436"/>
      <c r="OOA15" s="1436"/>
      <c r="OOB15" s="1436"/>
      <c r="OOC15" s="1436"/>
      <c r="OOD15" s="1436"/>
      <c r="OOE15" s="1436"/>
      <c r="OOF15" s="1436"/>
      <c r="OOG15" s="1436"/>
      <c r="OOH15" s="1436"/>
      <c r="OOI15" s="1436"/>
      <c r="OOJ15" s="1436"/>
      <c r="OOK15" s="1436"/>
      <c r="OOL15" s="1436"/>
      <c r="OOM15" s="1436"/>
      <c r="OON15" s="1436"/>
      <c r="OOO15" s="1436"/>
      <c r="OOP15" s="1436"/>
      <c r="OOQ15" s="1436"/>
      <c r="OOR15" s="1436"/>
      <c r="OOS15" s="1436"/>
      <c r="OOT15" s="1436"/>
      <c r="OOU15" s="1436"/>
      <c r="OOV15" s="1436"/>
      <c r="OOW15" s="1436"/>
      <c r="OOX15" s="1436"/>
      <c r="OOY15" s="1436"/>
      <c r="OOZ15" s="1436"/>
      <c r="OPA15" s="1436"/>
      <c r="OPB15" s="1436"/>
      <c r="OPC15" s="1436"/>
      <c r="OPD15" s="1436"/>
      <c r="OPE15" s="1436"/>
      <c r="OPF15" s="1436"/>
      <c r="OPG15" s="1436"/>
      <c r="OPH15" s="1436"/>
      <c r="OPI15" s="1436"/>
      <c r="OPJ15" s="1436"/>
      <c r="OPK15" s="1436"/>
      <c r="OPL15" s="1436"/>
      <c r="OPM15" s="1436"/>
      <c r="OPN15" s="1436"/>
      <c r="OPO15" s="1436"/>
      <c r="OPP15" s="1436"/>
      <c r="OPQ15" s="1436"/>
      <c r="OPR15" s="1436"/>
      <c r="OPS15" s="1436"/>
      <c r="OPT15" s="1436"/>
      <c r="OPU15" s="1436"/>
      <c r="OPV15" s="1436"/>
      <c r="OPW15" s="1436"/>
      <c r="OPX15" s="1436"/>
      <c r="OPY15" s="1436"/>
      <c r="OPZ15" s="1436"/>
      <c r="OQA15" s="1436"/>
      <c r="OQB15" s="1436"/>
      <c r="OQC15" s="1436"/>
      <c r="OQD15" s="1436"/>
      <c r="OQE15" s="1436"/>
      <c r="OQF15" s="1436"/>
      <c r="OQG15" s="1436"/>
      <c r="OQH15" s="1436"/>
      <c r="OQI15" s="1436"/>
      <c r="OQJ15" s="1436"/>
      <c r="OQK15" s="1436"/>
      <c r="OQL15" s="1436"/>
      <c r="OQM15" s="1436"/>
      <c r="OQN15" s="1436"/>
      <c r="OQO15" s="1436"/>
      <c r="OQP15" s="1436"/>
      <c r="OQQ15" s="1436"/>
      <c r="OQR15" s="1436"/>
      <c r="OQS15" s="1436"/>
      <c r="OQT15" s="1436"/>
      <c r="OQU15" s="1436"/>
      <c r="OQV15" s="1436"/>
      <c r="OQW15" s="1436"/>
      <c r="OQX15" s="1436"/>
      <c r="OQY15" s="1436"/>
      <c r="OQZ15" s="1436"/>
      <c r="ORA15" s="1436"/>
      <c r="ORB15" s="1436"/>
      <c r="ORC15" s="1436"/>
      <c r="ORD15" s="1436"/>
      <c r="ORE15" s="1436"/>
      <c r="ORF15" s="1436"/>
      <c r="ORG15" s="1436"/>
      <c r="ORH15" s="1436"/>
      <c r="ORI15" s="1436"/>
      <c r="ORJ15" s="1436"/>
      <c r="ORK15" s="1436"/>
      <c r="ORL15" s="1436"/>
      <c r="ORM15" s="1436"/>
      <c r="ORN15" s="1436"/>
      <c r="ORO15" s="1436"/>
      <c r="ORP15" s="1436"/>
      <c r="ORQ15" s="1436"/>
      <c r="ORR15" s="1436"/>
      <c r="ORS15" s="1436"/>
      <c r="ORT15" s="1436"/>
      <c r="ORU15" s="1436"/>
      <c r="ORV15" s="1436"/>
      <c r="ORW15" s="1436"/>
      <c r="ORX15" s="1436"/>
      <c r="ORY15" s="1436"/>
      <c r="ORZ15" s="1436"/>
      <c r="OSA15" s="1436"/>
      <c r="OSB15" s="1436"/>
      <c r="OSC15" s="1436"/>
      <c r="OSD15" s="1436"/>
      <c r="OSE15" s="1436"/>
      <c r="OSF15" s="1436"/>
      <c r="OSG15" s="1436"/>
      <c r="OSH15" s="1436"/>
      <c r="OSI15" s="1436"/>
      <c r="OSJ15" s="1436"/>
      <c r="OSK15" s="1436"/>
      <c r="OSL15" s="1436"/>
      <c r="OSM15" s="1436"/>
      <c r="OSN15" s="1436"/>
      <c r="OSO15" s="1436"/>
      <c r="OSP15" s="1436"/>
      <c r="OSQ15" s="1436"/>
      <c r="OSR15" s="1436"/>
      <c r="OSS15" s="1436"/>
      <c r="OST15" s="1436"/>
      <c r="OSU15" s="1436"/>
      <c r="OSV15" s="1436"/>
      <c r="OSW15" s="1436"/>
      <c r="OSX15" s="1436"/>
      <c r="OSY15" s="1436"/>
      <c r="OSZ15" s="1436"/>
      <c r="OTA15" s="1436"/>
      <c r="OTB15" s="1436"/>
      <c r="OTC15" s="1436"/>
      <c r="OTD15" s="1436"/>
      <c r="OTE15" s="1436"/>
      <c r="OTF15" s="1436"/>
      <c r="OTG15" s="1436"/>
      <c r="OTH15" s="1436"/>
      <c r="OTI15" s="1436"/>
      <c r="OTJ15" s="1436"/>
      <c r="OTK15" s="1436"/>
      <c r="OTL15" s="1436"/>
      <c r="OTM15" s="1436"/>
      <c r="OTN15" s="1436"/>
      <c r="OTO15" s="1436"/>
      <c r="OTP15" s="1436"/>
      <c r="OTQ15" s="1436"/>
      <c r="OTR15" s="1436"/>
      <c r="OTS15" s="1436"/>
      <c r="OTT15" s="1436"/>
      <c r="OTU15" s="1436"/>
      <c r="OTV15" s="1436"/>
      <c r="OTW15" s="1436"/>
      <c r="OTX15" s="1436"/>
      <c r="OTY15" s="1436"/>
      <c r="OTZ15" s="1436"/>
      <c r="OUA15" s="1436"/>
      <c r="OUB15" s="1436"/>
      <c r="OUC15" s="1436"/>
      <c r="OUD15" s="1436"/>
      <c r="OUE15" s="1436"/>
      <c r="OUF15" s="1436"/>
      <c r="OUG15" s="1436"/>
      <c r="OUH15" s="1436"/>
      <c r="OUI15" s="1436"/>
      <c r="OUJ15" s="1436"/>
      <c r="OUK15" s="1436"/>
      <c r="OUL15" s="1436"/>
      <c r="OUM15" s="1436"/>
      <c r="OUN15" s="1436"/>
      <c r="OUO15" s="1436"/>
      <c r="OUP15" s="1436"/>
      <c r="OUQ15" s="1436"/>
      <c r="OUR15" s="1436"/>
      <c r="OUS15" s="1436"/>
      <c r="OUT15" s="1436"/>
      <c r="OUU15" s="1436"/>
      <c r="OUV15" s="1436"/>
      <c r="OUW15" s="1436"/>
      <c r="OUX15" s="1436"/>
      <c r="OUY15" s="1436"/>
      <c r="OUZ15" s="1436"/>
      <c r="OVA15" s="1436"/>
      <c r="OVB15" s="1436"/>
      <c r="OVC15" s="1436"/>
      <c r="OVD15" s="1436"/>
      <c r="OVE15" s="1436"/>
      <c r="OVF15" s="1436"/>
      <c r="OVG15" s="1436"/>
      <c r="OVH15" s="1436"/>
      <c r="OVI15" s="1436"/>
      <c r="OVJ15" s="1436"/>
      <c r="OVK15" s="1436"/>
      <c r="OVL15" s="1436"/>
      <c r="OVM15" s="1436"/>
      <c r="OVN15" s="1436"/>
      <c r="OVO15" s="1436"/>
      <c r="OVP15" s="1436"/>
      <c r="OVQ15" s="1436"/>
      <c r="OVR15" s="1436"/>
      <c r="OVS15" s="1436"/>
      <c r="OVT15" s="1436"/>
      <c r="OVU15" s="1436"/>
      <c r="OVV15" s="1436"/>
      <c r="OVW15" s="1436"/>
      <c r="OVX15" s="1436"/>
      <c r="OVY15" s="1436"/>
      <c r="OVZ15" s="1436"/>
      <c r="OWA15" s="1436"/>
      <c r="OWB15" s="1436"/>
      <c r="OWC15" s="1436"/>
      <c r="OWD15" s="1436"/>
      <c r="OWE15" s="1436"/>
      <c r="OWF15" s="1436"/>
      <c r="OWG15" s="1436"/>
      <c r="OWH15" s="1436"/>
      <c r="OWI15" s="1436"/>
      <c r="OWJ15" s="1436"/>
      <c r="OWK15" s="1436"/>
      <c r="OWL15" s="1436"/>
      <c r="OWM15" s="1436"/>
      <c r="OWN15" s="1436"/>
      <c r="OWO15" s="1436"/>
      <c r="OWP15" s="1436"/>
      <c r="OWQ15" s="1436"/>
      <c r="OWR15" s="1436"/>
      <c r="OWS15" s="1436"/>
      <c r="OWT15" s="1436"/>
      <c r="OWU15" s="1436"/>
      <c r="OWV15" s="1436"/>
      <c r="OWW15" s="1436"/>
      <c r="OWX15" s="1436"/>
      <c r="OWY15" s="1436"/>
      <c r="OWZ15" s="1436"/>
      <c r="OXA15" s="1436"/>
      <c r="OXB15" s="1436"/>
      <c r="OXC15" s="1436"/>
      <c r="OXD15" s="1436"/>
      <c r="OXE15" s="1436"/>
      <c r="OXF15" s="1436"/>
      <c r="OXG15" s="1436"/>
      <c r="OXH15" s="1436"/>
      <c r="OXI15" s="1436"/>
      <c r="OXJ15" s="1436"/>
      <c r="OXK15" s="1436"/>
      <c r="OXL15" s="1436"/>
      <c r="OXM15" s="1436"/>
      <c r="OXN15" s="1436"/>
      <c r="OXO15" s="1436"/>
      <c r="OXP15" s="1436"/>
      <c r="OXQ15" s="1436"/>
      <c r="OXR15" s="1436"/>
      <c r="OXS15" s="1436"/>
      <c r="OXT15" s="1436"/>
      <c r="OXU15" s="1436"/>
      <c r="OXV15" s="1436"/>
      <c r="OXW15" s="1436"/>
      <c r="OXX15" s="1436"/>
      <c r="OXY15" s="1436"/>
      <c r="OXZ15" s="1436"/>
      <c r="OYA15" s="1436"/>
      <c r="OYB15" s="1436"/>
      <c r="OYC15" s="1436"/>
      <c r="OYD15" s="1436"/>
      <c r="OYE15" s="1436"/>
      <c r="OYF15" s="1436"/>
      <c r="OYG15" s="1436"/>
      <c r="OYH15" s="1436"/>
      <c r="OYI15" s="1436"/>
      <c r="OYJ15" s="1436"/>
      <c r="OYK15" s="1436"/>
      <c r="OYL15" s="1436"/>
      <c r="OYM15" s="1436"/>
      <c r="OYN15" s="1436"/>
      <c r="OYO15" s="1436"/>
      <c r="OYP15" s="1436"/>
      <c r="OYQ15" s="1436"/>
      <c r="OYR15" s="1436"/>
      <c r="OYS15" s="1436"/>
      <c r="OYT15" s="1436"/>
      <c r="OYU15" s="1436"/>
      <c r="OYV15" s="1436"/>
      <c r="OYW15" s="1436"/>
      <c r="OYX15" s="1436"/>
      <c r="OYY15" s="1436"/>
      <c r="OYZ15" s="1436"/>
      <c r="OZA15" s="1436"/>
      <c r="OZB15" s="1436"/>
      <c r="OZC15" s="1436"/>
      <c r="OZD15" s="1436"/>
      <c r="OZE15" s="1436"/>
      <c r="OZF15" s="1436"/>
      <c r="OZG15" s="1436"/>
      <c r="OZH15" s="1436"/>
      <c r="OZI15" s="1436"/>
      <c r="OZJ15" s="1436"/>
      <c r="OZK15" s="1436"/>
      <c r="OZL15" s="1436"/>
      <c r="OZM15" s="1436"/>
      <c r="OZN15" s="1436"/>
      <c r="OZO15" s="1436"/>
      <c r="OZP15" s="1436"/>
      <c r="OZQ15" s="1436"/>
      <c r="OZR15" s="1436"/>
      <c r="OZS15" s="1436"/>
      <c r="OZT15" s="1436"/>
      <c r="OZU15" s="1436"/>
      <c r="OZV15" s="1436"/>
      <c r="OZW15" s="1436"/>
      <c r="OZX15" s="1436"/>
      <c r="OZY15" s="1436"/>
      <c r="OZZ15" s="1436"/>
      <c r="PAA15" s="1436"/>
      <c r="PAB15" s="1436"/>
      <c r="PAC15" s="1436"/>
      <c r="PAD15" s="1436"/>
      <c r="PAE15" s="1436"/>
      <c r="PAF15" s="1436"/>
      <c r="PAG15" s="1436"/>
      <c r="PAH15" s="1436"/>
      <c r="PAI15" s="1436"/>
      <c r="PAJ15" s="1436"/>
      <c r="PAK15" s="1436"/>
      <c r="PAL15" s="1436"/>
      <c r="PAM15" s="1436"/>
      <c r="PAN15" s="1436"/>
      <c r="PAO15" s="1436"/>
      <c r="PAP15" s="1436"/>
      <c r="PAQ15" s="1436"/>
      <c r="PAR15" s="1436"/>
      <c r="PAS15" s="1436"/>
      <c r="PAT15" s="1436"/>
      <c r="PAU15" s="1436"/>
      <c r="PAV15" s="1436"/>
      <c r="PAW15" s="1436"/>
      <c r="PAX15" s="1436"/>
      <c r="PAY15" s="1436"/>
      <c r="PAZ15" s="1436"/>
      <c r="PBA15" s="1436"/>
      <c r="PBB15" s="1436"/>
      <c r="PBC15" s="1436"/>
      <c r="PBD15" s="1436"/>
      <c r="PBE15" s="1436"/>
      <c r="PBF15" s="1436"/>
      <c r="PBG15" s="1436"/>
      <c r="PBH15" s="1436"/>
      <c r="PBI15" s="1436"/>
      <c r="PBJ15" s="1436"/>
      <c r="PBK15" s="1436"/>
      <c r="PBL15" s="1436"/>
      <c r="PBM15" s="1436"/>
      <c r="PBN15" s="1436"/>
      <c r="PBO15" s="1436"/>
      <c r="PBP15" s="1436"/>
      <c r="PBQ15" s="1436"/>
      <c r="PBR15" s="1436"/>
      <c r="PBS15" s="1436"/>
      <c r="PBT15" s="1436"/>
      <c r="PBU15" s="1436"/>
      <c r="PBV15" s="1436"/>
      <c r="PBW15" s="1436"/>
      <c r="PBX15" s="1436"/>
      <c r="PBY15" s="1436"/>
      <c r="PBZ15" s="1436"/>
      <c r="PCA15" s="1436"/>
      <c r="PCB15" s="1436"/>
      <c r="PCC15" s="1436"/>
      <c r="PCD15" s="1436"/>
      <c r="PCE15" s="1436"/>
      <c r="PCF15" s="1436"/>
      <c r="PCG15" s="1436"/>
      <c r="PCH15" s="1436"/>
      <c r="PCI15" s="1436"/>
      <c r="PCJ15" s="1436"/>
      <c r="PCK15" s="1436"/>
      <c r="PCL15" s="1436"/>
      <c r="PCM15" s="1436"/>
      <c r="PCN15" s="1436"/>
      <c r="PCO15" s="1436"/>
      <c r="PCP15" s="1436"/>
      <c r="PCQ15" s="1436"/>
      <c r="PCR15" s="1436"/>
      <c r="PCS15" s="1436"/>
      <c r="PCT15" s="1436"/>
      <c r="PCU15" s="1436"/>
      <c r="PCV15" s="1436"/>
      <c r="PCW15" s="1436"/>
      <c r="PCX15" s="1436"/>
      <c r="PCY15" s="1436"/>
      <c r="PCZ15" s="1436"/>
      <c r="PDA15" s="1436"/>
      <c r="PDB15" s="1436"/>
      <c r="PDC15" s="1436"/>
      <c r="PDD15" s="1436"/>
      <c r="PDE15" s="1436"/>
      <c r="PDF15" s="1436"/>
      <c r="PDG15" s="1436"/>
      <c r="PDH15" s="1436"/>
      <c r="PDI15" s="1436"/>
      <c r="PDJ15" s="1436"/>
      <c r="PDK15" s="1436"/>
      <c r="PDL15" s="1436"/>
      <c r="PDM15" s="1436"/>
      <c r="PDN15" s="1436"/>
      <c r="PDO15" s="1436"/>
      <c r="PDP15" s="1436"/>
      <c r="PDQ15" s="1436"/>
      <c r="PDR15" s="1436"/>
      <c r="PDS15" s="1436"/>
      <c r="PDT15" s="1436"/>
      <c r="PDU15" s="1436"/>
      <c r="PDV15" s="1436"/>
      <c r="PDW15" s="1436"/>
      <c r="PDX15" s="1436"/>
      <c r="PDY15" s="1436"/>
      <c r="PDZ15" s="1436"/>
      <c r="PEA15" s="1436"/>
      <c r="PEB15" s="1436"/>
      <c r="PEC15" s="1436"/>
      <c r="PED15" s="1436"/>
      <c r="PEE15" s="1436"/>
      <c r="PEF15" s="1436"/>
      <c r="PEG15" s="1436"/>
      <c r="PEH15" s="1436"/>
      <c r="PEI15" s="1436"/>
      <c r="PEJ15" s="1436"/>
      <c r="PEK15" s="1436"/>
      <c r="PEL15" s="1436"/>
      <c r="PEM15" s="1436"/>
      <c r="PEN15" s="1436"/>
      <c r="PEO15" s="1436"/>
      <c r="PEP15" s="1436"/>
      <c r="PEQ15" s="1436"/>
      <c r="PER15" s="1436"/>
      <c r="PES15" s="1436"/>
      <c r="PET15" s="1436"/>
      <c r="PEU15" s="1436"/>
      <c r="PEV15" s="1436"/>
      <c r="PEW15" s="1436"/>
      <c r="PEX15" s="1436"/>
      <c r="PEY15" s="1436"/>
      <c r="PEZ15" s="1436"/>
      <c r="PFA15" s="1436"/>
      <c r="PFB15" s="1436"/>
      <c r="PFC15" s="1436"/>
      <c r="PFD15" s="1436"/>
      <c r="PFE15" s="1436"/>
      <c r="PFF15" s="1436"/>
      <c r="PFG15" s="1436"/>
      <c r="PFH15" s="1436"/>
      <c r="PFI15" s="1436"/>
      <c r="PFJ15" s="1436"/>
      <c r="PFK15" s="1436"/>
      <c r="PFL15" s="1436"/>
      <c r="PFM15" s="1436"/>
      <c r="PFN15" s="1436"/>
      <c r="PFO15" s="1436"/>
      <c r="PFP15" s="1436"/>
      <c r="PFQ15" s="1436"/>
      <c r="PFR15" s="1436"/>
      <c r="PFS15" s="1436"/>
      <c r="PFT15" s="1436"/>
      <c r="PFU15" s="1436"/>
      <c r="PFV15" s="1436"/>
      <c r="PFW15" s="1436"/>
      <c r="PFX15" s="1436"/>
      <c r="PFY15" s="1436"/>
      <c r="PFZ15" s="1436"/>
      <c r="PGA15" s="1436"/>
      <c r="PGB15" s="1436"/>
      <c r="PGC15" s="1436"/>
      <c r="PGD15" s="1436"/>
      <c r="PGE15" s="1436"/>
      <c r="PGF15" s="1436"/>
      <c r="PGG15" s="1436"/>
      <c r="PGH15" s="1436"/>
      <c r="PGI15" s="1436"/>
      <c r="PGJ15" s="1436"/>
      <c r="PGK15" s="1436"/>
      <c r="PGL15" s="1436"/>
      <c r="PGM15" s="1436"/>
      <c r="PGN15" s="1436"/>
      <c r="PGO15" s="1436"/>
      <c r="PGP15" s="1436"/>
      <c r="PGQ15" s="1436"/>
      <c r="PGR15" s="1436"/>
      <c r="PGS15" s="1436"/>
      <c r="PGT15" s="1436"/>
      <c r="PGU15" s="1436"/>
      <c r="PGV15" s="1436"/>
      <c r="PGW15" s="1436"/>
      <c r="PGX15" s="1436"/>
      <c r="PGY15" s="1436"/>
      <c r="PGZ15" s="1436"/>
      <c r="PHA15" s="1436"/>
      <c r="PHB15" s="1436"/>
      <c r="PHC15" s="1436"/>
      <c r="PHD15" s="1436"/>
      <c r="PHE15" s="1436"/>
      <c r="PHF15" s="1436"/>
      <c r="PHG15" s="1436"/>
      <c r="PHH15" s="1436"/>
      <c r="PHI15" s="1436"/>
      <c r="PHJ15" s="1436"/>
      <c r="PHK15" s="1436"/>
      <c r="PHL15" s="1436"/>
      <c r="PHM15" s="1436"/>
      <c r="PHN15" s="1436"/>
      <c r="PHO15" s="1436"/>
      <c r="PHP15" s="1436"/>
      <c r="PHQ15" s="1436"/>
      <c r="PHR15" s="1436"/>
      <c r="PHS15" s="1436"/>
      <c r="PHT15" s="1436"/>
      <c r="PHU15" s="1436"/>
      <c r="PHV15" s="1436"/>
      <c r="PHW15" s="1436"/>
      <c r="PHX15" s="1436"/>
      <c r="PHY15" s="1436"/>
      <c r="PHZ15" s="1436"/>
      <c r="PIA15" s="1436"/>
      <c r="PIB15" s="1436"/>
      <c r="PIC15" s="1436"/>
      <c r="PID15" s="1436"/>
      <c r="PIE15" s="1436"/>
      <c r="PIF15" s="1436"/>
      <c r="PIG15" s="1436"/>
      <c r="PIH15" s="1436"/>
      <c r="PII15" s="1436"/>
      <c r="PIJ15" s="1436"/>
      <c r="PIK15" s="1436"/>
      <c r="PIL15" s="1436"/>
      <c r="PIM15" s="1436"/>
      <c r="PIN15" s="1436"/>
      <c r="PIO15" s="1436"/>
      <c r="PIP15" s="1436"/>
      <c r="PIQ15" s="1436"/>
      <c r="PIR15" s="1436"/>
      <c r="PIS15" s="1436"/>
      <c r="PIT15" s="1436"/>
      <c r="PIU15" s="1436"/>
      <c r="PIV15" s="1436"/>
      <c r="PIW15" s="1436"/>
      <c r="PIX15" s="1436"/>
      <c r="PIY15" s="1436"/>
      <c r="PIZ15" s="1436"/>
      <c r="PJA15" s="1436"/>
      <c r="PJB15" s="1436"/>
      <c r="PJC15" s="1436"/>
      <c r="PJD15" s="1436"/>
      <c r="PJE15" s="1436"/>
      <c r="PJF15" s="1436"/>
      <c r="PJG15" s="1436"/>
      <c r="PJH15" s="1436"/>
      <c r="PJI15" s="1436"/>
      <c r="PJJ15" s="1436"/>
      <c r="PJK15" s="1436"/>
      <c r="PJL15" s="1436"/>
      <c r="PJM15" s="1436"/>
      <c r="PJN15" s="1436"/>
      <c r="PJO15" s="1436"/>
      <c r="PJP15" s="1436"/>
      <c r="PJQ15" s="1436"/>
      <c r="PJR15" s="1436"/>
      <c r="PJS15" s="1436"/>
      <c r="PJT15" s="1436"/>
      <c r="PJU15" s="1436"/>
      <c r="PJV15" s="1436"/>
      <c r="PJW15" s="1436"/>
      <c r="PJX15" s="1436"/>
      <c r="PJY15" s="1436"/>
      <c r="PJZ15" s="1436"/>
      <c r="PKA15" s="1436"/>
      <c r="PKB15" s="1436"/>
      <c r="PKC15" s="1436"/>
      <c r="PKD15" s="1436"/>
      <c r="PKE15" s="1436"/>
      <c r="PKF15" s="1436"/>
      <c r="PKG15" s="1436"/>
      <c r="PKH15" s="1436"/>
      <c r="PKI15" s="1436"/>
      <c r="PKJ15" s="1436"/>
      <c r="PKK15" s="1436"/>
      <c r="PKL15" s="1436"/>
      <c r="PKM15" s="1436"/>
      <c r="PKN15" s="1436"/>
      <c r="PKO15" s="1436"/>
      <c r="PKP15" s="1436"/>
      <c r="PKQ15" s="1436"/>
      <c r="PKR15" s="1436"/>
      <c r="PKS15" s="1436"/>
      <c r="PKT15" s="1436"/>
      <c r="PKU15" s="1436"/>
      <c r="PKV15" s="1436"/>
      <c r="PKW15" s="1436"/>
      <c r="PKX15" s="1436"/>
      <c r="PKY15" s="1436"/>
      <c r="PKZ15" s="1436"/>
      <c r="PLA15" s="1436"/>
      <c r="PLB15" s="1436"/>
      <c r="PLC15" s="1436"/>
      <c r="PLD15" s="1436"/>
      <c r="PLE15" s="1436"/>
      <c r="PLF15" s="1436"/>
      <c r="PLG15" s="1436"/>
      <c r="PLH15" s="1436"/>
      <c r="PLI15" s="1436"/>
      <c r="PLJ15" s="1436"/>
      <c r="PLK15" s="1436"/>
      <c r="PLL15" s="1436"/>
      <c r="PLM15" s="1436"/>
      <c r="PLN15" s="1436"/>
      <c r="PLO15" s="1436"/>
      <c r="PLP15" s="1436"/>
      <c r="PLQ15" s="1436"/>
      <c r="PLR15" s="1436"/>
      <c r="PLS15" s="1436"/>
      <c r="PLT15" s="1436"/>
      <c r="PLU15" s="1436"/>
      <c r="PLV15" s="1436"/>
      <c r="PLW15" s="1436"/>
      <c r="PLX15" s="1436"/>
      <c r="PLY15" s="1436"/>
      <c r="PLZ15" s="1436"/>
      <c r="PMA15" s="1436"/>
      <c r="PMB15" s="1436"/>
      <c r="PMC15" s="1436"/>
      <c r="PMD15" s="1436"/>
      <c r="PME15" s="1436"/>
      <c r="PMF15" s="1436"/>
      <c r="PMG15" s="1436"/>
      <c r="PMH15" s="1436"/>
      <c r="PMI15" s="1436"/>
      <c r="PMJ15" s="1436"/>
      <c r="PMK15" s="1436"/>
      <c r="PML15" s="1436"/>
      <c r="PMM15" s="1436"/>
      <c r="PMN15" s="1436"/>
      <c r="PMO15" s="1436"/>
      <c r="PMP15" s="1436"/>
      <c r="PMQ15" s="1436"/>
      <c r="PMR15" s="1436"/>
      <c r="PMS15" s="1436"/>
      <c r="PMT15" s="1436"/>
      <c r="PMU15" s="1436"/>
      <c r="PMV15" s="1436"/>
      <c r="PMW15" s="1436"/>
      <c r="PMX15" s="1436"/>
      <c r="PMY15" s="1436"/>
      <c r="PMZ15" s="1436"/>
      <c r="PNA15" s="1436"/>
      <c r="PNB15" s="1436"/>
      <c r="PNC15" s="1436"/>
      <c r="PND15" s="1436"/>
      <c r="PNE15" s="1436"/>
      <c r="PNF15" s="1436"/>
      <c r="PNG15" s="1436"/>
      <c r="PNH15" s="1436"/>
      <c r="PNI15" s="1436"/>
      <c r="PNJ15" s="1436"/>
      <c r="PNK15" s="1436"/>
      <c r="PNL15" s="1436"/>
      <c r="PNM15" s="1436"/>
      <c r="PNN15" s="1436"/>
      <c r="PNO15" s="1436"/>
      <c r="PNP15" s="1436"/>
      <c r="PNQ15" s="1436"/>
      <c r="PNR15" s="1436"/>
      <c r="PNS15" s="1436"/>
      <c r="PNT15" s="1436"/>
      <c r="PNU15" s="1436"/>
      <c r="PNV15" s="1436"/>
      <c r="PNW15" s="1436"/>
      <c r="PNX15" s="1436"/>
      <c r="PNY15" s="1436"/>
      <c r="PNZ15" s="1436"/>
      <c r="POA15" s="1436"/>
      <c r="POB15" s="1436"/>
      <c r="POC15" s="1436"/>
      <c r="POD15" s="1436"/>
      <c r="POE15" s="1436"/>
      <c r="POF15" s="1436"/>
      <c r="POG15" s="1436"/>
      <c r="POH15" s="1436"/>
      <c r="POI15" s="1436"/>
      <c r="POJ15" s="1436"/>
      <c r="POK15" s="1436"/>
      <c r="POL15" s="1436"/>
      <c r="POM15" s="1436"/>
      <c r="PON15" s="1436"/>
      <c r="POO15" s="1436"/>
      <c r="POP15" s="1436"/>
      <c r="POQ15" s="1436"/>
      <c r="POR15" s="1436"/>
      <c r="POS15" s="1436"/>
      <c r="POT15" s="1436"/>
      <c r="POU15" s="1436"/>
      <c r="POV15" s="1436"/>
      <c r="POW15" s="1436"/>
      <c r="POX15" s="1436"/>
      <c r="POY15" s="1436"/>
      <c r="POZ15" s="1436"/>
      <c r="PPA15" s="1436"/>
      <c r="PPB15" s="1436"/>
      <c r="PPC15" s="1436"/>
      <c r="PPD15" s="1436"/>
      <c r="PPE15" s="1436"/>
      <c r="PPF15" s="1436"/>
      <c r="PPG15" s="1436"/>
      <c r="PPH15" s="1436"/>
      <c r="PPI15" s="1436"/>
      <c r="PPJ15" s="1436"/>
      <c r="PPK15" s="1436"/>
      <c r="PPL15" s="1436"/>
      <c r="PPM15" s="1436"/>
      <c r="PPN15" s="1436"/>
      <c r="PPO15" s="1436"/>
      <c r="PPP15" s="1436"/>
      <c r="PPQ15" s="1436"/>
      <c r="PPR15" s="1436"/>
      <c r="PPS15" s="1436"/>
      <c r="PPT15" s="1436"/>
      <c r="PPU15" s="1436"/>
      <c r="PPV15" s="1436"/>
      <c r="PPW15" s="1436"/>
      <c r="PPX15" s="1436"/>
      <c r="PPY15" s="1436"/>
      <c r="PPZ15" s="1436"/>
      <c r="PQA15" s="1436"/>
      <c r="PQB15" s="1436"/>
      <c r="PQC15" s="1436"/>
      <c r="PQD15" s="1436"/>
      <c r="PQE15" s="1436"/>
      <c r="PQF15" s="1436"/>
      <c r="PQG15" s="1436"/>
      <c r="PQH15" s="1436"/>
      <c r="PQI15" s="1436"/>
      <c r="PQJ15" s="1436"/>
      <c r="PQK15" s="1436"/>
      <c r="PQL15" s="1436"/>
      <c r="PQM15" s="1436"/>
      <c r="PQN15" s="1436"/>
      <c r="PQO15" s="1436"/>
      <c r="PQP15" s="1436"/>
      <c r="PQQ15" s="1436"/>
      <c r="PQR15" s="1436"/>
      <c r="PQS15" s="1436"/>
      <c r="PQT15" s="1436"/>
      <c r="PQU15" s="1436"/>
      <c r="PQV15" s="1436"/>
      <c r="PQW15" s="1436"/>
      <c r="PQX15" s="1436"/>
      <c r="PQY15" s="1436"/>
      <c r="PQZ15" s="1436"/>
      <c r="PRA15" s="1436"/>
      <c r="PRB15" s="1436"/>
      <c r="PRC15" s="1436"/>
      <c r="PRD15" s="1436"/>
      <c r="PRE15" s="1436"/>
      <c r="PRF15" s="1436"/>
      <c r="PRG15" s="1436"/>
      <c r="PRH15" s="1436"/>
      <c r="PRI15" s="1436"/>
      <c r="PRJ15" s="1436"/>
      <c r="PRK15" s="1436"/>
      <c r="PRL15" s="1436"/>
      <c r="PRM15" s="1436"/>
      <c r="PRN15" s="1436"/>
      <c r="PRO15" s="1436"/>
      <c r="PRP15" s="1436"/>
      <c r="PRQ15" s="1436"/>
      <c r="PRR15" s="1436"/>
      <c r="PRS15" s="1436"/>
      <c r="PRT15" s="1436"/>
      <c r="PRU15" s="1436"/>
      <c r="PRV15" s="1436"/>
      <c r="PRW15" s="1436"/>
      <c r="PRX15" s="1436"/>
      <c r="PRY15" s="1436"/>
      <c r="PRZ15" s="1436"/>
      <c r="PSA15" s="1436"/>
      <c r="PSB15" s="1436"/>
      <c r="PSC15" s="1436"/>
      <c r="PSD15" s="1436"/>
      <c r="PSE15" s="1436"/>
      <c r="PSF15" s="1436"/>
      <c r="PSG15" s="1436"/>
      <c r="PSH15" s="1436"/>
      <c r="PSI15" s="1436"/>
      <c r="PSJ15" s="1436"/>
      <c r="PSK15" s="1436"/>
      <c r="PSL15" s="1436"/>
      <c r="PSM15" s="1436"/>
      <c r="PSN15" s="1436"/>
      <c r="PSO15" s="1436"/>
      <c r="PSP15" s="1436"/>
      <c r="PSQ15" s="1436"/>
      <c r="PSR15" s="1436"/>
      <c r="PSS15" s="1436"/>
      <c r="PST15" s="1436"/>
      <c r="PSU15" s="1436"/>
      <c r="PSV15" s="1436"/>
      <c r="PSW15" s="1436"/>
      <c r="PSX15" s="1436"/>
      <c r="PSY15" s="1436"/>
      <c r="PSZ15" s="1436"/>
      <c r="PTA15" s="1436"/>
      <c r="PTB15" s="1436"/>
      <c r="PTC15" s="1436"/>
      <c r="PTD15" s="1436"/>
      <c r="PTE15" s="1436"/>
      <c r="PTF15" s="1436"/>
      <c r="PTG15" s="1436"/>
      <c r="PTH15" s="1436"/>
      <c r="PTI15" s="1436"/>
      <c r="PTJ15" s="1436"/>
      <c r="PTK15" s="1436"/>
      <c r="PTL15" s="1436"/>
      <c r="PTM15" s="1436"/>
      <c r="PTN15" s="1436"/>
      <c r="PTO15" s="1436"/>
      <c r="PTP15" s="1436"/>
      <c r="PTQ15" s="1436"/>
      <c r="PTR15" s="1436"/>
      <c r="PTS15" s="1436"/>
      <c r="PTT15" s="1436"/>
      <c r="PTU15" s="1436"/>
      <c r="PTV15" s="1436"/>
      <c r="PTW15" s="1436"/>
      <c r="PTX15" s="1436"/>
      <c r="PTY15" s="1436"/>
      <c r="PTZ15" s="1436"/>
      <c r="PUA15" s="1436"/>
      <c r="PUB15" s="1436"/>
      <c r="PUC15" s="1436"/>
      <c r="PUD15" s="1436"/>
      <c r="PUE15" s="1436"/>
      <c r="PUF15" s="1436"/>
      <c r="PUG15" s="1436"/>
      <c r="PUH15" s="1436"/>
      <c r="PUI15" s="1436"/>
      <c r="PUJ15" s="1436"/>
      <c r="PUK15" s="1436"/>
      <c r="PUL15" s="1436"/>
      <c r="PUM15" s="1436"/>
      <c r="PUN15" s="1436"/>
      <c r="PUO15" s="1436"/>
      <c r="PUP15" s="1436"/>
      <c r="PUQ15" s="1436"/>
      <c r="PUR15" s="1436"/>
      <c r="PUS15" s="1436"/>
      <c r="PUT15" s="1436"/>
      <c r="PUU15" s="1436"/>
      <c r="PUV15" s="1436"/>
      <c r="PUW15" s="1436"/>
      <c r="PUX15" s="1436"/>
      <c r="PUY15" s="1436"/>
      <c r="PUZ15" s="1436"/>
      <c r="PVA15" s="1436"/>
      <c r="PVB15" s="1436"/>
      <c r="PVC15" s="1436"/>
      <c r="PVD15" s="1436"/>
      <c r="PVE15" s="1436"/>
      <c r="PVF15" s="1436"/>
      <c r="PVG15" s="1436"/>
      <c r="PVH15" s="1436"/>
      <c r="PVI15" s="1436"/>
      <c r="PVJ15" s="1436"/>
      <c r="PVK15" s="1436"/>
      <c r="PVL15" s="1436"/>
      <c r="PVM15" s="1436"/>
      <c r="PVN15" s="1436"/>
      <c r="PVO15" s="1436"/>
      <c r="PVP15" s="1436"/>
      <c r="PVQ15" s="1436"/>
      <c r="PVR15" s="1436"/>
      <c r="PVS15" s="1436"/>
      <c r="PVT15" s="1436"/>
      <c r="PVU15" s="1436"/>
      <c r="PVV15" s="1436"/>
      <c r="PVW15" s="1436"/>
      <c r="PVX15" s="1436"/>
      <c r="PVY15" s="1436"/>
      <c r="PVZ15" s="1436"/>
      <c r="PWA15" s="1436"/>
      <c r="PWB15" s="1436"/>
      <c r="PWC15" s="1436"/>
      <c r="PWD15" s="1436"/>
      <c r="PWE15" s="1436"/>
      <c r="PWF15" s="1436"/>
      <c r="PWG15" s="1436"/>
      <c r="PWH15" s="1436"/>
      <c r="PWI15" s="1436"/>
      <c r="PWJ15" s="1436"/>
      <c r="PWK15" s="1436"/>
      <c r="PWL15" s="1436"/>
      <c r="PWM15" s="1436"/>
      <c r="PWN15" s="1436"/>
      <c r="PWO15" s="1436"/>
      <c r="PWP15" s="1436"/>
      <c r="PWQ15" s="1436"/>
      <c r="PWR15" s="1436"/>
      <c r="PWS15" s="1436"/>
      <c r="PWT15" s="1436"/>
      <c r="PWU15" s="1436"/>
      <c r="PWV15" s="1436"/>
      <c r="PWW15" s="1436"/>
      <c r="PWX15" s="1436"/>
      <c r="PWY15" s="1436"/>
      <c r="PWZ15" s="1436"/>
      <c r="PXA15" s="1436"/>
      <c r="PXB15" s="1436"/>
      <c r="PXC15" s="1436"/>
      <c r="PXD15" s="1436"/>
      <c r="PXE15" s="1436"/>
      <c r="PXF15" s="1436"/>
      <c r="PXG15" s="1436"/>
      <c r="PXH15" s="1436"/>
      <c r="PXI15" s="1436"/>
      <c r="PXJ15" s="1436"/>
      <c r="PXK15" s="1436"/>
      <c r="PXL15" s="1436"/>
      <c r="PXM15" s="1436"/>
      <c r="PXN15" s="1436"/>
      <c r="PXO15" s="1436"/>
      <c r="PXP15" s="1436"/>
      <c r="PXQ15" s="1436"/>
      <c r="PXR15" s="1436"/>
      <c r="PXS15" s="1436"/>
      <c r="PXT15" s="1436"/>
      <c r="PXU15" s="1436"/>
      <c r="PXV15" s="1436"/>
      <c r="PXW15" s="1436"/>
      <c r="PXX15" s="1436"/>
      <c r="PXY15" s="1436"/>
      <c r="PXZ15" s="1436"/>
      <c r="PYA15" s="1436"/>
      <c r="PYB15" s="1436"/>
      <c r="PYC15" s="1436"/>
      <c r="PYD15" s="1436"/>
      <c r="PYE15" s="1436"/>
      <c r="PYF15" s="1436"/>
      <c r="PYG15" s="1436"/>
      <c r="PYH15" s="1436"/>
      <c r="PYI15" s="1436"/>
      <c r="PYJ15" s="1436"/>
      <c r="PYK15" s="1436"/>
      <c r="PYL15" s="1436"/>
      <c r="PYM15" s="1436"/>
      <c r="PYN15" s="1436"/>
      <c r="PYO15" s="1436"/>
      <c r="PYP15" s="1436"/>
      <c r="PYQ15" s="1436"/>
      <c r="PYR15" s="1436"/>
      <c r="PYS15" s="1436"/>
      <c r="PYT15" s="1436"/>
      <c r="PYU15" s="1436"/>
      <c r="PYV15" s="1436"/>
      <c r="PYW15" s="1436"/>
      <c r="PYX15" s="1436"/>
      <c r="PYY15" s="1436"/>
      <c r="PYZ15" s="1436"/>
      <c r="PZA15" s="1436"/>
      <c r="PZB15" s="1436"/>
      <c r="PZC15" s="1436"/>
      <c r="PZD15" s="1436"/>
      <c r="PZE15" s="1436"/>
      <c r="PZF15" s="1436"/>
      <c r="PZG15" s="1436"/>
      <c r="PZH15" s="1436"/>
      <c r="PZI15" s="1436"/>
      <c r="PZJ15" s="1436"/>
      <c r="PZK15" s="1436"/>
      <c r="PZL15" s="1436"/>
      <c r="PZM15" s="1436"/>
      <c r="PZN15" s="1436"/>
      <c r="PZO15" s="1436"/>
      <c r="PZP15" s="1436"/>
      <c r="PZQ15" s="1436"/>
      <c r="PZR15" s="1436"/>
      <c r="PZS15" s="1436"/>
      <c r="PZT15" s="1436"/>
      <c r="PZU15" s="1436"/>
      <c r="PZV15" s="1436"/>
      <c r="PZW15" s="1436"/>
      <c r="PZX15" s="1436"/>
      <c r="PZY15" s="1436"/>
      <c r="PZZ15" s="1436"/>
      <c r="QAA15" s="1436"/>
      <c r="QAB15" s="1436"/>
      <c r="QAC15" s="1436"/>
      <c r="QAD15" s="1436"/>
      <c r="QAE15" s="1436"/>
      <c r="QAF15" s="1436"/>
      <c r="QAG15" s="1436"/>
      <c r="QAH15" s="1436"/>
      <c r="QAI15" s="1436"/>
      <c r="QAJ15" s="1436"/>
      <c r="QAK15" s="1436"/>
      <c r="QAL15" s="1436"/>
      <c r="QAM15" s="1436"/>
      <c r="QAN15" s="1436"/>
      <c r="QAO15" s="1436"/>
      <c r="QAP15" s="1436"/>
      <c r="QAQ15" s="1436"/>
      <c r="QAR15" s="1436"/>
      <c r="QAS15" s="1436"/>
      <c r="QAT15" s="1436"/>
      <c r="QAU15" s="1436"/>
      <c r="QAV15" s="1436"/>
      <c r="QAW15" s="1436"/>
      <c r="QAX15" s="1436"/>
      <c r="QAY15" s="1436"/>
      <c r="QAZ15" s="1436"/>
      <c r="QBA15" s="1436"/>
      <c r="QBB15" s="1436"/>
      <c r="QBC15" s="1436"/>
      <c r="QBD15" s="1436"/>
      <c r="QBE15" s="1436"/>
      <c r="QBF15" s="1436"/>
      <c r="QBG15" s="1436"/>
      <c r="QBH15" s="1436"/>
      <c r="QBI15" s="1436"/>
      <c r="QBJ15" s="1436"/>
      <c r="QBK15" s="1436"/>
      <c r="QBL15" s="1436"/>
      <c r="QBM15" s="1436"/>
      <c r="QBN15" s="1436"/>
      <c r="QBO15" s="1436"/>
      <c r="QBP15" s="1436"/>
      <c r="QBQ15" s="1436"/>
      <c r="QBR15" s="1436"/>
      <c r="QBS15" s="1436"/>
      <c r="QBT15" s="1436"/>
      <c r="QBU15" s="1436"/>
      <c r="QBV15" s="1436"/>
      <c r="QBW15" s="1436"/>
      <c r="QBX15" s="1436"/>
      <c r="QBY15" s="1436"/>
      <c r="QBZ15" s="1436"/>
      <c r="QCA15" s="1436"/>
      <c r="QCB15" s="1436"/>
      <c r="QCC15" s="1436"/>
      <c r="QCD15" s="1436"/>
      <c r="QCE15" s="1436"/>
      <c r="QCF15" s="1436"/>
      <c r="QCG15" s="1436"/>
      <c r="QCH15" s="1436"/>
      <c r="QCI15" s="1436"/>
      <c r="QCJ15" s="1436"/>
      <c r="QCK15" s="1436"/>
      <c r="QCL15" s="1436"/>
      <c r="QCM15" s="1436"/>
      <c r="QCN15" s="1436"/>
      <c r="QCO15" s="1436"/>
      <c r="QCP15" s="1436"/>
      <c r="QCQ15" s="1436"/>
      <c r="QCR15" s="1436"/>
      <c r="QCS15" s="1436"/>
      <c r="QCT15" s="1436"/>
      <c r="QCU15" s="1436"/>
      <c r="QCV15" s="1436"/>
      <c r="QCW15" s="1436"/>
      <c r="QCX15" s="1436"/>
      <c r="QCY15" s="1436"/>
      <c r="QCZ15" s="1436"/>
      <c r="QDA15" s="1436"/>
      <c r="QDB15" s="1436"/>
      <c r="QDC15" s="1436"/>
      <c r="QDD15" s="1436"/>
      <c r="QDE15" s="1436"/>
      <c r="QDF15" s="1436"/>
      <c r="QDG15" s="1436"/>
      <c r="QDH15" s="1436"/>
      <c r="QDI15" s="1436"/>
      <c r="QDJ15" s="1436"/>
      <c r="QDK15" s="1436"/>
      <c r="QDL15" s="1436"/>
      <c r="QDM15" s="1436"/>
      <c r="QDN15" s="1436"/>
      <c r="QDO15" s="1436"/>
      <c r="QDP15" s="1436"/>
      <c r="QDQ15" s="1436"/>
      <c r="QDR15" s="1436"/>
      <c r="QDS15" s="1436"/>
      <c r="QDT15" s="1436"/>
      <c r="QDU15" s="1436"/>
      <c r="QDV15" s="1436"/>
      <c r="QDW15" s="1436"/>
      <c r="QDX15" s="1436"/>
      <c r="QDY15" s="1436"/>
      <c r="QDZ15" s="1436"/>
      <c r="QEA15" s="1436"/>
      <c r="QEB15" s="1436"/>
      <c r="QEC15" s="1436"/>
      <c r="QED15" s="1436"/>
      <c r="QEE15" s="1436"/>
      <c r="QEF15" s="1436"/>
      <c r="QEG15" s="1436"/>
      <c r="QEH15" s="1436"/>
      <c r="QEI15" s="1436"/>
      <c r="QEJ15" s="1436"/>
      <c r="QEK15" s="1436"/>
      <c r="QEL15" s="1436"/>
      <c r="QEM15" s="1436"/>
      <c r="QEN15" s="1436"/>
      <c r="QEO15" s="1436"/>
      <c r="QEP15" s="1436"/>
      <c r="QEQ15" s="1436"/>
      <c r="QER15" s="1436"/>
      <c r="QES15" s="1436"/>
      <c r="QET15" s="1436"/>
      <c r="QEU15" s="1436"/>
      <c r="QEV15" s="1436"/>
      <c r="QEW15" s="1436"/>
      <c r="QEX15" s="1436"/>
      <c r="QEY15" s="1436"/>
      <c r="QEZ15" s="1436"/>
      <c r="QFA15" s="1436"/>
      <c r="QFB15" s="1436"/>
      <c r="QFC15" s="1436"/>
      <c r="QFD15" s="1436"/>
      <c r="QFE15" s="1436"/>
      <c r="QFF15" s="1436"/>
      <c r="QFG15" s="1436"/>
      <c r="QFH15" s="1436"/>
      <c r="QFI15" s="1436"/>
      <c r="QFJ15" s="1436"/>
      <c r="QFK15" s="1436"/>
      <c r="QFL15" s="1436"/>
      <c r="QFM15" s="1436"/>
      <c r="QFN15" s="1436"/>
      <c r="QFO15" s="1436"/>
      <c r="QFP15" s="1436"/>
      <c r="QFQ15" s="1436"/>
      <c r="QFR15" s="1436"/>
      <c r="QFS15" s="1436"/>
      <c r="QFT15" s="1436"/>
      <c r="QFU15" s="1436"/>
      <c r="QFV15" s="1436"/>
      <c r="QFW15" s="1436"/>
      <c r="QFX15" s="1436"/>
      <c r="QFY15" s="1436"/>
      <c r="QFZ15" s="1436"/>
      <c r="QGA15" s="1436"/>
      <c r="QGB15" s="1436"/>
      <c r="QGC15" s="1436"/>
      <c r="QGD15" s="1436"/>
      <c r="QGE15" s="1436"/>
      <c r="QGF15" s="1436"/>
      <c r="QGG15" s="1436"/>
      <c r="QGH15" s="1436"/>
      <c r="QGI15" s="1436"/>
      <c r="QGJ15" s="1436"/>
      <c r="QGK15" s="1436"/>
      <c r="QGL15" s="1436"/>
      <c r="QGM15" s="1436"/>
      <c r="QGN15" s="1436"/>
      <c r="QGO15" s="1436"/>
      <c r="QGP15" s="1436"/>
      <c r="QGQ15" s="1436"/>
      <c r="QGR15" s="1436"/>
      <c r="QGS15" s="1436"/>
      <c r="QGT15" s="1436"/>
      <c r="QGU15" s="1436"/>
      <c r="QGV15" s="1436"/>
      <c r="QGW15" s="1436"/>
      <c r="QGX15" s="1436"/>
      <c r="QGY15" s="1436"/>
      <c r="QGZ15" s="1436"/>
      <c r="QHA15" s="1436"/>
      <c r="QHB15" s="1436"/>
      <c r="QHC15" s="1436"/>
      <c r="QHD15" s="1436"/>
      <c r="QHE15" s="1436"/>
      <c r="QHF15" s="1436"/>
      <c r="QHG15" s="1436"/>
      <c r="QHH15" s="1436"/>
      <c r="QHI15" s="1436"/>
      <c r="QHJ15" s="1436"/>
      <c r="QHK15" s="1436"/>
      <c r="QHL15" s="1436"/>
      <c r="QHM15" s="1436"/>
      <c r="QHN15" s="1436"/>
      <c r="QHO15" s="1436"/>
      <c r="QHP15" s="1436"/>
      <c r="QHQ15" s="1436"/>
      <c r="QHR15" s="1436"/>
      <c r="QHS15" s="1436"/>
      <c r="QHT15" s="1436"/>
      <c r="QHU15" s="1436"/>
      <c r="QHV15" s="1436"/>
      <c r="QHW15" s="1436"/>
      <c r="QHX15" s="1436"/>
      <c r="QHY15" s="1436"/>
      <c r="QHZ15" s="1436"/>
      <c r="QIA15" s="1436"/>
      <c r="QIB15" s="1436"/>
      <c r="QIC15" s="1436"/>
      <c r="QID15" s="1436"/>
      <c r="QIE15" s="1436"/>
      <c r="QIF15" s="1436"/>
      <c r="QIG15" s="1436"/>
      <c r="QIH15" s="1436"/>
      <c r="QII15" s="1436"/>
      <c r="QIJ15" s="1436"/>
      <c r="QIK15" s="1436"/>
      <c r="QIL15" s="1436"/>
      <c r="QIM15" s="1436"/>
      <c r="QIN15" s="1436"/>
      <c r="QIO15" s="1436"/>
      <c r="QIP15" s="1436"/>
      <c r="QIQ15" s="1436"/>
      <c r="QIR15" s="1436"/>
      <c r="QIS15" s="1436"/>
      <c r="QIT15" s="1436"/>
      <c r="QIU15" s="1436"/>
      <c r="QIV15" s="1436"/>
      <c r="QIW15" s="1436"/>
      <c r="QIX15" s="1436"/>
      <c r="QIY15" s="1436"/>
      <c r="QIZ15" s="1436"/>
      <c r="QJA15" s="1436"/>
      <c r="QJB15" s="1436"/>
      <c r="QJC15" s="1436"/>
      <c r="QJD15" s="1436"/>
      <c r="QJE15" s="1436"/>
      <c r="QJF15" s="1436"/>
      <c r="QJG15" s="1436"/>
      <c r="QJH15" s="1436"/>
      <c r="QJI15" s="1436"/>
      <c r="QJJ15" s="1436"/>
      <c r="QJK15" s="1436"/>
      <c r="QJL15" s="1436"/>
      <c r="QJM15" s="1436"/>
      <c r="QJN15" s="1436"/>
      <c r="QJO15" s="1436"/>
      <c r="QJP15" s="1436"/>
      <c r="QJQ15" s="1436"/>
      <c r="QJR15" s="1436"/>
      <c r="QJS15" s="1436"/>
      <c r="QJT15" s="1436"/>
      <c r="QJU15" s="1436"/>
      <c r="QJV15" s="1436"/>
      <c r="QJW15" s="1436"/>
      <c r="QJX15" s="1436"/>
      <c r="QJY15" s="1436"/>
      <c r="QJZ15" s="1436"/>
      <c r="QKA15" s="1436"/>
      <c r="QKB15" s="1436"/>
      <c r="QKC15" s="1436"/>
      <c r="QKD15" s="1436"/>
      <c r="QKE15" s="1436"/>
      <c r="QKF15" s="1436"/>
      <c r="QKG15" s="1436"/>
      <c r="QKH15" s="1436"/>
      <c r="QKI15" s="1436"/>
      <c r="QKJ15" s="1436"/>
      <c r="QKK15" s="1436"/>
      <c r="QKL15" s="1436"/>
      <c r="QKM15" s="1436"/>
      <c r="QKN15" s="1436"/>
      <c r="QKO15" s="1436"/>
      <c r="QKP15" s="1436"/>
      <c r="QKQ15" s="1436"/>
      <c r="QKR15" s="1436"/>
      <c r="QKS15" s="1436"/>
      <c r="QKT15" s="1436"/>
      <c r="QKU15" s="1436"/>
      <c r="QKV15" s="1436"/>
      <c r="QKW15" s="1436"/>
      <c r="QKX15" s="1436"/>
      <c r="QKY15" s="1436"/>
      <c r="QKZ15" s="1436"/>
      <c r="QLA15" s="1436"/>
      <c r="QLB15" s="1436"/>
      <c r="QLC15" s="1436"/>
      <c r="QLD15" s="1436"/>
      <c r="QLE15" s="1436"/>
      <c r="QLF15" s="1436"/>
      <c r="QLG15" s="1436"/>
      <c r="QLH15" s="1436"/>
      <c r="QLI15" s="1436"/>
      <c r="QLJ15" s="1436"/>
      <c r="QLK15" s="1436"/>
      <c r="QLL15" s="1436"/>
      <c r="QLM15" s="1436"/>
      <c r="QLN15" s="1436"/>
      <c r="QLO15" s="1436"/>
      <c r="QLP15" s="1436"/>
      <c r="QLQ15" s="1436"/>
      <c r="QLR15" s="1436"/>
      <c r="QLS15" s="1436"/>
      <c r="QLT15" s="1436"/>
      <c r="QLU15" s="1436"/>
      <c r="QLV15" s="1436"/>
      <c r="QLW15" s="1436"/>
      <c r="QLX15" s="1436"/>
      <c r="QLY15" s="1436"/>
      <c r="QLZ15" s="1436"/>
      <c r="QMA15" s="1436"/>
      <c r="QMB15" s="1436"/>
      <c r="QMC15" s="1436"/>
      <c r="QMD15" s="1436"/>
      <c r="QME15" s="1436"/>
      <c r="QMF15" s="1436"/>
      <c r="QMG15" s="1436"/>
      <c r="QMH15" s="1436"/>
      <c r="QMI15" s="1436"/>
      <c r="QMJ15" s="1436"/>
      <c r="QMK15" s="1436"/>
      <c r="QML15" s="1436"/>
      <c r="QMM15" s="1436"/>
      <c r="QMN15" s="1436"/>
      <c r="QMO15" s="1436"/>
      <c r="QMP15" s="1436"/>
      <c r="QMQ15" s="1436"/>
      <c r="QMR15" s="1436"/>
      <c r="QMS15" s="1436"/>
      <c r="QMT15" s="1436"/>
      <c r="QMU15" s="1436"/>
      <c r="QMV15" s="1436"/>
      <c r="QMW15" s="1436"/>
      <c r="QMX15" s="1436"/>
      <c r="QMY15" s="1436"/>
      <c r="QMZ15" s="1436"/>
      <c r="QNA15" s="1436"/>
      <c r="QNB15" s="1436"/>
      <c r="QNC15" s="1436"/>
      <c r="QND15" s="1436"/>
      <c r="QNE15" s="1436"/>
      <c r="QNF15" s="1436"/>
      <c r="QNG15" s="1436"/>
      <c r="QNH15" s="1436"/>
      <c r="QNI15" s="1436"/>
      <c r="QNJ15" s="1436"/>
      <c r="QNK15" s="1436"/>
      <c r="QNL15" s="1436"/>
      <c r="QNM15" s="1436"/>
      <c r="QNN15" s="1436"/>
      <c r="QNO15" s="1436"/>
      <c r="QNP15" s="1436"/>
      <c r="QNQ15" s="1436"/>
      <c r="QNR15" s="1436"/>
      <c r="QNS15" s="1436"/>
      <c r="QNT15" s="1436"/>
      <c r="QNU15" s="1436"/>
      <c r="QNV15" s="1436"/>
      <c r="QNW15" s="1436"/>
      <c r="QNX15" s="1436"/>
      <c r="QNY15" s="1436"/>
      <c r="QNZ15" s="1436"/>
      <c r="QOA15" s="1436"/>
      <c r="QOB15" s="1436"/>
      <c r="QOC15" s="1436"/>
      <c r="QOD15" s="1436"/>
      <c r="QOE15" s="1436"/>
      <c r="QOF15" s="1436"/>
      <c r="QOG15" s="1436"/>
      <c r="QOH15" s="1436"/>
      <c r="QOI15" s="1436"/>
      <c r="QOJ15" s="1436"/>
      <c r="QOK15" s="1436"/>
      <c r="QOL15" s="1436"/>
      <c r="QOM15" s="1436"/>
      <c r="QON15" s="1436"/>
      <c r="QOO15" s="1436"/>
      <c r="QOP15" s="1436"/>
      <c r="QOQ15" s="1436"/>
      <c r="QOR15" s="1436"/>
      <c r="QOS15" s="1436"/>
      <c r="QOT15" s="1436"/>
      <c r="QOU15" s="1436"/>
      <c r="QOV15" s="1436"/>
      <c r="QOW15" s="1436"/>
      <c r="QOX15" s="1436"/>
      <c r="QOY15" s="1436"/>
      <c r="QOZ15" s="1436"/>
      <c r="QPA15" s="1436"/>
      <c r="QPB15" s="1436"/>
      <c r="QPC15" s="1436"/>
      <c r="QPD15" s="1436"/>
      <c r="QPE15" s="1436"/>
      <c r="QPF15" s="1436"/>
      <c r="QPG15" s="1436"/>
      <c r="QPH15" s="1436"/>
      <c r="QPI15" s="1436"/>
      <c r="QPJ15" s="1436"/>
      <c r="QPK15" s="1436"/>
      <c r="QPL15" s="1436"/>
      <c r="QPM15" s="1436"/>
      <c r="QPN15" s="1436"/>
      <c r="QPO15" s="1436"/>
      <c r="QPP15" s="1436"/>
      <c r="QPQ15" s="1436"/>
      <c r="QPR15" s="1436"/>
      <c r="QPS15" s="1436"/>
      <c r="QPT15" s="1436"/>
      <c r="QPU15" s="1436"/>
      <c r="QPV15" s="1436"/>
      <c r="QPW15" s="1436"/>
      <c r="QPX15" s="1436"/>
      <c r="QPY15" s="1436"/>
      <c r="QPZ15" s="1436"/>
      <c r="QQA15" s="1436"/>
      <c r="QQB15" s="1436"/>
      <c r="QQC15" s="1436"/>
      <c r="QQD15" s="1436"/>
      <c r="QQE15" s="1436"/>
      <c r="QQF15" s="1436"/>
      <c r="QQG15" s="1436"/>
      <c r="QQH15" s="1436"/>
      <c r="QQI15" s="1436"/>
      <c r="QQJ15" s="1436"/>
      <c r="QQK15" s="1436"/>
      <c r="QQL15" s="1436"/>
      <c r="QQM15" s="1436"/>
      <c r="QQN15" s="1436"/>
      <c r="QQO15" s="1436"/>
      <c r="QQP15" s="1436"/>
      <c r="QQQ15" s="1436"/>
      <c r="QQR15" s="1436"/>
      <c r="QQS15" s="1436"/>
      <c r="QQT15" s="1436"/>
      <c r="QQU15" s="1436"/>
      <c r="QQV15" s="1436"/>
      <c r="QQW15" s="1436"/>
      <c r="QQX15" s="1436"/>
      <c r="QQY15" s="1436"/>
      <c r="QQZ15" s="1436"/>
      <c r="QRA15" s="1436"/>
      <c r="QRB15" s="1436"/>
      <c r="QRC15" s="1436"/>
      <c r="QRD15" s="1436"/>
      <c r="QRE15" s="1436"/>
      <c r="QRF15" s="1436"/>
      <c r="QRG15" s="1436"/>
      <c r="QRH15" s="1436"/>
      <c r="QRI15" s="1436"/>
      <c r="QRJ15" s="1436"/>
      <c r="QRK15" s="1436"/>
      <c r="QRL15" s="1436"/>
      <c r="QRM15" s="1436"/>
      <c r="QRN15" s="1436"/>
      <c r="QRO15" s="1436"/>
      <c r="QRP15" s="1436"/>
      <c r="QRQ15" s="1436"/>
      <c r="QRR15" s="1436"/>
      <c r="QRS15" s="1436"/>
      <c r="QRT15" s="1436"/>
      <c r="QRU15" s="1436"/>
      <c r="QRV15" s="1436"/>
      <c r="QRW15" s="1436"/>
      <c r="QRX15" s="1436"/>
      <c r="QRY15" s="1436"/>
      <c r="QRZ15" s="1436"/>
      <c r="QSA15" s="1436"/>
      <c r="QSB15" s="1436"/>
      <c r="QSC15" s="1436"/>
      <c r="QSD15" s="1436"/>
      <c r="QSE15" s="1436"/>
      <c r="QSF15" s="1436"/>
      <c r="QSG15" s="1436"/>
      <c r="QSH15" s="1436"/>
      <c r="QSI15" s="1436"/>
      <c r="QSJ15" s="1436"/>
      <c r="QSK15" s="1436"/>
      <c r="QSL15" s="1436"/>
      <c r="QSM15" s="1436"/>
      <c r="QSN15" s="1436"/>
      <c r="QSO15" s="1436"/>
      <c r="QSP15" s="1436"/>
      <c r="QSQ15" s="1436"/>
      <c r="QSR15" s="1436"/>
      <c r="QSS15" s="1436"/>
      <c r="QST15" s="1436"/>
      <c r="QSU15" s="1436"/>
      <c r="QSV15" s="1436"/>
      <c r="QSW15" s="1436"/>
      <c r="QSX15" s="1436"/>
      <c r="QSY15" s="1436"/>
      <c r="QSZ15" s="1436"/>
      <c r="QTA15" s="1436"/>
      <c r="QTB15" s="1436"/>
      <c r="QTC15" s="1436"/>
      <c r="QTD15" s="1436"/>
      <c r="QTE15" s="1436"/>
      <c r="QTF15" s="1436"/>
      <c r="QTG15" s="1436"/>
      <c r="QTH15" s="1436"/>
      <c r="QTI15" s="1436"/>
      <c r="QTJ15" s="1436"/>
      <c r="QTK15" s="1436"/>
      <c r="QTL15" s="1436"/>
      <c r="QTM15" s="1436"/>
      <c r="QTN15" s="1436"/>
      <c r="QTO15" s="1436"/>
      <c r="QTP15" s="1436"/>
      <c r="QTQ15" s="1436"/>
      <c r="QTR15" s="1436"/>
      <c r="QTS15" s="1436"/>
      <c r="QTT15" s="1436"/>
      <c r="QTU15" s="1436"/>
      <c r="QTV15" s="1436"/>
      <c r="QTW15" s="1436"/>
      <c r="QTX15" s="1436"/>
      <c r="QTY15" s="1436"/>
      <c r="QTZ15" s="1436"/>
      <c r="QUA15" s="1436"/>
      <c r="QUB15" s="1436"/>
      <c r="QUC15" s="1436"/>
      <c r="QUD15" s="1436"/>
      <c r="QUE15" s="1436"/>
      <c r="QUF15" s="1436"/>
      <c r="QUG15" s="1436"/>
      <c r="QUH15" s="1436"/>
      <c r="QUI15" s="1436"/>
      <c r="QUJ15" s="1436"/>
      <c r="QUK15" s="1436"/>
      <c r="QUL15" s="1436"/>
      <c r="QUM15" s="1436"/>
      <c r="QUN15" s="1436"/>
      <c r="QUO15" s="1436"/>
      <c r="QUP15" s="1436"/>
      <c r="QUQ15" s="1436"/>
      <c r="QUR15" s="1436"/>
      <c r="QUS15" s="1436"/>
      <c r="QUT15" s="1436"/>
      <c r="QUU15" s="1436"/>
      <c r="QUV15" s="1436"/>
      <c r="QUW15" s="1436"/>
      <c r="QUX15" s="1436"/>
      <c r="QUY15" s="1436"/>
      <c r="QUZ15" s="1436"/>
      <c r="QVA15" s="1436"/>
      <c r="QVB15" s="1436"/>
      <c r="QVC15" s="1436"/>
      <c r="QVD15" s="1436"/>
      <c r="QVE15" s="1436"/>
      <c r="QVF15" s="1436"/>
      <c r="QVG15" s="1436"/>
      <c r="QVH15" s="1436"/>
      <c r="QVI15" s="1436"/>
      <c r="QVJ15" s="1436"/>
      <c r="QVK15" s="1436"/>
      <c r="QVL15" s="1436"/>
      <c r="QVM15" s="1436"/>
      <c r="QVN15" s="1436"/>
      <c r="QVO15" s="1436"/>
      <c r="QVP15" s="1436"/>
      <c r="QVQ15" s="1436"/>
      <c r="QVR15" s="1436"/>
      <c r="QVS15" s="1436"/>
      <c r="QVT15" s="1436"/>
      <c r="QVU15" s="1436"/>
      <c r="QVV15" s="1436"/>
      <c r="QVW15" s="1436"/>
      <c r="QVX15" s="1436"/>
      <c r="QVY15" s="1436"/>
      <c r="QVZ15" s="1436"/>
      <c r="QWA15" s="1436"/>
      <c r="QWB15" s="1436"/>
      <c r="QWC15" s="1436"/>
      <c r="QWD15" s="1436"/>
      <c r="QWE15" s="1436"/>
      <c r="QWF15" s="1436"/>
      <c r="QWG15" s="1436"/>
      <c r="QWH15" s="1436"/>
      <c r="QWI15" s="1436"/>
      <c r="QWJ15" s="1436"/>
      <c r="QWK15" s="1436"/>
      <c r="QWL15" s="1436"/>
      <c r="QWM15" s="1436"/>
      <c r="QWN15" s="1436"/>
      <c r="QWO15" s="1436"/>
      <c r="QWP15" s="1436"/>
      <c r="QWQ15" s="1436"/>
      <c r="QWR15" s="1436"/>
      <c r="QWS15" s="1436"/>
      <c r="QWT15" s="1436"/>
      <c r="QWU15" s="1436"/>
      <c r="QWV15" s="1436"/>
      <c r="QWW15" s="1436"/>
      <c r="QWX15" s="1436"/>
      <c r="QWY15" s="1436"/>
      <c r="QWZ15" s="1436"/>
      <c r="QXA15" s="1436"/>
      <c r="QXB15" s="1436"/>
      <c r="QXC15" s="1436"/>
      <c r="QXD15" s="1436"/>
      <c r="QXE15" s="1436"/>
      <c r="QXF15" s="1436"/>
      <c r="QXG15" s="1436"/>
      <c r="QXH15" s="1436"/>
      <c r="QXI15" s="1436"/>
      <c r="QXJ15" s="1436"/>
      <c r="QXK15" s="1436"/>
      <c r="QXL15" s="1436"/>
      <c r="QXM15" s="1436"/>
      <c r="QXN15" s="1436"/>
      <c r="QXO15" s="1436"/>
      <c r="QXP15" s="1436"/>
      <c r="QXQ15" s="1436"/>
      <c r="QXR15" s="1436"/>
      <c r="QXS15" s="1436"/>
      <c r="QXT15" s="1436"/>
      <c r="QXU15" s="1436"/>
      <c r="QXV15" s="1436"/>
      <c r="QXW15" s="1436"/>
      <c r="QXX15" s="1436"/>
      <c r="QXY15" s="1436"/>
      <c r="QXZ15" s="1436"/>
      <c r="QYA15" s="1436"/>
      <c r="QYB15" s="1436"/>
      <c r="QYC15" s="1436"/>
      <c r="QYD15" s="1436"/>
      <c r="QYE15" s="1436"/>
      <c r="QYF15" s="1436"/>
      <c r="QYG15" s="1436"/>
      <c r="QYH15" s="1436"/>
      <c r="QYI15" s="1436"/>
      <c r="QYJ15" s="1436"/>
      <c r="QYK15" s="1436"/>
      <c r="QYL15" s="1436"/>
      <c r="QYM15" s="1436"/>
      <c r="QYN15" s="1436"/>
      <c r="QYO15" s="1436"/>
      <c r="QYP15" s="1436"/>
      <c r="QYQ15" s="1436"/>
      <c r="QYR15" s="1436"/>
      <c r="QYS15" s="1436"/>
      <c r="QYT15" s="1436"/>
      <c r="QYU15" s="1436"/>
      <c r="QYV15" s="1436"/>
      <c r="QYW15" s="1436"/>
      <c r="QYX15" s="1436"/>
      <c r="QYY15" s="1436"/>
      <c r="QYZ15" s="1436"/>
      <c r="QZA15" s="1436"/>
      <c r="QZB15" s="1436"/>
      <c r="QZC15" s="1436"/>
      <c r="QZD15" s="1436"/>
      <c r="QZE15" s="1436"/>
      <c r="QZF15" s="1436"/>
      <c r="QZG15" s="1436"/>
      <c r="QZH15" s="1436"/>
      <c r="QZI15" s="1436"/>
      <c r="QZJ15" s="1436"/>
      <c r="QZK15" s="1436"/>
      <c r="QZL15" s="1436"/>
      <c r="QZM15" s="1436"/>
      <c r="QZN15" s="1436"/>
      <c r="QZO15" s="1436"/>
      <c r="QZP15" s="1436"/>
      <c r="QZQ15" s="1436"/>
      <c r="QZR15" s="1436"/>
      <c r="QZS15" s="1436"/>
      <c r="QZT15" s="1436"/>
      <c r="QZU15" s="1436"/>
      <c r="QZV15" s="1436"/>
      <c r="QZW15" s="1436"/>
      <c r="QZX15" s="1436"/>
      <c r="QZY15" s="1436"/>
      <c r="QZZ15" s="1436"/>
      <c r="RAA15" s="1436"/>
      <c r="RAB15" s="1436"/>
      <c r="RAC15" s="1436"/>
      <c r="RAD15" s="1436"/>
      <c r="RAE15" s="1436"/>
      <c r="RAF15" s="1436"/>
      <c r="RAG15" s="1436"/>
      <c r="RAH15" s="1436"/>
      <c r="RAI15" s="1436"/>
      <c r="RAJ15" s="1436"/>
      <c r="RAK15" s="1436"/>
      <c r="RAL15" s="1436"/>
      <c r="RAM15" s="1436"/>
      <c r="RAN15" s="1436"/>
      <c r="RAO15" s="1436"/>
      <c r="RAP15" s="1436"/>
      <c r="RAQ15" s="1436"/>
      <c r="RAR15" s="1436"/>
      <c r="RAS15" s="1436"/>
      <c r="RAT15" s="1436"/>
      <c r="RAU15" s="1436"/>
      <c r="RAV15" s="1436"/>
      <c r="RAW15" s="1436"/>
      <c r="RAX15" s="1436"/>
      <c r="RAY15" s="1436"/>
      <c r="RAZ15" s="1436"/>
      <c r="RBA15" s="1436"/>
      <c r="RBB15" s="1436"/>
      <c r="RBC15" s="1436"/>
      <c r="RBD15" s="1436"/>
      <c r="RBE15" s="1436"/>
      <c r="RBF15" s="1436"/>
      <c r="RBG15" s="1436"/>
      <c r="RBH15" s="1436"/>
      <c r="RBI15" s="1436"/>
      <c r="RBJ15" s="1436"/>
      <c r="RBK15" s="1436"/>
      <c r="RBL15" s="1436"/>
      <c r="RBM15" s="1436"/>
      <c r="RBN15" s="1436"/>
      <c r="RBO15" s="1436"/>
      <c r="RBP15" s="1436"/>
      <c r="RBQ15" s="1436"/>
      <c r="RBR15" s="1436"/>
      <c r="RBS15" s="1436"/>
      <c r="RBT15" s="1436"/>
      <c r="RBU15" s="1436"/>
      <c r="RBV15" s="1436"/>
      <c r="RBW15" s="1436"/>
      <c r="RBX15" s="1436"/>
      <c r="RBY15" s="1436"/>
      <c r="RBZ15" s="1436"/>
      <c r="RCA15" s="1436"/>
      <c r="RCB15" s="1436"/>
      <c r="RCC15" s="1436"/>
      <c r="RCD15" s="1436"/>
      <c r="RCE15" s="1436"/>
      <c r="RCF15" s="1436"/>
      <c r="RCG15" s="1436"/>
      <c r="RCH15" s="1436"/>
      <c r="RCI15" s="1436"/>
      <c r="RCJ15" s="1436"/>
      <c r="RCK15" s="1436"/>
      <c r="RCL15" s="1436"/>
      <c r="RCM15" s="1436"/>
      <c r="RCN15" s="1436"/>
      <c r="RCO15" s="1436"/>
      <c r="RCP15" s="1436"/>
      <c r="RCQ15" s="1436"/>
      <c r="RCR15" s="1436"/>
      <c r="RCS15" s="1436"/>
      <c r="RCT15" s="1436"/>
      <c r="RCU15" s="1436"/>
      <c r="RCV15" s="1436"/>
      <c r="RCW15" s="1436"/>
      <c r="RCX15" s="1436"/>
      <c r="RCY15" s="1436"/>
      <c r="RCZ15" s="1436"/>
      <c r="RDA15" s="1436"/>
      <c r="RDB15" s="1436"/>
      <c r="RDC15" s="1436"/>
      <c r="RDD15" s="1436"/>
      <c r="RDE15" s="1436"/>
      <c r="RDF15" s="1436"/>
      <c r="RDG15" s="1436"/>
      <c r="RDH15" s="1436"/>
      <c r="RDI15" s="1436"/>
      <c r="RDJ15" s="1436"/>
      <c r="RDK15" s="1436"/>
      <c r="RDL15" s="1436"/>
      <c r="RDM15" s="1436"/>
      <c r="RDN15" s="1436"/>
      <c r="RDO15" s="1436"/>
      <c r="RDP15" s="1436"/>
      <c r="RDQ15" s="1436"/>
      <c r="RDR15" s="1436"/>
      <c r="RDS15" s="1436"/>
      <c r="RDT15" s="1436"/>
      <c r="RDU15" s="1436"/>
      <c r="RDV15" s="1436"/>
      <c r="RDW15" s="1436"/>
      <c r="RDX15" s="1436"/>
      <c r="RDY15" s="1436"/>
      <c r="RDZ15" s="1436"/>
      <c r="REA15" s="1436"/>
      <c r="REB15" s="1436"/>
      <c r="REC15" s="1436"/>
      <c r="RED15" s="1436"/>
      <c r="REE15" s="1436"/>
      <c r="REF15" s="1436"/>
      <c r="REG15" s="1436"/>
      <c r="REH15" s="1436"/>
      <c r="REI15" s="1436"/>
      <c r="REJ15" s="1436"/>
      <c r="REK15" s="1436"/>
      <c r="REL15" s="1436"/>
      <c r="REM15" s="1436"/>
      <c r="REN15" s="1436"/>
      <c r="REO15" s="1436"/>
      <c r="REP15" s="1436"/>
      <c r="REQ15" s="1436"/>
      <c r="RER15" s="1436"/>
      <c r="RES15" s="1436"/>
      <c r="RET15" s="1436"/>
      <c r="REU15" s="1436"/>
      <c r="REV15" s="1436"/>
      <c r="REW15" s="1436"/>
      <c r="REX15" s="1436"/>
      <c r="REY15" s="1436"/>
      <c r="REZ15" s="1436"/>
      <c r="RFA15" s="1436"/>
      <c r="RFB15" s="1436"/>
      <c r="RFC15" s="1436"/>
      <c r="RFD15" s="1436"/>
      <c r="RFE15" s="1436"/>
      <c r="RFF15" s="1436"/>
      <c r="RFG15" s="1436"/>
      <c r="RFH15" s="1436"/>
      <c r="RFI15" s="1436"/>
      <c r="RFJ15" s="1436"/>
      <c r="RFK15" s="1436"/>
      <c r="RFL15" s="1436"/>
      <c r="RFM15" s="1436"/>
      <c r="RFN15" s="1436"/>
      <c r="RFO15" s="1436"/>
      <c r="RFP15" s="1436"/>
      <c r="RFQ15" s="1436"/>
      <c r="RFR15" s="1436"/>
      <c r="RFS15" s="1436"/>
      <c r="RFT15" s="1436"/>
      <c r="RFU15" s="1436"/>
      <c r="RFV15" s="1436"/>
      <c r="RFW15" s="1436"/>
      <c r="RFX15" s="1436"/>
      <c r="RFY15" s="1436"/>
      <c r="RFZ15" s="1436"/>
      <c r="RGA15" s="1436"/>
      <c r="RGB15" s="1436"/>
      <c r="RGC15" s="1436"/>
      <c r="RGD15" s="1436"/>
      <c r="RGE15" s="1436"/>
      <c r="RGF15" s="1436"/>
      <c r="RGG15" s="1436"/>
      <c r="RGH15" s="1436"/>
      <c r="RGI15" s="1436"/>
      <c r="RGJ15" s="1436"/>
      <c r="RGK15" s="1436"/>
      <c r="RGL15" s="1436"/>
      <c r="RGM15" s="1436"/>
      <c r="RGN15" s="1436"/>
      <c r="RGO15" s="1436"/>
      <c r="RGP15" s="1436"/>
      <c r="RGQ15" s="1436"/>
      <c r="RGR15" s="1436"/>
      <c r="RGS15" s="1436"/>
      <c r="RGT15" s="1436"/>
      <c r="RGU15" s="1436"/>
      <c r="RGV15" s="1436"/>
      <c r="RGW15" s="1436"/>
      <c r="RGX15" s="1436"/>
      <c r="RGY15" s="1436"/>
      <c r="RGZ15" s="1436"/>
      <c r="RHA15" s="1436"/>
      <c r="RHB15" s="1436"/>
      <c r="RHC15" s="1436"/>
      <c r="RHD15" s="1436"/>
      <c r="RHE15" s="1436"/>
      <c r="RHF15" s="1436"/>
      <c r="RHG15" s="1436"/>
      <c r="RHH15" s="1436"/>
      <c r="RHI15" s="1436"/>
      <c r="RHJ15" s="1436"/>
      <c r="RHK15" s="1436"/>
      <c r="RHL15" s="1436"/>
      <c r="RHM15" s="1436"/>
      <c r="RHN15" s="1436"/>
      <c r="RHO15" s="1436"/>
      <c r="RHP15" s="1436"/>
      <c r="RHQ15" s="1436"/>
      <c r="RHR15" s="1436"/>
      <c r="RHS15" s="1436"/>
      <c r="RHT15" s="1436"/>
      <c r="RHU15" s="1436"/>
      <c r="RHV15" s="1436"/>
      <c r="RHW15" s="1436"/>
      <c r="RHX15" s="1436"/>
      <c r="RHY15" s="1436"/>
      <c r="RHZ15" s="1436"/>
      <c r="RIA15" s="1436"/>
      <c r="RIB15" s="1436"/>
      <c r="RIC15" s="1436"/>
      <c r="RID15" s="1436"/>
      <c r="RIE15" s="1436"/>
      <c r="RIF15" s="1436"/>
      <c r="RIG15" s="1436"/>
      <c r="RIH15" s="1436"/>
      <c r="RII15" s="1436"/>
      <c r="RIJ15" s="1436"/>
      <c r="RIK15" s="1436"/>
      <c r="RIL15" s="1436"/>
      <c r="RIM15" s="1436"/>
      <c r="RIN15" s="1436"/>
      <c r="RIO15" s="1436"/>
      <c r="RIP15" s="1436"/>
      <c r="RIQ15" s="1436"/>
      <c r="RIR15" s="1436"/>
      <c r="RIS15" s="1436"/>
      <c r="RIT15" s="1436"/>
      <c r="RIU15" s="1436"/>
      <c r="RIV15" s="1436"/>
      <c r="RIW15" s="1436"/>
      <c r="RIX15" s="1436"/>
      <c r="RIY15" s="1436"/>
      <c r="RIZ15" s="1436"/>
      <c r="RJA15" s="1436"/>
      <c r="RJB15" s="1436"/>
      <c r="RJC15" s="1436"/>
      <c r="RJD15" s="1436"/>
      <c r="RJE15" s="1436"/>
      <c r="RJF15" s="1436"/>
      <c r="RJG15" s="1436"/>
      <c r="RJH15" s="1436"/>
      <c r="RJI15" s="1436"/>
      <c r="RJJ15" s="1436"/>
      <c r="RJK15" s="1436"/>
      <c r="RJL15" s="1436"/>
      <c r="RJM15" s="1436"/>
      <c r="RJN15" s="1436"/>
      <c r="RJO15" s="1436"/>
      <c r="RJP15" s="1436"/>
      <c r="RJQ15" s="1436"/>
      <c r="RJR15" s="1436"/>
      <c r="RJS15" s="1436"/>
      <c r="RJT15" s="1436"/>
      <c r="RJU15" s="1436"/>
      <c r="RJV15" s="1436"/>
      <c r="RJW15" s="1436"/>
      <c r="RJX15" s="1436"/>
      <c r="RJY15" s="1436"/>
      <c r="RJZ15" s="1436"/>
      <c r="RKA15" s="1436"/>
      <c r="RKB15" s="1436"/>
      <c r="RKC15" s="1436"/>
      <c r="RKD15" s="1436"/>
      <c r="RKE15" s="1436"/>
      <c r="RKF15" s="1436"/>
      <c r="RKG15" s="1436"/>
      <c r="RKH15" s="1436"/>
      <c r="RKI15" s="1436"/>
      <c r="RKJ15" s="1436"/>
      <c r="RKK15" s="1436"/>
      <c r="RKL15" s="1436"/>
      <c r="RKM15" s="1436"/>
      <c r="RKN15" s="1436"/>
      <c r="RKO15" s="1436"/>
      <c r="RKP15" s="1436"/>
      <c r="RKQ15" s="1436"/>
      <c r="RKR15" s="1436"/>
      <c r="RKS15" s="1436"/>
      <c r="RKT15" s="1436"/>
      <c r="RKU15" s="1436"/>
      <c r="RKV15" s="1436"/>
      <c r="RKW15" s="1436"/>
      <c r="RKX15" s="1436"/>
      <c r="RKY15" s="1436"/>
      <c r="RKZ15" s="1436"/>
      <c r="RLA15" s="1436"/>
      <c r="RLB15" s="1436"/>
      <c r="RLC15" s="1436"/>
      <c r="RLD15" s="1436"/>
      <c r="RLE15" s="1436"/>
      <c r="RLF15" s="1436"/>
      <c r="RLG15" s="1436"/>
      <c r="RLH15" s="1436"/>
      <c r="RLI15" s="1436"/>
      <c r="RLJ15" s="1436"/>
      <c r="RLK15" s="1436"/>
      <c r="RLL15" s="1436"/>
      <c r="RLM15" s="1436"/>
      <c r="RLN15" s="1436"/>
      <c r="RLO15" s="1436"/>
      <c r="RLP15" s="1436"/>
      <c r="RLQ15" s="1436"/>
      <c r="RLR15" s="1436"/>
      <c r="RLS15" s="1436"/>
      <c r="RLT15" s="1436"/>
      <c r="RLU15" s="1436"/>
      <c r="RLV15" s="1436"/>
      <c r="RLW15" s="1436"/>
      <c r="RLX15" s="1436"/>
      <c r="RLY15" s="1436"/>
      <c r="RLZ15" s="1436"/>
      <c r="RMA15" s="1436"/>
      <c r="RMB15" s="1436"/>
      <c r="RMC15" s="1436"/>
      <c r="RMD15" s="1436"/>
      <c r="RME15" s="1436"/>
      <c r="RMF15" s="1436"/>
      <c r="RMG15" s="1436"/>
      <c r="RMH15" s="1436"/>
      <c r="RMI15" s="1436"/>
      <c r="RMJ15" s="1436"/>
      <c r="RMK15" s="1436"/>
      <c r="RML15" s="1436"/>
      <c r="RMM15" s="1436"/>
      <c r="RMN15" s="1436"/>
      <c r="RMO15" s="1436"/>
      <c r="RMP15" s="1436"/>
      <c r="RMQ15" s="1436"/>
      <c r="RMR15" s="1436"/>
      <c r="RMS15" s="1436"/>
      <c r="RMT15" s="1436"/>
      <c r="RMU15" s="1436"/>
      <c r="RMV15" s="1436"/>
      <c r="RMW15" s="1436"/>
      <c r="RMX15" s="1436"/>
      <c r="RMY15" s="1436"/>
      <c r="RMZ15" s="1436"/>
      <c r="RNA15" s="1436"/>
      <c r="RNB15" s="1436"/>
      <c r="RNC15" s="1436"/>
      <c r="RND15" s="1436"/>
      <c r="RNE15" s="1436"/>
      <c r="RNF15" s="1436"/>
      <c r="RNG15" s="1436"/>
      <c r="RNH15" s="1436"/>
      <c r="RNI15" s="1436"/>
      <c r="RNJ15" s="1436"/>
      <c r="RNK15" s="1436"/>
      <c r="RNL15" s="1436"/>
      <c r="RNM15" s="1436"/>
      <c r="RNN15" s="1436"/>
      <c r="RNO15" s="1436"/>
      <c r="RNP15" s="1436"/>
      <c r="RNQ15" s="1436"/>
      <c r="RNR15" s="1436"/>
      <c r="RNS15" s="1436"/>
      <c r="RNT15" s="1436"/>
      <c r="RNU15" s="1436"/>
      <c r="RNV15" s="1436"/>
      <c r="RNW15" s="1436"/>
      <c r="RNX15" s="1436"/>
      <c r="RNY15" s="1436"/>
      <c r="RNZ15" s="1436"/>
      <c r="ROA15" s="1436"/>
      <c r="ROB15" s="1436"/>
      <c r="ROC15" s="1436"/>
      <c r="ROD15" s="1436"/>
      <c r="ROE15" s="1436"/>
      <c r="ROF15" s="1436"/>
      <c r="ROG15" s="1436"/>
      <c r="ROH15" s="1436"/>
      <c r="ROI15" s="1436"/>
      <c r="ROJ15" s="1436"/>
      <c r="ROK15" s="1436"/>
      <c r="ROL15" s="1436"/>
      <c r="ROM15" s="1436"/>
      <c r="RON15" s="1436"/>
      <c r="ROO15" s="1436"/>
      <c r="ROP15" s="1436"/>
      <c r="ROQ15" s="1436"/>
      <c r="ROR15" s="1436"/>
      <c r="ROS15" s="1436"/>
      <c r="ROT15" s="1436"/>
      <c r="ROU15" s="1436"/>
      <c r="ROV15" s="1436"/>
      <c r="ROW15" s="1436"/>
      <c r="ROX15" s="1436"/>
      <c r="ROY15" s="1436"/>
      <c r="ROZ15" s="1436"/>
      <c r="RPA15" s="1436"/>
      <c r="RPB15" s="1436"/>
      <c r="RPC15" s="1436"/>
      <c r="RPD15" s="1436"/>
      <c r="RPE15" s="1436"/>
      <c r="RPF15" s="1436"/>
      <c r="RPG15" s="1436"/>
      <c r="RPH15" s="1436"/>
      <c r="RPI15" s="1436"/>
      <c r="RPJ15" s="1436"/>
      <c r="RPK15" s="1436"/>
      <c r="RPL15" s="1436"/>
      <c r="RPM15" s="1436"/>
      <c r="RPN15" s="1436"/>
      <c r="RPO15" s="1436"/>
      <c r="RPP15" s="1436"/>
      <c r="RPQ15" s="1436"/>
      <c r="RPR15" s="1436"/>
      <c r="RPS15" s="1436"/>
      <c r="RPT15" s="1436"/>
      <c r="RPU15" s="1436"/>
      <c r="RPV15" s="1436"/>
      <c r="RPW15" s="1436"/>
      <c r="RPX15" s="1436"/>
      <c r="RPY15" s="1436"/>
      <c r="RPZ15" s="1436"/>
      <c r="RQA15" s="1436"/>
      <c r="RQB15" s="1436"/>
      <c r="RQC15" s="1436"/>
      <c r="RQD15" s="1436"/>
      <c r="RQE15" s="1436"/>
      <c r="RQF15" s="1436"/>
      <c r="RQG15" s="1436"/>
      <c r="RQH15" s="1436"/>
      <c r="RQI15" s="1436"/>
      <c r="RQJ15" s="1436"/>
      <c r="RQK15" s="1436"/>
      <c r="RQL15" s="1436"/>
      <c r="RQM15" s="1436"/>
      <c r="RQN15" s="1436"/>
      <c r="RQO15" s="1436"/>
      <c r="RQP15" s="1436"/>
      <c r="RQQ15" s="1436"/>
      <c r="RQR15" s="1436"/>
      <c r="RQS15" s="1436"/>
      <c r="RQT15" s="1436"/>
      <c r="RQU15" s="1436"/>
      <c r="RQV15" s="1436"/>
      <c r="RQW15" s="1436"/>
      <c r="RQX15" s="1436"/>
      <c r="RQY15" s="1436"/>
      <c r="RQZ15" s="1436"/>
      <c r="RRA15" s="1436"/>
      <c r="RRB15" s="1436"/>
      <c r="RRC15" s="1436"/>
      <c r="RRD15" s="1436"/>
      <c r="RRE15" s="1436"/>
      <c r="RRF15" s="1436"/>
      <c r="RRG15" s="1436"/>
      <c r="RRH15" s="1436"/>
      <c r="RRI15" s="1436"/>
      <c r="RRJ15" s="1436"/>
      <c r="RRK15" s="1436"/>
      <c r="RRL15" s="1436"/>
      <c r="RRM15" s="1436"/>
      <c r="RRN15" s="1436"/>
      <c r="RRO15" s="1436"/>
      <c r="RRP15" s="1436"/>
      <c r="RRQ15" s="1436"/>
      <c r="RRR15" s="1436"/>
      <c r="RRS15" s="1436"/>
      <c r="RRT15" s="1436"/>
      <c r="RRU15" s="1436"/>
      <c r="RRV15" s="1436"/>
      <c r="RRW15" s="1436"/>
      <c r="RRX15" s="1436"/>
      <c r="RRY15" s="1436"/>
      <c r="RRZ15" s="1436"/>
      <c r="RSA15" s="1436"/>
      <c r="RSB15" s="1436"/>
      <c r="RSC15" s="1436"/>
      <c r="RSD15" s="1436"/>
      <c r="RSE15" s="1436"/>
      <c r="RSF15" s="1436"/>
      <c r="RSG15" s="1436"/>
      <c r="RSH15" s="1436"/>
      <c r="RSI15" s="1436"/>
      <c r="RSJ15" s="1436"/>
      <c r="RSK15" s="1436"/>
      <c r="RSL15" s="1436"/>
      <c r="RSM15" s="1436"/>
      <c r="RSN15" s="1436"/>
      <c r="RSO15" s="1436"/>
      <c r="RSP15" s="1436"/>
      <c r="RSQ15" s="1436"/>
      <c r="RSR15" s="1436"/>
      <c r="RSS15" s="1436"/>
      <c r="RST15" s="1436"/>
      <c r="RSU15" s="1436"/>
      <c r="RSV15" s="1436"/>
      <c r="RSW15" s="1436"/>
      <c r="RSX15" s="1436"/>
      <c r="RSY15" s="1436"/>
      <c r="RSZ15" s="1436"/>
      <c r="RTA15" s="1436"/>
      <c r="RTB15" s="1436"/>
      <c r="RTC15" s="1436"/>
      <c r="RTD15" s="1436"/>
      <c r="RTE15" s="1436"/>
      <c r="RTF15" s="1436"/>
      <c r="RTG15" s="1436"/>
      <c r="RTH15" s="1436"/>
      <c r="RTI15" s="1436"/>
      <c r="RTJ15" s="1436"/>
      <c r="RTK15" s="1436"/>
      <c r="RTL15" s="1436"/>
      <c r="RTM15" s="1436"/>
      <c r="RTN15" s="1436"/>
      <c r="RTO15" s="1436"/>
      <c r="RTP15" s="1436"/>
      <c r="RTQ15" s="1436"/>
      <c r="RTR15" s="1436"/>
      <c r="RTS15" s="1436"/>
      <c r="RTT15" s="1436"/>
      <c r="RTU15" s="1436"/>
      <c r="RTV15" s="1436"/>
      <c r="RTW15" s="1436"/>
      <c r="RTX15" s="1436"/>
      <c r="RTY15" s="1436"/>
      <c r="RTZ15" s="1436"/>
      <c r="RUA15" s="1436"/>
      <c r="RUB15" s="1436"/>
      <c r="RUC15" s="1436"/>
      <c r="RUD15" s="1436"/>
      <c r="RUE15" s="1436"/>
      <c r="RUF15" s="1436"/>
      <c r="RUG15" s="1436"/>
      <c r="RUH15" s="1436"/>
      <c r="RUI15" s="1436"/>
      <c r="RUJ15" s="1436"/>
      <c r="RUK15" s="1436"/>
      <c r="RUL15" s="1436"/>
      <c r="RUM15" s="1436"/>
      <c r="RUN15" s="1436"/>
      <c r="RUO15" s="1436"/>
      <c r="RUP15" s="1436"/>
      <c r="RUQ15" s="1436"/>
      <c r="RUR15" s="1436"/>
      <c r="RUS15" s="1436"/>
      <c r="RUT15" s="1436"/>
      <c r="RUU15" s="1436"/>
      <c r="RUV15" s="1436"/>
      <c r="RUW15" s="1436"/>
      <c r="RUX15" s="1436"/>
      <c r="RUY15" s="1436"/>
      <c r="RUZ15" s="1436"/>
      <c r="RVA15" s="1436"/>
      <c r="RVB15" s="1436"/>
      <c r="RVC15" s="1436"/>
      <c r="RVD15" s="1436"/>
      <c r="RVE15" s="1436"/>
      <c r="RVF15" s="1436"/>
      <c r="RVG15" s="1436"/>
      <c r="RVH15" s="1436"/>
      <c r="RVI15" s="1436"/>
      <c r="RVJ15" s="1436"/>
      <c r="RVK15" s="1436"/>
      <c r="RVL15" s="1436"/>
      <c r="RVM15" s="1436"/>
      <c r="RVN15" s="1436"/>
      <c r="RVO15" s="1436"/>
      <c r="RVP15" s="1436"/>
      <c r="RVQ15" s="1436"/>
      <c r="RVR15" s="1436"/>
      <c r="RVS15" s="1436"/>
      <c r="RVT15" s="1436"/>
      <c r="RVU15" s="1436"/>
      <c r="RVV15" s="1436"/>
      <c r="RVW15" s="1436"/>
      <c r="RVX15" s="1436"/>
      <c r="RVY15" s="1436"/>
      <c r="RVZ15" s="1436"/>
      <c r="RWA15" s="1436"/>
      <c r="RWB15" s="1436"/>
      <c r="RWC15" s="1436"/>
      <c r="RWD15" s="1436"/>
      <c r="RWE15" s="1436"/>
      <c r="RWF15" s="1436"/>
      <c r="RWG15" s="1436"/>
      <c r="RWH15" s="1436"/>
      <c r="RWI15" s="1436"/>
      <c r="RWJ15" s="1436"/>
      <c r="RWK15" s="1436"/>
      <c r="RWL15" s="1436"/>
      <c r="RWM15" s="1436"/>
      <c r="RWN15" s="1436"/>
      <c r="RWO15" s="1436"/>
      <c r="RWP15" s="1436"/>
      <c r="RWQ15" s="1436"/>
      <c r="RWR15" s="1436"/>
      <c r="RWS15" s="1436"/>
      <c r="RWT15" s="1436"/>
      <c r="RWU15" s="1436"/>
      <c r="RWV15" s="1436"/>
      <c r="RWW15" s="1436"/>
      <c r="RWX15" s="1436"/>
      <c r="RWY15" s="1436"/>
      <c r="RWZ15" s="1436"/>
      <c r="RXA15" s="1436"/>
      <c r="RXB15" s="1436"/>
      <c r="RXC15" s="1436"/>
      <c r="RXD15" s="1436"/>
      <c r="RXE15" s="1436"/>
      <c r="RXF15" s="1436"/>
      <c r="RXG15" s="1436"/>
      <c r="RXH15" s="1436"/>
      <c r="RXI15" s="1436"/>
      <c r="RXJ15" s="1436"/>
      <c r="RXK15" s="1436"/>
      <c r="RXL15" s="1436"/>
      <c r="RXM15" s="1436"/>
      <c r="RXN15" s="1436"/>
      <c r="RXO15" s="1436"/>
      <c r="RXP15" s="1436"/>
      <c r="RXQ15" s="1436"/>
      <c r="RXR15" s="1436"/>
      <c r="RXS15" s="1436"/>
      <c r="RXT15" s="1436"/>
      <c r="RXU15" s="1436"/>
      <c r="RXV15" s="1436"/>
      <c r="RXW15" s="1436"/>
      <c r="RXX15" s="1436"/>
      <c r="RXY15" s="1436"/>
      <c r="RXZ15" s="1436"/>
      <c r="RYA15" s="1436"/>
      <c r="RYB15" s="1436"/>
      <c r="RYC15" s="1436"/>
      <c r="RYD15" s="1436"/>
      <c r="RYE15" s="1436"/>
      <c r="RYF15" s="1436"/>
      <c r="RYG15" s="1436"/>
      <c r="RYH15" s="1436"/>
      <c r="RYI15" s="1436"/>
      <c r="RYJ15" s="1436"/>
      <c r="RYK15" s="1436"/>
      <c r="RYL15" s="1436"/>
      <c r="RYM15" s="1436"/>
      <c r="RYN15" s="1436"/>
      <c r="RYO15" s="1436"/>
      <c r="RYP15" s="1436"/>
      <c r="RYQ15" s="1436"/>
      <c r="RYR15" s="1436"/>
      <c r="RYS15" s="1436"/>
      <c r="RYT15" s="1436"/>
      <c r="RYU15" s="1436"/>
      <c r="RYV15" s="1436"/>
      <c r="RYW15" s="1436"/>
      <c r="RYX15" s="1436"/>
      <c r="RYY15" s="1436"/>
      <c r="RYZ15" s="1436"/>
      <c r="RZA15" s="1436"/>
      <c r="RZB15" s="1436"/>
      <c r="RZC15" s="1436"/>
      <c r="RZD15" s="1436"/>
      <c r="RZE15" s="1436"/>
      <c r="RZF15" s="1436"/>
      <c r="RZG15" s="1436"/>
      <c r="RZH15" s="1436"/>
      <c r="RZI15" s="1436"/>
      <c r="RZJ15" s="1436"/>
      <c r="RZK15" s="1436"/>
      <c r="RZL15" s="1436"/>
      <c r="RZM15" s="1436"/>
      <c r="RZN15" s="1436"/>
      <c r="RZO15" s="1436"/>
      <c r="RZP15" s="1436"/>
      <c r="RZQ15" s="1436"/>
      <c r="RZR15" s="1436"/>
      <c r="RZS15" s="1436"/>
      <c r="RZT15" s="1436"/>
      <c r="RZU15" s="1436"/>
      <c r="RZV15" s="1436"/>
      <c r="RZW15" s="1436"/>
      <c r="RZX15" s="1436"/>
      <c r="RZY15" s="1436"/>
      <c r="RZZ15" s="1436"/>
      <c r="SAA15" s="1436"/>
      <c r="SAB15" s="1436"/>
      <c r="SAC15" s="1436"/>
      <c r="SAD15" s="1436"/>
      <c r="SAE15" s="1436"/>
      <c r="SAF15" s="1436"/>
      <c r="SAG15" s="1436"/>
      <c r="SAH15" s="1436"/>
      <c r="SAI15" s="1436"/>
      <c r="SAJ15" s="1436"/>
      <c r="SAK15" s="1436"/>
      <c r="SAL15" s="1436"/>
      <c r="SAM15" s="1436"/>
      <c r="SAN15" s="1436"/>
      <c r="SAO15" s="1436"/>
      <c r="SAP15" s="1436"/>
      <c r="SAQ15" s="1436"/>
      <c r="SAR15" s="1436"/>
      <c r="SAS15" s="1436"/>
      <c r="SAT15" s="1436"/>
      <c r="SAU15" s="1436"/>
      <c r="SAV15" s="1436"/>
      <c r="SAW15" s="1436"/>
      <c r="SAX15" s="1436"/>
      <c r="SAY15" s="1436"/>
      <c r="SAZ15" s="1436"/>
      <c r="SBA15" s="1436"/>
      <c r="SBB15" s="1436"/>
      <c r="SBC15" s="1436"/>
      <c r="SBD15" s="1436"/>
      <c r="SBE15" s="1436"/>
      <c r="SBF15" s="1436"/>
      <c r="SBG15" s="1436"/>
      <c r="SBH15" s="1436"/>
      <c r="SBI15" s="1436"/>
      <c r="SBJ15" s="1436"/>
      <c r="SBK15" s="1436"/>
      <c r="SBL15" s="1436"/>
      <c r="SBM15" s="1436"/>
      <c r="SBN15" s="1436"/>
      <c r="SBO15" s="1436"/>
      <c r="SBP15" s="1436"/>
      <c r="SBQ15" s="1436"/>
      <c r="SBR15" s="1436"/>
      <c r="SBS15" s="1436"/>
      <c r="SBT15" s="1436"/>
      <c r="SBU15" s="1436"/>
      <c r="SBV15" s="1436"/>
      <c r="SBW15" s="1436"/>
      <c r="SBX15" s="1436"/>
      <c r="SBY15" s="1436"/>
      <c r="SBZ15" s="1436"/>
      <c r="SCA15" s="1436"/>
      <c r="SCB15" s="1436"/>
      <c r="SCC15" s="1436"/>
      <c r="SCD15" s="1436"/>
      <c r="SCE15" s="1436"/>
      <c r="SCF15" s="1436"/>
      <c r="SCG15" s="1436"/>
      <c r="SCH15" s="1436"/>
      <c r="SCI15" s="1436"/>
      <c r="SCJ15" s="1436"/>
      <c r="SCK15" s="1436"/>
      <c r="SCL15" s="1436"/>
      <c r="SCM15" s="1436"/>
      <c r="SCN15" s="1436"/>
      <c r="SCO15" s="1436"/>
      <c r="SCP15" s="1436"/>
      <c r="SCQ15" s="1436"/>
      <c r="SCR15" s="1436"/>
      <c r="SCS15" s="1436"/>
      <c r="SCT15" s="1436"/>
      <c r="SCU15" s="1436"/>
      <c r="SCV15" s="1436"/>
      <c r="SCW15" s="1436"/>
      <c r="SCX15" s="1436"/>
      <c r="SCY15" s="1436"/>
      <c r="SCZ15" s="1436"/>
      <c r="SDA15" s="1436"/>
      <c r="SDB15" s="1436"/>
      <c r="SDC15" s="1436"/>
      <c r="SDD15" s="1436"/>
      <c r="SDE15" s="1436"/>
      <c r="SDF15" s="1436"/>
      <c r="SDG15" s="1436"/>
      <c r="SDH15" s="1436"/>
      <c r="SDI15" s="1436"/>
      <c r="SDJ15" s="1436"/>
      <c r="SDK15" s="1436"/>
      <c r="SDL15" s="1436"/>
      <c r="SDM15" s="1436"/>
      <c r="SDN15" s="1436"/>
      <c r="SDO15" s="1436"/>
      <c r="SDP15" s="1436"/>
      <c r="SDQ15" s="1436"/>
      <c r="SDR15" s="1436"/>
      <c r="SDS15" s="1436"/>
      <c r="SDT15" s="1436"/>
      <c r="SDU15" s="1436"/>
      <c r="SDV15" s="1436"/>
      <c r="SDW15" s="1436"/>
      <c r="SDX15" s="1436"/>
      <c r="SDY15" s="1436"/>
      <c r="SDZ15" s="1436"/>
      <c r="SEA15" s="1436"/>
      <c r="SEB15" s="1436"/>
      <c r="SEC15" s="1436"/>
      <c r="SED15" s="1436"/>
      <c r="SEE15" s="1436"/>
      <c r="SEF15" s="1436"/>
      <c r="SEG15" s="1436"/>
      <c r="SEH15" s="1436"/>
      <c r="SEI15" s="1436"/>
      <c r="SEJ15" s="1436"/>
      <c r="SEK15" s="1436"/>
      <c r="SEL15" s="1436"/>
      <c r="SEM15" s="1436"/>
      <c r="SEN15" s="1436"/>
      <c r="SEO15" s="1436"/>
      <c r="SEP15" s="1436"/>
      <c r="SEQ15" s="1436"/>
      <c r="SER15" s="1436"/>
      <c r="SES15" s="1436"/>
      <c r="SET15" s="1436"/>
      <c r="SEU15" s="1436"/>
      <c r="SEV15" s="1436"/>
      <c r="SEW15" s="1436"/>
      <c r="SEX15" s="1436"/>
      <c r="SEY15" s="1436"/>
      <c r="SEZ15" s="1436"/>
      <c r="SFA15" s="1436"/>
      <c r="SFB15" s="1436"/>
      <c r="SFC15" s="1436"/>
      <c r="SFD15" s="1436"/>
      <c r="SFE15" s="1436"/>
      <c r="SFF15" s="1436"/>
      <c r="SFG15" s="1436"/>
      <c r="SFH15" s="1436"/>
      <c r="SFI15" s="1436"/>
      <c r="SFJ15" s="1436"/>
      <c r="SFK15" s="1436"/>
      <c r="SFL15" s="1436"/>
      <c r="SFM15" s="1436"/>
      <c r="SFN15" s="1436"/>
      <c r="SFO15" s="1436"/>
      <c r="SFP15" s="1436"/>
      <c r="SFQ15" s="1436"/>
      <c r="SFR15" s="1436"/>
      <c r="SFS15" s="1436"/>
      <c r="SFT15" s="1436"/>
      <c r="SFU15" s="1436"/>
      <c r="SFV15" s="1436"/>
      <c r="SFW15" s="1436"/>
      <c r="SFX15" s="1436"/>
      <c r="SFY15" s="1436"/>
      <c r="SFZ15" s="1436"/>
      <c r="SGA15" s="1436"/>
      <c r="SGB15" s="1436"/>
      <c r="SGC15" s="1436"/>
      <c r="SGD15" s="1436"/>
      <c r="SGE15" s="1436"/>
      <c r="SGF15" s="1436"/>
      <c r="SGG15" s="1436"/>
      <c r="SGH15" s="1436"/>
      <c r="SGI15" s="1436"/>
      <c r="SGJ15" s="1436"/>
      <c r="SGK15" s="1436"/>
      <c r="SGL15" s="1436"/>
      <c r="SGM15" s="1436"/>
      <c r="SGN15" s="1436"/>
      <c r="SGO15" s="1436"/>
      <c r="SGP15" s="1436"/>
      <c r="SGQ15" s="1436"/>
      <c r="SGR15" s="1436"/>
      <c r="SGS15" s="1436"/>
      <c r="SGT15" s="1436"/>
      <c r="SGU15" s="1436"/>
      <c r="SGV15" s="1436"/>
      <c r="SGW15" s="1436"/>
      <c r="SGX15" s="1436"/>
      <c r="SGY15" s="1436"/>
      <c r="SGZ15" s="1436"/>
      <c r="SHA15" s="1436"/>
      <c r="SHB15" s="1436"/>
      <c r="SHC15" s="1436"/>
      <c r="SHD15" s="1436"/>
      <c r="SHE15" s="1436"/>
      <c r="SHF15" s="1436"/>
      <c r="SHG15" s="1436"/>
      <c r="SHH15" s="1436"/>
      <c r="SHI15" s="1436"/>
      <c r="SHJ15" s="1436"/>
      <c r="SHK15" s="1436"/>
      <c r="SHL15" s="1436"/>
      <c r="SHM15" s="1436"/>
      <c r="SHN15" s="1436"/>
      <c r="SHO15" s="1436"/>
      <c r="SHP15" s="1436"/>
      <c r="SHQ15" s="1436"/>
      <c r="SHR15" s="1436"/>
      <c r="SHS15" s="1436"/>
      <c r="SHT15" s="1436"/>
      <c r="SHU15" s="1436"/>
      <c r="SHV15" s="1436"/>
      <c r="SHW15" s="1436"/>
      <c r="SHX15" s="1436"/>
      <c r="SHY15" s="1436"/>
      <c r="SHZ15" s="1436"/>
      <c r="SIA15" s="1436"/>
      <c r="SIB15" s="1436"/>
      <c r="SIC15" s="1436"/>
      <c r="SID15" s="1436"/>
      <c r="SIE15" s="1436"/>
      <c r="SIF15" s="1436"/>
      <c r="SIG15" s="1436"/>
      <c r="SIH15" s="1436"/>
      <c r="SII15" s="1436"/>
      <c r="SIJ15" s="1436"/>
      <c r="SIK15" s="1436"/>
      <c r="SIL15" s="1436"/>
      <c r="SIM15" s="1436"/>
      <c r="SIN15" s="1436"/>
      <c r="SIO15" s="1436"/>
      <c r="SIP15" s="1436"/>
      <c r="SIQ15" s="1436"/>
      <c r="SIR15" s="1436"/>
      <c r="SIS15" s="1436"/>
      <c r="SIT15" s="1436"/>
      <c r="SIU15" s="1436"/>
      <c r="SIV15" s="1436"/>
      <c r="SIW15" s="1436"/>
      <c r="SIX15" s="1436"/>
      <c r="SIY15" s="1436"/>
      <c r="SIZ15" s="1436"/>
      <c r="SJA15" s="1436"/>
      <c r="SJB15" s="1436"/>
      <c r="SJC15" s="1436"/>
      <c r="SJD15" s="1436"/>
      <c r="SJE15" s="1436"/>
      <c r="SJF15" s="1436"/>
      <c r="SJG15" s="1436"/>
      <c r="SJH15" s="1436"/>
      <c r="SJI15" s="1436"/>
      <c r="SJJ15" s="1436"/>
      <c r="SJK15" s="1436"/>
      <c r="SJL15" s="1436"/>
      <c r="SJM15" s="1436"/>
      <c r="SJN15" s="1436"/>
      <c r="SJO15" s="1436"/>
      <c r="SJP15" s="1436"/>
      <c r="SJQ15" s="1436"/>
      <c r="SJR15" s="1436"/>
      <c r="SJS15" s="1436"/>
      <c r="SJT15" s="1436"/>
      <c r="SJU15" s="1436"/>
      <c r="SJV15" s="1436"/>
      <c r="SJW15" s="1436"/>
      <c r="SJX15" s="1436"/>
      <c r="SJY15" s="1436"/>
      <c r="SJZ15" s="1436"/>
      <c r="SKA15" s="1436"/>
      <c r="SKB15" s="1436"/>
      <c r="SKC15" s="1436"/>
      <c r="SKD15" s="1436"/>
      <c r="SKE15" s="1436"/>
      <c r="SKF15" s="1436"/>
      <c r="SKG15" s="1436"/>
      <c r="SKH15" s="1436"/>
      <c r="SKI15" s="1436"/>
      <c r="SKJ15" s="1436"/>
      <c r="SKK15" s="1436"/>
      <c r="SKL15" s="1436"/>
      <c r="SKM15" s="1436"/>
      <c r="SKN15" s="1436"/>
      <c r="SKO15" s="1436"/>
      <c r="SKP15" s="1436"/>
      <c r="SKQ15" s="1436"/>
      <c r="SKR15" s="1436"/>
      <c r="SKS15" s="1436"/>
      <c r="SKT15" s="1436"/>
      <c r="SKU15" s="1436"/>
      <c r="SKV15" s="1436"/>
      <c r="SKW15" s="1436"/>
      <c r="SKX15" s="1436"/>
      <c r="SKY15" s="1436"/>
      <c r="SKZ15" s="1436"/>
      <c r="SLA15" s="1436"/>
      <c r="SLB15" s="1436"/>
      <c r="SLC15" s="1436"/>
      <c r="SLD15" s="1436"/>
      <c r="SLE15" s="1436"/>
      <c r="SLF15" s="1436"/>
      <c r="SLG15" s="1436"/>
      <c r="SLH15" s="1436"/>
      <c r="SLI15" s="1436"/>
      <c r="SLJ15" s="1436"/>
      <c r="SLK15" s="1436"/>
      <c r="SLL15" s="1436"/>
      <c r="SLM15" s="1436"/>
      <c r="SLN15" s="1436"/>
      <c r="SLO15" s="1436"/>
      <c r="SLP15" s="1436"/>
      <c r="SLQ15" s="1436"/>
      <c r="SLR15" s="1436"/>
      <c r="SLS15" s="1436"/>
      <c r="SLT15" s="1436"/>
      <c r="SLU15" s="1436"/>
      <c r="SLV15" s="1436"/>
      <c r="SLW15" s="1436"/>
      <c r="SLX15" s="1436"/>
      <c r="SLY15" s="1436"/>
      <c r="SLZ15" s="1436"/>
      <c r="SMA15" s="1436"/>
      <c r="SMB15" s="1436"/>
      <c r="SMC15" s="1436"/>
      <c r="SMD15" s="1436"/>
      <c r="SME15" s="1436"/>
      <c r="SMF15" s="1436"/>
      <c r="SMG15" s="1436"/>
      <c r="SMH15" s="1436"/>
      <c r="SMI15" s="1436"/>
      <c r="SMJ15" s="1436"/>
      <c r="SMK15" s="1436"/>
      <c r="SML15" s="1436"/>
      <c r="SMM15" s="1436"/>
      <c r="SMN15" s="1436"/>
      <c r="SMO15" s="1436"/>
      <c r="SMP15" s="1436"/>
      <c r="SMQ15" s="1436"/>
      <c r="SMR15" s="1436"/>
      <c r="SMS15" s="1436"/>
      <c r="SMT15" s="1436"/>
      <c r="SMU15" s="1436"/>
      <c r="SMV15" s="1436"/>
      <c r="SMW15" s="1436"/>
      <c r="SMX15" s="1436"/>
      <c r="SMY15" s="1436"/>
      <c r="SMZ15" s="1436"/>
      <c r="SNA15" s="1436"/>
      <c r="SNB15" s="1436"/>
      <c r="SNC15" s="1436"/>
      <c r="SND15" s="1436"/>
      <c r="SNE15" s="1436"/>
      <c r="SNF15" s="1436"/>
      <c r="SNG15" s="1436"/>
      <c r="SNH15" s="1436"/>
      <c r="SNI15" s="1436"/>
      <c r="SNJ15" s="1436"/>
      <c r="SNK15" s="1436"/>
      <c r="SNL15" s="1436"/>
      <c r="SNM15" s="1436"/>
      <c r="SNN15" s="1436"/>
      <c r="SNO15" s="1436"/>
      <c r="SNP15" s="1436"/>
      <c r="SNQ15" s="1436"/>
      <c r="SNR15" s="1436"/>
      <c r="SNS15" s="1436"/>
      <c r="SNT15" s="1436"/>
      <c r="SNU15" s="1436"/>
      <c r="SNV15" s="1436"/>
      <c r="SNW15" s="1436"/>
      <c r="SNX15" s="1436"/>
      <c r="SNY15" s="1436"/>
      <c r="SNZ15" s="1436"/>
      <c r="SOA15" s="1436"/>
      <c r="SOB15" s="1436"/>
      <c r="SOC15" s="1436"/>
      <c r="SOD15" s="1436"/>
      <c r="SOE15" s="1436"/>
      <c r="SOF15" s="1436"/>
      <c r="SOG15" s="1436"/>
      <c r="SOH15" s="1436"/>
      <c r="SOI15" s="1436"/>
      <c r="SOJ15" s="1436"/>
      <c r="SOK15" s="1436"/>
      <c r="SOL15" s="1436"/>
      <c r="SOM15" s="1436"/>
      <c r="SON15" s="1436"/>
      <c r="SOO15" s="1436"/>
      <c r="SOP15" s="1436"/>
      <c r="SOQ15" s="1436"/>
      <c r="SOR15" s="1436"/>
      <c r="SOS15" s="1436"/>
      <c r="SOT15" s="1436"/>
      <c r="SOU15" s="1436"/>
      <c r="SOV15" s="1436"/>
      <c r="SOW15" s="1436"/>
      <c r="SOX15" s="1436"/>
      <c r="SOY15" s="1436"/>
      <c r="SOZ15" s="1436"/>
      <c r="SPA15" s="1436"/>
      <c r="SPB15" s="1436"/>
      <c r="SPC15" s="1436"/>
      <c r="SPD15" s="1436"/>
      <c r="SPE15" s="1436"/>
      <c r="SPF15" s="1436"/>
      <c r="SPG15" s="1436"/>
      <c r="SPH15" s="1436"/>
      <c r="SPI15" s="1436"/>
      <c r="SPJ15" s="1436"/>
      <c r="SPK15" s="1436"/>
      <c r="SPL15" s="1436"/>
      <c r="SPM15" s="1436"/>
      <c r="SPN15" s="1436"/>
      <c r="SPO15" s="1436"/>
      <c r="SPP15" s="1436"/>
      <c r="SPQ15" s="1436"/>
      <c r="SPR15" s="1436"/>
      <c r="SPS15" s="1436"/>
      <c r="SPT15" s="1436"/>
      <c r="SPU15" s="1436"/>
      <c r="SPV15" s="1436"/>
      <c r="SPW15" s="1436"/>
      <c r="SPX15" s="1436"/>
      <c r="SPY15" s="1436"/>
      <c r="SPZ15" s="1436"/>
      <c r="SQA15" s="1436"/>
      <c r="SQB15" s="1436"/>
      <c r="SQC15" s="1436"/>
      <c r="SQD15" s="1436"/>
      <c r="SQE15" s="1436"/>
      <c r="SQF15" s="1436"/>
      <c r="SQG15" s="1436"/>
      <c r="SQH15" s="1436"/>
      <c r="SQI15" s="1436"/>
      <c r="SQJ15" s="1436"/>
      <c r="SQK15" s="1436"/>
      <c r="SQL15" s="1436"/>
      <c r="SQM15" s="1436"/>
      <c r="SQN15" s="1436"/>
      <c r="SQO15" s="1436"/>
      <c r="SQP15" s="1436"/>
      <c r="SQQ15" s="1436"/>
      <c r="SQR15" s="1436"/>
      <c r="SQS15" s="1436"/>
      <c r="SQT15" s="1436"/>
      <c r="SQU15" s="1436"/>
      <c r="SQV15" s="1436"/>
      <c r="SQW15" s="1436"/>
      <c r="SQX15" s="1436"/>
      <c r="SQY15" s="1436"/>
      <c r="SQZ15" s="1436"/>
      <c r="SRA15" s="1436"/>
      <c r="SRB15" s="1436"/>
      <c r="SRC15" s="1436"/>
      <c r="SRD15" s="1436"/>
      <c r="SRE15" s="1436"/>
      <c r="SRF15" s="1436"/>
      <c r="SRG15" s="1436"/>
      <c r="SRH15" s="1436"/>
      <c r="SRI15" s="1436"/>
      <c r="SRJ15" s="1436"/>
      <c r="SRK15" s="1436"/>
      <c r="SRL15" s="1436"/>
      <c r="SRM15" s="1436"/>
      <c r="SRN15" s="1436"/>
      <c r="SRO15" s="1436"/>
      <c r="SRP15" s="1436"/>
      <c r="SRQ15" s="1436"/>
      <c r="SRR15" s="1436"/>
      <c r="SRS15" s="1436"/>
      <c r="SRT15" s="1436"/>
      <c r="SRU15" s="1436"/>
      <c r="SRV15" s="1436"/>
      <c r="SRW15" s="1436"/>
      <c r="SRX15" s="1436"/>
      <c r="SRY15" s="1436"/>
      <c r="SRZ15" s="1436"/>
      <c r="SSA15" s="1436"/>
      <c r="SSB15" s="1436"/>
      <c r="SSC15" s="1436"/>
      <c r="SSD15" s="1436"/>
      <c r="SSE15" s="1436"/>
      <c r="SSF15" s="1436"/>
      <c r="SSG15" s="1436"/>
      <c r="SSH15" s="1436"/>
      <c r="SSI15" s="1436"/>
      <c r="SSJ15" s="1436"/>
      <c r="SSK15" s="1436"/>
      <c r="SSL15" s="1436"/>
      <c r="SSM15" s="1436"/>
      <c r="SSN15" s="1436"/>
      <c r="SSO15" s="1436"/>
      <c r="SSP15" s="1436"/>
      <c r="SSQ15" s="1436"/>
      <c r="SSR15" s="1436"/>
      <c r="SSS15" s="1436"/>
      <c r="SST15" s="1436"/>
      <c r="SSU15" s="1436"/>
      <c r="SSV15" s="1436"/>
      <c r="SSW15" s="1436"/>
      <c r="SSX15" s="1436"/>
      <c r="SSY15" s="1436"/>
      <c r="SSZ15" s="1436"/>
      <c r="STA15" s="1436"/>
      <c r="STB15" s="1436"/>
      <c r="STC15" s="1436"/>
      <c r="STD15" s="1436"/>
      <c r="STE15" s="1436"/>
      <c r="STF15" s="1436"/>
      <c r="STG15" s="1436"/>
      <c r="STH15" s="1436"/>
      <c r="STI15" s="1436"/>
      <c r="STJ15" s="1436"/>
      <c r="STK15" s="1436"/>
      <c r="STL15" s="1436"/>
      <c r="STM15" s="1436"/>
      <c r="STN15" s="1436"/>
      <c r="STO15" s="1436"/>
      <c r="STP15" s="1436"/>
      <c r="STQ15" s="1436"/>
      <c r="STR15" s="1436"/>
      <c r="STS15" s="1436"/>
      <c r="STT15" s="1436"/>
      <c r="STU15" s="1436"/>
      <c r="STV15" s="1436"/>
      <c r="STW15" s="1436"/>
      <c r="STX15" s="1436"/>
      <c r="STY15" s="1436"/>
      <c r="STZ15" s="1436"/>
      <c r="SUA15" s="1436"/>
      <c r="SUB15" s="1436"/>
      <c r="SUC15" s="1436"/>
      <c r="SUD15" s="1436"/>
      <c r="SUE15" s="1436"/>
      <c r="SUF15" s="1436"/>
      <c r="SUG15" s="1436"/>
      <c r="SUH15" s="1436"/>
      <c r="SUI15" s="1436"/>
      <c r="SUJ15" s="1436"/>
      <c r="SUK15" s="1436"/>
      <c r="SUL15" s="1436"/>
      <c r="SUM15" s="1436"/>
      <c r="SUN15" s="1436"/>
      <c r="SUO15" s="1436"/>
      <c r="SUP15" s="1436"/>
      <c r="SUQ15" s="1436"/>
      <c r="SUR15" s="1436"/>
      <c r="SUS15" s="1436"/>
      <c r="SUT15" s="1436"/>
      <c r="SUU15" s="1436"/>
      <c r="SUV15" s="1436"/>
      <c r="SUW15" s="1436"/>
      <c r="SUX15" s="1436"/>
      <c r="SUY15" s="1436"/>
      <c r="SUZ15" s="1436"/>
      <c r="SVA15" s="1436"/>
      <c r="SVB15" s="1436"/>
      <c r="SVC15" s="1436"/>
      <c r="SVD15" s="1436"/>
      <c r="SVE15" s="1436"/>
      <c r="SVF15" s="1436"/>
      <c r="SVG15" s="1436"/>
      <c r="SVH15" s="1436"/>
      <c r="SVI15" s="1436"/>
      <c r="SVJ15" s="1436"/>
      <c r="SVK15" s="1436"/>
      <c r="SVL15" s="1436"/>
      <c r="SVM15" s="1436"/>
      <c r="SVN15" s="1436"/>
      <c r="SVO15" s="1436"/>
      <c r="SVP15" s="1436"/>
      <c r="SVQ15" s="1436"/>
      <c r="SVR15" s="1436"/>
      <c r="SVS15" s="1436"/>
      <c r="SVT15" s="1436"/>
      <c r="SVU15" s="1436"/>
      <c r="SVV15" s="1436"/>
      <c r="SVW15" s="1436"/>
      <c r="SVX15" s="1436"/>
      <c r="SVY15" s="1436"/>
      <c r="SVZ15" s="1436"/>
      <c r="SWA15" s="1436"/>
      <c r="SWB15" s="1436"/>
      <c r="SWC15" s="1436"/>
      <c r="SWD15" s="1436"/>
      <c r="SWE15" s="1436"/>
      <c r="SWF15" s="1436"/>
      <c r="SWG15" s="1436"/>
      <c r="SWH15" s="1436"/>
      <c r="SWI15" s="1436"/>
      <c r="SWJ15" s="1436"/>
      <c r="SWK15" s="1436"/>
      <c r="SWL15" s="1436"/>
      <c r="SWM15" s="1436"/>
      <c r="SWN15" s="1436"/>
      <c r="SWO15" s="1436"/>
      <c r="SWP15" s="1436"/>
      <c r="SWQ15" s="1436"/>
      <c r="SWR15" s="1436"/>
      <c r="SWS15" s="1436"/>
      <c r="SWT15" s="1436"/>
      <c r="SWU15" s="1436"/>
      <c r="SWV15" s="1436"/>
      <c r="SWW15" s="1436"/>
      <c r="SWX15" s="1436"/>
      <c r="SWY15" s="1436"/>
      <c r="SWZ15" s="1436"/>
      <c r="SXA15" s="1436"/>
      <c r="SXB15" s="1436"/>
      <c r="SXC15" s="1436"/>
      <c r="SXD15" s="1436"/>
      <c r="SXE15" s="1436"/>
      <c r="SXF15" s="1436"/>
      <c r="SXG15" s="1436"/>
      <c r="SXH15" s="1436"/>
      <c r="SXI15" s="1436"/>
      <c r="SXJ15" s="1436"/>
      <c r="SXK15" s="1436"/>
      <c r="SXL15" s="1436"/>
      <c r="SXM15" s="1436"/>
      <c r="SXN15" s="1436"/>
      <c r="SXO15" s="1436"/>
      <c r="SXP15" s="1436"/>
      <c r="SXQ15" s="1436"/>
      <c r="SXR15" s="1436"/>
      <c r="SXS15" s="1436"/>
      <c r="SXT15" s="1436"/>
      <c r="SXU15" s="1436"/>
      <c r="SXV15" s="1436"/>
      <c r="SXW15" s="1436"/>
      <c r="SXX15" s="1436"/>
      <c r="SXY15" s="1436"/>
      <c r="SXZ15" s="1436"/>
      <c r="SYA15" s="1436"/>
      <c r="SYB15" s="1436"/>
      <c r="SYC15" s="1436"/>
      <c r="SYD15" s="1436"/>
      <c r="SYE15" s="1436"/>
      <c r="SYF15" s="1436"/>
      <c r="SYG15" s="1436"/>
      <c r="SYH15" s="1436"/>
      <c r="SYI15" s="1436"/>
      <c r="SYJ15" s="1436"/>
      <c r="SYK15" s="1436"/>
      <c r="SYL15" s="1436"/>
      <c r="SYM15" s="1436"/>
      <c r="SYN15" s="1436"/>
      <c r="SYO15" s="1436"/>
      <c r="SYP15" s="1436"/>
      <c r="SYQ15" s="1436"/>
      <c r="SYR15" s="1436"/>
      <c r="SYS15" s="1436"/>
      <c r="SYT15" s="1436"/>
      <c r="SYU15" s="1436"/>
      <c r="SYV15" s="1436"/>
      <c r="SYW15" s="1436"/>
      <c r="SYX15" s="1436"/>
      <c r="SYY15" s="1436"/>
      <c r="SYZ15" s="1436"/>
      <c r="SZA15" s="1436"/>
      <c r="SZB15" s="1436"/>
      <c r="SZC15" s="1436"/>
      <c r="SZD15" s="1436"/>
      <c r="SZE15" s="1436"/>
      <c r="SZF15" s="1436"/>
      <c r="SZG15" s="1436"/>
      <c r="SZH15" s="1436"/>
      <c r="SZI15" s="1436"/>
      <c r="SZJ15" s="1436"/>
      <c r="SZK15" s="1436"/>
      <c r="SZL15" s="1436"/>
      <c r="SZM15" s="1436"/>
      <c r="SZN15" s="1436"/>
      <c r="SZO15" s="1436"/>
      <c r="SZP15" s="1436"/>
      <c r="SZQ15" s="1436"/>
      <c r="SZR15" s="1436"/>
      <c r="SZS15" s="1436"/>
      <c r="SZT15" s="1436"/>
      <c r="SZU15" s="1436"/>
      <c r="SZV15" s="1436"/>
      <c r="SZW15" s="1436"/>
      <c r="SZX15" s="1436"/>
      <c r="SZY15" s="1436"/>
      <c r="SZZ15" s="1436"/>
      <c r="TAA15" s="1436"/>
      <c r="TAB15" s="1436"/>
      <c r="TAC15" s="1436"/>
      <c r="TAD15" s="1436"/>
      <c r="TAE15" s="1436"/>
      <c r="TAF15" s="1436"/>
      <c r="TAG15" s="1436"/>
      <c r="TAH15" s="1436"/>
      <c r="TAI15" s="1436"/>
      <c r="TAJ15" s="1436"/>
      <c r="TAK15" s="1436"/>
      <c r="TAL15" s="1436"/>
      <c r="TAM15" s="1436"/>
      <c r="TAN15" s="1436"/>
      <c r="TAO15" s="1436"/>
      <c r="TAP15" s="1436"/>
      <c r="TAQ15" s="1436"/>
      <c r="TAR15" s="1436"/>
      <c r="TAS15" s="1436"/>
      <c r="TAT15" s="1436"/>
      <c r="TAU15" s="1436"/>
      <c r="TAV15" s="1436"/>
      <c r="TAW15" s="1436"/>
      <c r="TAX15" s="1436"/>
      <c r="TAY15" s="1436"/>
      <c r="TAZ15" s="1436"/>
      <c r="TBA15" s="1436"/>
      <c r="TBB15" s="1436"/>
      <c r="TBC15" s="1436"/>
      <c r="TBD15" s="1436"/>
      <c r="TBE15" s="1436"/>
      <c r="TBF15" s="1436"/>
      <c r="TBG15" s="1436"/>
      <c r="TBH15" s="1436"/>
      <c r="TBI15" s="1436"/>
      <c r="TBJ15" s="1436"/>
      <c r="TBK15" s="1436"/>
      <c r="TBL15" s="1436"/>
      <c r="TBM15" s="1436"/>
      <c r="TBN15" s="1436"/>
      <c r="TBO15" s="1436"/>
      <c r="TBP15" s="1436"/>
      <c r="TBQ15" s="1436"/>
      <c r="TBR15" s="1436"/>
      <c r="TBS15" s="1436"/>
      <c r="TBT15" s="1436"/>
      <c r="TBU15" s="1436"/>
      <c r="TBV15" s="1436"/>
      <c r="TBW15" s="1436"/>
      <c r="TBX15" s="1436"/>
      <c r="TBY15" s="1436"/>
      <c r="TBZ15" s="1436"/>
      <c r="TCA15" s="1436"/>
      <c r="TCB15" s="1436"/>
      <c r="TCC15" s="1436"/>
      <c r="TCD15" s="1436"/>
      <c r="TCE15" s="1436"/>
      <c r="TCF15" s="1436"/>
      <c r="TCG15" s="1436"/>
      <c r="TCH15" s="1436"/>
      <c r="TCI15" s="1436"/>
      <c r="TCJ15" s="1436"/>
      <c r="TCK15" s="1436"/>
      <c r="TCL15" s="1436"/>
      <c r="TCM15" s="1436"/>
      <c r="TCN15" s="1436"/>
      <c r="TCO15" s="1436"/>
      <c r="TCP15" s="1436"/>
      <c r="TCQ15" s="1436"/>
      <c r="TCR15" s="1436"/>
      <c r="TCS15" s="1436"/>
      <c r="TCT15" s="1436"/>
      <c r="TCU15" s="1436"/>
      <c r="TCV15" s="1436"/>
      <c r="TCW15" s="1436"/>
      <c r="TCX15" s="1436"/>
      <c r="TCY15" s="1436"/>
      <c r="TCZ15" s="1436"/>
      <c r="TDA15" s="1436"/>
      <c r="TDB15" s="1436"/>
      <c r="TDC15" s="1436"/>
      <c r="TDD15" s="1436"/>
      <c r="TDE15" s="1436"/>
      <c r="TDF15" s="1436"/>
      <c r="TDG15" s="1436"/>
      <c r="TDH15" s="1436"/>
      <c r="TDI15" s="1436"/>
      <c r="TDJ15" s="1436"/>
      <c r="TDK15" s="1436"/>
      <c r="TDL15" s="1436"/>
      <c r="TDM15" s="1436"/>
      <c r="TDN15" s="1436"/>
      <c r="TDO15" s="1436"/>
      <c r="TDP15" s="1436"/>
      <c r="TDQ15" s="1436"/>
      <c r="TDR15" s="1436"/>
      <c r="TDS15" s="1436"/>
      <c r="TDT15" s="1436"/>
      <c r="TDU15" s="1436"/>
      <c r="TDV15" s="1436"/>
      <c r="TDW15" s="1436"/>
      <c r="TDX15" s="1436"/>
      <c r="TDY15" s="1436"/>
      <c r="TDZ15" s="1436"/>
      <c r="TEA15" s="1436"/>
      <c r="TEB15" s="1436"/>
      <c r="TEC15" s="1436"/>
      <c r="TED15" s="1436"/>
      <c r="TEE15" s="1436"/>
      <c r="TEF15" s="1436"/>
      <c r="TEG15" s="1436"/>
      <c r="TEH15" s="1436"/>
      <c r="TEI15" s="1436"/>
      <c r="TEJ15" s="1436"/>
      <c r="TEK15" s="1436"/>
      <c r="TEL15" s="1436"/>
      <c r="TEM15" s="1436"/>
      <c r="TEN15" s="1436"/>
      <c r="TEO15" s="1436"/>
      <c r="TEP15" s="1436"/>
      <c r="TEQ15" s="1436"/>
      <c r="TER15" s="1436"/>
      <c r="TES15" s="1436"/>
      <c r="TET15" s="1436"/>
      <c r="TEU15" s="1436"/>
      <c r="TEV15" s="1436"/>
      <c r="TEW15" s="1436"/>
      <c r="TEX15" s="1436"/>
      <c r="TEY15" s="1436"/>
      <c r="TEZ15" s="1436"/>
      <c r="TFA15" s="1436"/>
      <c r="TFB15" s="1436"/>
      <c r="TFC15" s="1436"/>
      <c r="TFD15" s="1436"/>
      <c r="TFE15" s="1436"/>
      <c r="TFF15" s="1436"/>
      <c r="TFG15" s="1436"/>
      <c r="TFH15" s="1436"/>
      <c r="TFI15" s="1436"/>
      <c r="TFJ15" s="1436"/>
      <c r="TFK15" s="1436"/>
      <c r="TFL15" s="1436"/>
      <c r="TFM15" s="1436"/>
      <c r="TFN15" s="1436"/>
      <c r="TFO15" s="1436"/>
      <c r="TFP15" s="1436"/>
      <c r="TFQ15" s="1436"/>
      <c r="TFR15" s="1436"/>
      <c r="TFS15" s="1436"/>
      <c r="TFT15" s="1436"/>
      <c r="TFU15" s="1436"/>
      <c r="TFV15" s="1436"/>
      <c r="TFW15" s="1436"/>
      <c r="TFX15" s="1436"/>
      <c r="TFY15" s="1436"/>
      <c r="TFZ15" s="1436"/>
      <c r="TGA15" s="1436"/>
      <c r="TGB15" s="1436"/>
      <c r="TGC15" s="1436"/>
      <c r="TGD15" s="1436"/>
      <c r="TGE15" s="1436"/>
      <c r="TGF15" s="1436"/>
      <c r="TGG15" s="1436"/>
      <c r="TGH15" s="1436"/>
      <c r="TGI15" s="1436"/>
      <c r="TGJ15" s="1436"/>
      <c r="TGK15" s="1436"/>
      <c r="TGL15" s="1436"/>
      <c r="TGM15" s="1436"/>
      <c r="TGN15" s="1436"/>
      <c r="TGO15" s="1436"/>
      <c r="TGP15" s="1436"/>
      <c r="TGQ15" s="1436"/>
      <c r="TGR15" s="1436"/>
      <c r="TGS15" s="1436"/>
      <c r="TGT15" s="1436"/>
      <c r="TGU15" s="1436"/>
      <c r="TGV15" s="1436"/>
      <c r="TGW15" s="1436"/>
      <c r="TGX15" s="1436"/>
      <c r="TGY15" s="1436"/>
      <c r="TGZ15" s="1436"/>
      <c r="THA15" s="1436"/>
      <c r="THB15" s="1436"/>
      <c r="THC15" s="1436"/>
      <c r="THD15" s="1436"/>
      <c r="THE15" s="1436"/>
      <c r="THF15" s="1436"/>
      <c r="THG15" s="1436"/>
      <c r="THH15" s="1436"/>
      <c r="THI15" s="1436"/>
      <c r="THJ15" s="1436"/>
      <c r="THK15" s="1436"/>
      <c r="THL15" s="1436"/>
      <c r="THM15" s="1436"/>
      <c r="THN15" s="1436"/>
      <c r="THO15" s="1436"/>
      <c r="THP15" s="1436"/>
      <c r="THQ15" s="1436"/>
      <c r="THR15" s="1436"/>
      <c r="THS15" s="1436"/>
      <c r="THT15" s="1436"/>
      <c r="THU15" s="1436"/>
      <c r="THV15" s="1436"/>
      <c r="THW15" s="1436"/>
      <c r="THX15" s="1436"/>
      <c r="THY15" s="1436"/>
      <c r="THZ15" s="1436"/>
      <c r="TIA15" s="1436"/>
      <c r="TIB15" s="1436"/>
      <c r="TIC15" s="1436"/>
      <c r="TID15" s="1436"/>
      <c r="TIE15" s="1436"/>
      <c r="TIF15" s="1436"/>
      <c r="TIG15" s="1436"/>
      <c r="TIH15" s="1436"/>
      <c r="TII15" s="1436"/>
      <c r="TIJ15" s="1436"/>
      <c r="TIK15" s="1436"/>
      <c r="TIL15" s="1436"/>
      <c r="TIM15" s="1436"/>
      <c r="TIN15" s="1436"/>
      <c r="TIO15" s="1436"/>
      <c r="TIP15" s="1436"/>
      <c r="TIQ15" s="1436"/>
      <c r="TIR15" s="1436"/>
      <c r="TIS15" s="1436"/>
      <c r="TIT15" s="1436"/>
      <c r="TIU15" s="1436"/>
      <c r="TIV15" s="1436"/>
      <c r="TIW15" s="1436"/>
      <c r="TIX15" s="1436"/>
      <c r="TIY15" s="1436"/>
      <c r="TIZ15" s="1436"/>
      <c r="TJA15" s="1436"/>
      <c r="TJB15" s="1436"/>
      <c r="TJC15" s="1436"/>
      <c r="TJD15" s="1436"/>
      <c r="TJE15" s="1436"/>
      <c r="TJF15" s="1436"/>
      <c r="TJG15" s="1436"/>
      <c r="TJH15" s="1436"/>
      <c r="TJI15" s="1436"/>
      <c r="TJJ15" s="1436"/>
      <c r="TJK15" s="1436"/>
      <c r="TJL15" s="1436"/>
      <c r="TJM15" s="1436"/>
      <c r="TJN15" s="1436"/>
      <c r="TJO15" s="1436"/>
      <c r="TJP15" s="1436"/>
      <c r="TJQ15" s="1436"/>
      <c r="TJR15" s="1436"/>
      <c r="TJS15" s="1436"/>
      <c r="TJT15" s="1436"/>
      <c r="TJU15" s="1436"/>
      <c r="TJV15" s="1436"/>
      <c r="TJW15" s="1436"/>
      <c r="TJX15" s="1436"/>
      <c r="TJY15" s="1436"/>
      <c r="TJZ15" s="1436"/>
      <c r="TKA15" s="1436"/>
      <c r="TKB15" s="1436"/>
      <c r="TKC15" s="1436"/>
      <c r="TKD15" s="1436"/>
      <c r="TKE15" s="1436"/>
      <c r="TKF15" s="1436"/>
      <c r="TKG15" s="1436"/>
      <c r="TKH15" s="1436"/>
      <c r="TKI15" s="1436"/>
      <c r="TKJ15" s="1436"/>
      <c r="TKK15" s="1436"/>
      <c r="TKL15" s="1436"/>
      <c r="TKM15" s="1436"/>
      <c r="TKN15" s="1436"/>
      <c r="TKO15" s="1436"/>
      <c r="TKP15" s="1436"/>
      <c r="TKQ15" s="1436"/>
      <c r="TKR15" s="1436"/>
      <c r="TKS15" s="1436"/>
      <c r="TKT15" s="1436"/>
      <c r="TKU15" s="1436"/>
      <c r="TKV15" s="1436"/>
      <c r="TKW15" s="1436"/>
      <c r="TKX15" s="1436"/>
      <c r="TKY15" s="1436"/>
      <c r="TKZ15" s="1436"/>
      <c r="TLA15" s="1436"/>
      <c r="TLB15" s="1436"/>
      <c r="TLC15" s="1436"/>
      <c r="TLD15" s="1436"/>
      <c r="TLE15" s="1436"/>
      <c r="TLF15" s="1436"/>
      <c r="TLG15" s="1436"/>
      <c r="TLH15" s="1436"/>
      <c r="TLI15" s="1436"/>
      <c r="TLJ15" s="1436"/>
      <c r="TLK15" s="1436"/>
      <c r="TLL15" s="1436"/>
      <c r="TLM15" s="1436"/>
      <c r="TLN15" s="1436"/>
      <c r="TLO15" s="1436"/>
      <c r="TLP15" s="1436"/>
      <c r="TLQ15" s="1436"/>
      <c r="TLR15" s="1436"/>
      <c r="TLS15" s="1436"/>
      <c r="TLT15" s="1436"/>
      <c r="TLU15" s="1436"/>
      <c r="TLV15" s="1436"/>
      <c r="TLW15" s="1436"/>
      <c r="TLX15" s="1436"/>
      <c r="TLY15" s="1436"/>
      <c r="TLZ15" s="1436"/>
      <c r="TMA15" s="1436"/>
      <c r="TMB15" s="1436"/>
      <c r="TMC15" s="1436"/>
      <c r="TMD15" s="1436"/>
      <c r="TME15" s="1436"/>
      <c r="TMF15" s="1436"/>
      <c r="TMG15" s="1436"/>
      <c r="TMH15" s="1436"/>
      <c r="TMI15" s="1436"/>
      <c r="TMJ15" s="1436"/>
      <c r="TMK15" s="1436"/>
      <c r="TML15" s="1436"/>
      <c r="TMM15" s="1436"/>
      <c r="TMN15" s="1436"/>
      <c r="TMO15" s="1436"/>
      <c r="TMP15" s="1436"/>
      <c r="TMQ15" s="1436"/>
      <c r="TMR15" s="1436"/>
      <c r="TMS15" s="1436"/>
      <c r="TMT15" s="1436"/>
      <c r="TMU15" s="1436"/>
      <c r="TMV15" s="1436"/>
      <c r="TMW15" s="1436"/>
      <c r="TMX15" s="1436"/>
      <c r="TMY15" s="1436"/>
      <c r="TMZ15" s="1436"/>
      <c r="TNA15" s="1436"/>
      <c r="TNB15" s="1436"/>
      <c r="TNC15" s="1436"/>
      <c r="TND15" s="1436"/>
      <c r="TNE15" s="1436"/>
      <c r="TNF15" s="1436"/>
      <c r="TNG15" s="1436"/>
      <c r="TNH15" s="1436"/>
      <c r="TNI15" s="1436"/>
      <c r="TNJ15" s="1436"/>
      <c r="TNK15" s="1436"/>
      <c r="TNL15" s="1436"/>
      <c r="TNM15" s="1436"/>
      <c r="TNN15" s="1436"/>
      <c r="TNO15" s="1436"/>
      <c r="TNP15" s="1436"/>
      <c r="TNQ15" s="1436"/>
      <c r="TNR15" s="1436"/>
      <c r="TNS15" s="1436"/>
      <c r="TNT15" s="1436"/>
      <c r="TNU15" s="1436"/>
      <c r="TNV15" s="1436"/>
      <c r="TNW15" s="1436"/>
      <c r="TNX15" s="1436"/>
      <c r="TNY15" s="1436"/>
      <c r="TNZ15" s="1436"/>
      <c r="TOA15" s="1436"/>
      <c r="TOB15" s="1436"/>
      <c r="TOC15" s="1436"/>
      <c r="TOD15" s="1436"/>
      <c r="TOE15" s="1436"/>
      <c r="TOF15" s="1436"/>
      <c r="TOG15" s="1436"/>
      <c r="TOH15" s="1436"/>
      <c r="TOI15" s="1436"/>
      <c r="TOJ15" s="1436"/>
      <c r="TOK15" s="1436"/>
      <c r="TOL15" s="1436"/>
      <c r="TOM15" s="1436"/>
      <c r="TON15" s="1436"/>
      <c r="TOO15" s="1436"/>
      <c r="TOP15" s="1436"/>
      <c r="TOQ15" s="1436"/>
      <c r="TOR15" s="1436"/>
      <c r="TOS15" s="1436"/>
      <c r="TOT15" s="1436"/>
      <c r="TOU15" s="1436"/>
      <c r="TOV15" s="1436"/>
      <c r="TOW15" s="1436"/>
      <c r="TOX15" s="1436"/>
      <c r="TOY15" s="1436"/>
      <c r="TOZ15" s="1436"/>
      <c r="TPA15" s="1436"/>
      <c r="TPB15" s="1436"/>
      <c r="TPC15" s="1436"/>
      <c r="TPD15" s="1436"/>
      <c r="TPE15" s="1436"/>
      <c r="TPF15" s="1436"/>
      <c r="TPG15" s="1436"/>
      <c r="TPH15" s="1436"/>
      <c r="TPI15" s="1436"/>
      <c r="TPJ15" s="1436"/>
      <c r="TPK15" s="1436"/>
      <c r="TPL15" s="1436"/>
      <c r="TPM15" s="1436"/>
      <c r="TPN15" s="1436"/>
      <c r="TPO15" s="1436"/>
      <c r="TPP15" s="1436"/>
      <c r="TPQ15" s="1436"/>
      <c r="TPR15" s="1436"/>
      <c r="TPS15" s="1436"/>
      <c r="TPT15" s="1436"/>
      <c r="TPU15" s="1436"/>
      <c r="TPV15" s="1436"/>
      <c r="TPW15" s="1436"/>
      <c r="TPX15" s="1436"/>
      <c r="TPY15" s="1436"/>
      <c r="TPZ15" s="1436"/>
      <c r="TQA15" s="1436"/>
      <c r="TQB15" s="1436"/>
      <c r="TQC15" s="1436"/>
      <c r="TQD15" s="1436"/>
      <c r="TQE15" s="1436"/>
      <c r="TQF15" s="1436"/>
      <c r="TQG15" s="1436"/>
      <c r="TQH15" s="1436"/>
      <c r="TQI15" s="1436"/>
      <c r="TQJ15" s="1436"/>
      <c r="TQK15" s="1436"/>
      <c r="TQL15" s="1436"/>
      <c r="TQM15" s="1436"/>
      <c r="TQN15" s="1436"/>
      <c r="TQO15" s="1436"/>
      <c r="TQP15" s="1436"/>
      <c r="TQQ15" s="1436"/>
      <c r="TQR15" s="1436"/>
      <c r="TQS15" s="1436"/>
      <c r="TQT15" s="1436"/>
      <c r="TQU15" s="1436"/>
      <c r="TQV15" s="1436"/>
      <c r="TQW15" s="1436"/>
      <c r="TQX15" s="1436"/>
      <c r="TQY15" s="1436"/>
      <c r="TQZ15" s="1436"/>
      <c r="TRA15" s="1436"/>
      <c r="TRB15" s="1436"/>
      <c r="TRC15" s="1436"/>
      <c r="TRD15" s="1436"/>
      <c r="TRE15" s="1436"/>
      <c r="TRF15" s="1436"/>
      <c r="TRG15" s="1436"/>
      <c r="TRH15" s="1436"/>
      <c r="TRI15" s="1436"/>
      <c r="TRJ15" s="1436"/>
      <c r="TRK15" s="1436"/>
      <c r="TRL15" s="1436"/>
      <c r="TRM15" s="1436"/>
      <c r="TRN15" s="1436"/>
      <c r="TRO15" s="1436"/>
      <c r="TRP15" s="1436"/>
      <c r="TRQ15" s="1436"/>
      <c r="TRR15" s="1436"/>
      <c r="TRS15" s="1436"/>
      <c r="TRT15" s="1436"/>
      <c r="TRU15" s="1436"/>
      <c r="TRV15" s="1436"/>
      <c r="TRW15" s="1436"/>
      <c r="TRX15" s="1436"/>
      <c r="TRY15" s="1436"/>
      <c r="TRZ15" s="1436"/>
      <c r="TSA15" s="1436"/>
      <c r="TSB15" s="1436"/>
      <c r="TSC15" s="1436"/>
      <c r="TSD15" s="1436"/>
      <c r="TSE15" s="1436"/>
      <c r="TSF15" s="1436"/>
      <c r="TSG15" s="1436"/>
      <c r="TSH15" s="1436"/>
      <c r="TSI15" s="1436"/>
      <c r="TSJ15" s="1436"/>
      <c r="TSK15" s="1436"/>
      <c r="TSL15" s="1436"/>
      <c r="TSM15" s="1436"/>
      <c r="TSN15" s="1436"/>
      <c r="TSO15" s="1436"/>
      <c r="TSP15" s="1436"/>
      <c r="TSQ15" s="1436"/>
      <c r="TSR15" s="1436"/>
      <c r="TSS15" s="1436"/>
      <c r="TST15" s="1436"/>
      <c r="TSU15" s="1436"/>
      <c r="TSV15" s="1436"/>
      <c r="TSW15" s="1436"/>
      <c r="TSX15" s="1436"/>
      <c r="TSY15" s="1436"/>
      <c r="TSZ15" s="1436"/>
      <c r="TTA15" s="1436"/>
      <c r="TTB15" s="1436"/>
      <c r="TTC15" s="1436"/>
      <c r="TTD15" s="1436"/>
      <c r="TTE15" s="1436"/>
      <c r="TTF15" s="1436"/>
      <c r="TTG15" s="1436"/>
      <c r="TTH15" s="1436"/>
      <c r="TTI15" s="1436"/>
      <c r="TTJ15" s="1436"/>
      <c r="TTK15" s="1436"/>
      <c r="TTL15" s="1436"/>
      <c r="TTM15" s="1436"/>
      <c r="TTN15" s="1436"/>
      <c r="TTO15" s="1436"/>
      <c r="TTP15" s="1436"/>
      <c r="TTQ15" s="1436"/>
      <c r="TTR15" s="1436"/>
      <c r="TTS15" s="1436"/>
      <c r="TTT15" s="1436"/>
      <c r="TTU15" s="1436"/>
      <c r="TTV15" s="1436"/>
      <c r="TTW15" s="1436"/>
      <c r="TTX15" s="1436"/>
      <c r="TTY15" s="1436"/>
      <c r="TTZ15" s="1436"/>
      <c r="TUA15" s="1436"/>
      <c r="TUB15" s="1436"/>
      <c r="TUC15" s="1436"/>
      <c r="TUD15" s="1436"/>
      <c r="TUE15" s="1436"/>
      <c r="TUF15" s="1436"/>
      <c r="TUG15" s="1436"/>
      <c r="TUH15" s="1436"/>
      <c r="TUI15" s="1436"/>
      <c r="TUJ15" s="1436"/>
      <c r="TUK15" s="1436"/>
      <c r="TUL15" s="1436"/>
      <c r="TUM15" s="1436"/>
      <c r="TUN15" s="1436"/>
      <c r="TUO15" s="1436"/>
      <c r="TUP15" s="1436"/>
      <c r="TUQ15" s="1436"/>
      <c r="TUR15" s="1436"/>
      <c r="TUS15" s="1436"/>
      <c r="TUT15" s="1436"/>
      <c r="TUU15" s="1436"/>
      <c r="TUV15" s="1436"/>
      <c r="TUW15" s="1436"/>
      <c r="TUX15" s="1436"/>
      <c r="TUY15" s="1436"/>
      <c r="TUZ15" s="1436"/>
      <c r="TVA15" s="1436"/>
      <c r="TVB15" s="1436"/>
      <c r="TVC15" s="1436"/>
      <c r="TVD15" s="1436"/>
      <c r="TVE15" s="1436"/>
      <c r="TVF15" s="1436"/>
      <c r="TVG15" s="1436"/>
      <c r="TVH15" s="1436"/>
      <c r="TVI15" s="1436"/>
      <c r="TVJ15" s="1436"/>
      <c r="TVK15" s="1436"/>
      <c r="TVL15" s="1436"/>
      <c r="TVM15" s="1436"/>
      <c r="TVN15" s="1436"/>
      <c r="TVO15" s="1436"/>
      <c r="TVP15" s="1436"/>
      <c r="TVQ15" s="1436"/>
      <c r="TVR15" s="1436"/>
      <c r="TVS15" s="1436"/>
      <c r="TVT15" s="1436"/>
      <c r="TVU15" s="1436"/>
      <c r="TVV15" s="1436"/>
      <c r="TVW15" s="1436"/>
      <c r="TVX15" s="1436"/>
      <c r="TVY15" s="1436"/>
      <c r="TVZ15" s="1436"/>
      <c r="TWA15" s="1436"/>
      <c r="TWB15" s="1436"/>
      <c r="TWC15" s="1436"/>
      <c r="TWD15" s="1436"/>
      <c r="TWE15" s="1436"/>
      <c r="TWF15" s="1436"/>
      <c r="TWG15" s="1436"/>
      <c r="TWH15" s="1436"/>
      <c r="TWI15" s="1436"/>
      <c r="TWJ15" s="1436"/>
      <c r="TWK15" s="1436"/>
      <c r="TWL15" s="1436"/>
      <c r="TWM15" s="1436"/>
      <c r="TWN15" s="1436"/>
      <c r="TWO15" s="1436"/>
      <c r="TWP15" s="1436"/>
      <c r="TWQ15" s="1436"/>
      <c r="TWR15" s="1436"/>
      <c r="TWS15" s="1436"/>
      <c r="TWT15" s="1436"/>
      <c r="TWU15" s="1436"/>
      <c r="TWV15" s="1436"/>
      <c r="TWW15" s="1436"/>
      <c r="TWX15" s="1436"/>
      <c r="TWY15" s="1436"/>
      <c r="TWZ15" s="1436"/>
      <c r="TXA15" s="1436"/>
      <c r="TXB15" s="1436"/>
      <c r="TXC15" s="1436"/>
      <c r="TXD15" s="1436"/>
      <c r="TXE15" s="1436"/>
      <c r="TXF15" s="1436"/>
      <c r="TXG15" s="1436"/>
      <c r="TXH15" s="1436"/>
      <c r="TXI15" s="1436"/>
      <c r="TXJ15" s="1436"/>
      <c r="TXK15" s="1436"/>
      <c r="TXL15" s="1436"/>
      <c r="TXM15" s="1436"/>
      <c r="TXN15" s="1436"/>
      <c r="TXO15" s="1436"/>
      <c r="TXP15" s="1436"/>
      <c r="TXQ15" s="1436"/>
      <c r="TXR15" s="1436"/>
      <c r="TXS15" s="1436"/>
      <c r="TXT15" s="1436"/>
      <c r="TXU15" s="1436"/>
      <c r="TXV15" s="1436"/>
      <c r="TXW15" s="1436"/>
      <c r="TXX15" s="1436"/>
      <c r="TXY15" s="1436"/>
      <c r="TXZ15" s="1436"/>
      <c r="TYA15" s="1436"/>
      <c r="TYB15" s="1436"/>
      <c r="TYC15" s="1436"/>
      <c r="TYD15" s="1436"/>
      <c r="TYE15" s="1436"/>
      <c r="TYF15" s="1436"/>
      <c r="TYG15" s="1436"/>
      <c r="TYH15" s="1436"/>
      <c r="TYI15" s="1436"/>
      <c r="TYJ15" s="1436"/>
      <c r="TYK15" s="1436"/>
      <c r="TYL15" s="1436"/>
      <c r="TYM15" s="1436"/>
      <c r="TYN15" s="1436"/>
      <c r="TYO15" s="1436"/>
      <c r="TYP15" s="1436"/>
      <c r="TYQ15" s="1436"/>
      <c r="TYR15" s="1436"/>
      <c r="TYS15" s="1436"/>
      <c r="TYT15" s="1436"/>
      <c r="TYU15" s="1436"/>
      <c r="TYV15" s="1436"/>
      <c r="TYW15" s="1436"/>
      <c r="TYX15" s="1436"/>
      <c r="TYY15" s="1436"/>
      <c r="TYZ15" s="1436"/>
      <c r="TZA15" s="1436"/>
      <c r="TZB15" s="1436"/>
      <c r="TZC15" s="1436"/>
      <c r="TZD15" s="1436"/>
      <c r="TZE15" s="1436"/>
      <c r="TZF15" s="1436"/>
      <c r="TZG15" s="1436"/>
      <c r="TZH15" s="1436"/>
      <c r="TZI15" s="1436"/>
      <c r="TZJ15" s="1436"/>
      <c r="TZK15" s="1436"/>
      <c r="TZL15" s="1436"/>
      <c r="TZM15" s="1436"/>
      <c r="TZN15" s="1436"/>
      <c r="TZO15" s="1436"/>
      <c r="TZP15" s="1436"/>
      <c r="TZQ15" s="1436"/>
      <c r="TZR15" s="1436"/>
      <c r="TZS15" s="1436"/>
      <c r="TZT15" s="1436"/>
      <c r="TZU15" s="1436"/>
      <c r="TZV15" s="1436"/>
      <c r="TZW15" s="1436"/>
      <c r="TZX15" s="1436"/>
      <c r="TZY15" s="1436"/>
      <c r="TZZ15" s="1436"/>
      <c r="UAA15" s="1436"/>
      <c r="UAB15" s="1436"/>
      <c r="UAC15" s="1436"/>
      <c r="UAD15" s="1436"/>
      <c r="UAE15" s="1436"/>
      <c r="UAF15" s="1436"/>
      <c r="UAG15" s="1436"/>
      <c r="UAH15" s="1436"/>
      <c r="UAI15" s="1436"/>
      <c r="UAJ15" s="1436"/>
      <c r="UAK15" s="1436"/>
      <c r="UAL15" s="1436"/>
      <c r="UAM15" s="1436"/>
      <c r="UAN15" s="1436"/>
      <c r="UAO15" s="1436"/>
      <c r="UAP15" s="1436"/>
      <c r="UAQ15" s="1436"/>
      <c r="UAR15" s="1436"/>
      <c r="UAS15" s="1436"/>
      <c r="UAT15" s="1436"/>
      <c r="UAU15" s="1436"/>
      <c r="UAV15" s="1436"/>
      <c r="UAW15" s="1436"/>
      <c r="UAX15" s="1436"/>
      <c r="UAY15" s="1436"/>
      <c r="UAZ15" s="1436"/>
      <c r="UBA15" s="1436"/>
      <c r="UBB15" s="1436"/>
      <c r="UBC15" s="1436"/>
      <c r="UBD15" s="1436"/>
      <c r="UBE15" s="1436"/>
      <c r="UBF15" s="1436"/>
      <c r="UBG15" s="1436"/>
      <c r="UBH15" s="1436"/>
      <c r="UBI15" s="1436"/>
      <c r="UBJ15" s="1436"/>
      <c r="UBK15" s="1436"/>
      <c r="UBL15" s="1436"/>
      <c r="UBM15" s="1436"/>
      <c r="UBN15" s="1436"/>
      <c r="UBO15" s="1436"/>
      <c r="UBP15" s="1436"/>
      <c r="UBQ15" s="1436"/>
      <c r="UBR15" s="1436"/>
      <c r="UBS15" s="1436"/>
      <c r="UBT15" s="1436"/>
      <c r="UBU15" s="1436"/>
      <c r="UBV15" s="1436"/>
      <c r="UBW15" s="1436"/>
      <c r="UBX15" s="1436"/>
      <c r="UBY15" s="1436"/>
      <c r="UBZ15" s="1436"/>
      <c r="UCA15" s="1436"/>
      <c r="UCB15" s="1436"/>
      <c r="UCC15" s="1436"/>
      <c r="UCD15" s="1436"/>
      <c r="UCE15" s="1436"/>
      <c r="UCF15" s="1436"/>
      <c r="UCG15" s="1436"/>
      <c r="UCH15" s="1436"/>
      <c r="UCI15" s="1436"/>
      <c r="UCJ15" s="1436"/>
      <c r="UCK15" s="1436"/>
      <c r="UCL15" s="1436"/>
      <c r="UCM15" s="1436"/>
      <c r="UCN15" s="1436"/>
      <c r="UCO15" s="1436"/>
      <c r="UCP15" s="1436"/>
      <c r="UCQ15" s="1436"/>
      <c r="UCR15" s="1436"/>
      <c r="UCS15" s="1436"/>
      <c r="UCT15" s="1436"/>
      <c r="UCU15" s="1436"/>
      <c r="UCV15" s="1436"/>
      <c r="UCW15" s="1436"/>
      <c r="UCX15" s="1436"/>
      <c r="UCY15" s="1436"/>
      <c r="UCZ15" s="1436"/>
      <c r="UDA15" s="1436"/>
      <c r="UDB15" s="1436"/>
      <c r="UDC15" s="1436"/>
      <c r="UDD15" s="1436"/>
      <c r="UDE15" s="1436"/>
      <c r="UDF15" s="1436"/>
      <c r="UDG15" s="1436"/>
      <c r="UDH15" s="1436"/>
      <c r="UDI15" s="1436"/>
      <c r="UDJ15" s="1436"/>
      <c r="UDK15" s="1436"/>
      <c r="UDL15" s="1436"/>
      <c r="UDM15" s="1436"/>
      <c r="UDN15" s="1436"/>
      <c r="UDO15" s="1436"/>
      <c r="UDP15" s="1436"/>
      <c r="UDQ15" s="1436"/>
      <c r="UDR15" s="1436"/>
      <c r="UDS15" s="1436"/>
      <c r="UDT15" s="1436"/>
      <c r="UDU15" s="1436"/>
      <c r="UDV15" s="1436"/>
      <c r="UDW15" s="1436"/>
      <c r="UDX15" s="1436"/>
      <c r="UDY15" s="1436"/>
      <c r="UDZ15" s="1436"/>
      <c r="UEA15" s="1436"/>
      <c r="UEB15" s="1436"/>
      <c r="UEC15" s="1436"/>
      <c r="UED15" s="1436"/>
      <c r="UEE15" s="1436"/>
      <c r="UEF15" s="1436"/>
      <c r="UEG15" s="1436"/>
      <c r="UEH15" s="1436"/>
      <c r="UEI15" s="1436"/>
      <c r="UEJ15" s="1436"/>
      <c r="UEK15" s="1436"/>
      <c r="UEL15" s="1436"/>
      <c r="UEM15" s="1436"/>
      <c r="UEN15" s="1436"/>
      <c r="UEO15" s="1436"/>
      <c r="UEP15" s="1436"/>
      <c r="UEQ15" s="1436"/>
      <c r="UER15" s="1436"/>
      <c r="UES15" s="1436"/>
      <c r="UET15" s="1436"/>
      <c r="UEU15" s="1436"/>
      <c r="UEV15" s="1436"/>
      <c r="UEW15" s="1436"/>
      <c r="UEX15" s="1436"/>
      <c r="UEY15" s="1436"/>
      <c r="UEZ15" s="1436"/>
      <c r="UFA15" s="1436"/>
      <c r="UFB15" s="1436"/>
      <c r="UFC15" s="1436"/>
      <c r="UFD15" s="1436"/>
      <c r="UFE15" s="1436"/>
      <c r="UFF15" s="1436"/>
      <c r="UFG15" s="1436"/>
      <c r="UFH15" s="1436"/>
      <c r="UFI15" s="1436"/>
      <c r="UFJ15" s="1436"/>
      <c r="UFK15" s="1436"/>
      <c r="UFL15" s="1436"/>
      <c r="UFM15" s="1436"/>
      <c r="UFN15" s="1436"/>
      <c r="UFO15" s="1436"/>
      <c r="UFP15" s="1436"/>
      <c r="UFQ15" s="1436"/>
      <c r="UFR15" s="1436"/>
      <c r="UFS15" s="1436"/>
      <c r="UFT15" s="1436"/>
      <c r="UFU15" s="1436"/>
      <c r="UFV15" s="1436"/>
      <c r="UFW15" s="1436"/>
      <c r="UFX15" s="1436"/>
      <c r="UFY15" s="1436"/>
      <c r="UFZ15" s="1436"/>
      <c r="UGA15" s="1436"/>
      <c r="UGB15" s="1436"/>
      <c r="UGC15" s="1436"/>
      <c r="UGD15" s="1436"/>
      <c r="UGE15" s="1436"/>
      <c r="UGF15" s="1436"/>
      <c r="UGG15" s="1436"/>
      <c r="UGH15" s="1436"/>
      <c r="UGI15" s="1436"/>
      <c r="UGJ15" s="1436"/>
      <c r="UGK15" s="1436"/>
      <c r="UGL15" s="1436"/>
      <c r="UGM15" s="1436"/>
      <c r="UGN15" s="1436"/>
      <c r="UGO15" s="1436"/>
      <c r="UGP15" s="1436"/>
      <c r="UGQ15" s="1436"/>
      <c r="UGR15" s="1436"/>
      <c r="UGS15" s="1436"/>
      <c r="UGT15" s="1436"/>
      <c r="UGU15" s="1436"/>
      <c r="UGV15" s="1436"/>
      <c r="UGW15" s="1436"/>
      <c r="UGX15" s="1436"/>
      <c r="UGY15" s="1436"/>
      <c r="UGZ15" s="1436"/>
      <c r="UHA15" s="1436"/>
      <c r="UHB15" s="1436"/>
      <c r="UHC15" s="1436"/>
      <c r="UHD15" s="1436"/>
      <c r="UHE15" s="1436"/>
      <c r="UHF15" s="1436"/>
      <c r="UHG15" s="1436"/>
      <c r="UHH15" s="1436"/>
      <c r="UHI15" s="1436"/>
      <c r="UHJ15" s="1436"/>
      <c r="UHK15" s="1436"/>
      <c r="UHL15" s="1436"/>
      <c r="UHM15" s="1436"/>
      <c r="UHN15" s="1436"/>
      <c r="UHO15" s="1436"/>
      <c r="UHP15" s="1436"/>
      <c r="UHQ15" s="1436"/>
      <c r="UHR15" s="1436"/>
      <c r="UHS15" s="1436"/>
      <c r="UHT15" s="1436"/>
      <c r="UHU15" s="1436"/>
      <c r="UHV15" s="1436"/>
      <c r="UHW15" s="1436"/>
      <c r="UHX15" s="1436"/>
      <c r="UHY15" s="1436"/>
      <c r="UHZ15" s="1436"/>
      <c r="UIA15" s="1436"/>
      <c r="UIB15" s="1436"/>
      <c r="UIC15" s="1436"/>
      <c r="UID15" s="1436"/>
      <c r="UIE15" s="1436"/>
      <c r="UIF15" s="1436"/>
      <c r="UIG15" s="1436"/>
      <c r="UIH15" s="1436"/>
      <c r="UII15" s="1436"/>
      <c r="UIJ15" s="1436"/>
      <c r="UIK15" s="1436"/>
      <c r="UIL15" s="1436"/>
      <c r="UIM15" s="1436"/>
      <c r="UIN15" s="1436"/>
      <c r="UIO15" s="1436"/>
      <c r="UIP15" s="1436"/>
      <c r="UIQ15" s="1436"/>
      <c r="UIR15" s="1436"/>
      <c r="UIS15" s="1436"/>
      <c r="UIT15" s="1436"/>
      <c r="UIU15" s="1436"/>
      <c r="UIV15" s="1436"/>
      <c r="UIW15" s="1436"/>
      <c r="UIX15" s="1436"/>
      <c r="UIY15" s="1436"/>
      <c r="UIZ15" s="1436"/>
      <c r="UJA15" s="1436"/>
      <c r="UJB15" s="1436"/>
      <c r="UJC15" s="1436"/>
      <c r="UJD15" s="1436"/>
      <c r="UJE15" s="1436"/>
      <c r="UJF15" s="1436"/>
      <c r="UJG15" s="1436"/>
      <c r="UJH15" s="1436"/>
      <c r="UJI15" s="1436"/>
      <c r="UJJ15" s="1436"/>
      <c r="UJK15" s="1436"/>
      <c r="UJL15" s="1436"/>
      <c r="UJM15" s="1436"/>
      <c r="UJN15" s="1436"/>
      <c r="UJO15" s="1436"/>
      <c r="UJP15" s="1436"/>
      <c r="UJQ15" s="1436"/>
      <c r="UJR15" s="1436"/>
      <c r="UJS15" s="1436"/>
      <c r="UJT15" s="1436"/>
      <c r="UJU15" s="1436"/>
      <c r="UJV15" s="1436"/>
      <c r="UJW15" s="1436"/>
      <c r="UJX15" s="1436"/>
      <c r="UJY15" s="1436"/>
      <c r="UJZ15" s="1436"/>
      <c r="UKA15" s="1436"/>
      <c r="UKB15" s="1436"/>
      <c r="UKC15" s="1436"/>
      <c r="UKD15" s="1436"/>
      <c r="UKE15" s="1436"/>
      <c r="UKF15" s="1436"/>
      <c r="UKG15" s="1436"/>
      <c r="UKH15" s="1436"/>
      <c r="UKI15" s="1436"/>
      <c r="UKJ15" s="1436"/>
      <c r="UKK15" s="1436"/>
      <c r="UKL15" s="1436"/>
      <c r="UKM15" s="1436"/>
      <c r="UKN15" s="1436"/>
      <c r="UKO15" s="1436"/>
      <c r="UKP15" s="1436"/>
      <c r="UKQ15" s="1436"/>
      <c r="UKR15" s="1436"/>
      <c r="UKS15" s="1436"/>
      <c r="UKT15" s="1436"/>
      <c r="UKU15" s="1436"/>
      <c r="UKV15" s="1436"/>
      <c r="UKW15" s="1436"/>
      <c r="UKX15" s="1436"/>
      <c r="UKY15" s="1436"/>
      <c r="UKZ15" s="1436"/>
      <c r="ULA15" s="1436"/>
      <c r="ULB15" s="1436"/>
      <c r="ULC15" s="1436"/>
      <c r="ULD15" s="1436"/>
      <c r="ULE15" s="1436"/>
      <c r="ULF15" s="1436"/>
      <c r="ULG15" s="1436"/>
      <c r="ULH15" s="1436"/>
      <c r="ULI15" s="1436"/>
      <c r="ULJ15" s="1436"/>
      <c r="ULK15" s="1436"/>
      <c r="ULL15" s="1436"/>
      <c r="ULM15" s="1436"/>
      <c r="ULN15" s="1436"/>
      <c r="ULO15" s="1436"/>
      <c r="ULP15" s="1436"/>
      <c r="ULQ15" s="1436"/>
      <c r="ULR15" s="1436"/>
      <c r="ULS15" s="1436"/>
      <c r="ULT15" s="1436"/>
      <c r="ULU15" s="1436"/>
      <c r="ULV15" s="1436"/>
      <c r="ULW15" s="1436"/>
      <c r="ULX15" s="1436"/>
      <c r="ULY15" s="1436"/>
      <c r="ULZ15" s="1436"/>
      <c r="UMA15" s="1436"/>
      <c r="UMB15" s="1436"/>
      <c r="UMC15" s="1436"/>
      <c r="UMD15" s="1436"/>
      <c r="UME15" s="1436"/>
      <c r="UMF15" s="1436"/>
      <c r="UMG15" s="1436"/>
      <c r="UMH15" s="1436"/>
      <c r="UMI15" s="1436"/>
      <c r="UMJ15" s="1436"/>
      <c r="UMK15" s="1436"/>
      <c r="UML15" s="1436"/>
      <c r="UMM15" s="1436"/>
      <c r="UMN15" s="1436"/>
      <c r="UMO15" s="1436"/>
      <c r="UMP15" s="1436"/>
      <c r="UMQ15" s="1436"/>
      <c r="UMR15" s="1436"/>
      <c r="UMS15" s="1436"/>
      <c r="UMT15" s="1436"/>
      <c r="UMU15" s="1436"/>
      <c r="UMV15" s="1436"/>
      <c r="UMW15" s="1436"/>
      <c r="UMX15" s="1436"/>
      <c r="UMY15" s="1436"/>
      <c r="UMZ15" s="1436"/>
      <c r="UNA15" s="1436"/>
      <c r="UNB15" s="1436"/>
      <c r="UNC15" s="1436"/>
      <c r="UND15" s="1436"/>
      <c r="UNE15" s="1436"/>
      <c r="UNF15" s="1436"/>
      <c r="UNG15" s="1436"/>
      <c r="UNH15" s="1436"/>
      <c r="UNI15" s="1436"/>
      <c r="UNJ15" s="1436"/>
      <c r="UNK15" s="1436"/>
      <c r="UNL15" s="1436"/>
      <c r="UNM15" s="1436"/>
      <c r="UNN15" s="1436"/>
      <c r="UNO15" s="1436"/>
      <c r="UNP15" s="1436"/>
      <c r="UNQ15" s="1436"/>
      <c r="UNR15" s="1436"/>
      <c r="UNS15" s="1436"/>
      <c r="UNT15" s="1436"/>
      <c r="UNU15" s="1436"/>
      <c r="UNV15" s="1436"/>
      <c r="UNW15" s="1436"/>
      <c r="UNX15" s="1436"/>
      <c r="UNY15" s="1436"/>
      <c r="UNZ15" s="1436"/>
      <c r="UOA15" s="1436"/>
      <c r="UOB15" s="1436"/>
      <c r="UOC15" s="1436"/>
      <c r="UOD15" s="1436"/>
      <c r="UOE15" s="1436"/>
      <c r="UOF15" s="1436"/>
      <c r="UOG15" s="1436"/>
      <c r="UOH15" s="1436"/>
      <c r="UOI15" s="1436"/>
      <c r="UOJ15" s="1436"/>
      <c r="UOK15" s="1436"/>
      <c r="UOL15" s="1436"/>
      <c r="UOM15" s="1436"/>
      <c r="UON15" s="1436"/>
      <c r="UOO15" s="1436"/>
      <c r="UOP15" s="1436"/>
      <c r="UOQ15" s="1436"/>
      <c r="UOR15" s="1436"/>
      <c r="UOS15" s="1436"/>
      <c r="UOT15" s="1436"/>
      <c r="UOU15" s="1436"/>
      <c r="UOV15" s="1436"/>
      <c r="UOW15" s="1436"/>
      <c r="UOX15" s="1436"/>
      <c r="UOY15" s="1436"/>
      <c r="UOZ15" s="1436"/>
      <c r="UPA15" s="1436"/>
      <c r="UPB15" s="1436"/>
      <c r="UPC15" s="1436"/>
      <c r="UPD15" s="1436"/>
      <c r="UPE15" s="1436"/>
      <c r="UPF15" s="1436"/>
      <c r="UPG15" s="1436"/>
      <c r="UPH15" s="1436"/>
      <c r="UPI15" s="1436"/>
      <c r="UPJ15" s="1436"/>
      <c r="UPK15" s="1436"/>
      <c r="UPL15" s="1436"/>
      <c r="UPM15" s="1436"/>
      <c r="UPN15" s="1436"/>
      <c r="UPO15" s="1436"/>
      <c r="UPP15" s="1436"/>
      <c r="UPQ15" s="1436"/>
      <c r="UPR15" s="1436"/>
      <c r="UPS15" s="1436"/>
      <c r="UPT15" s="1436"/>
      <c r="UPU15" s="1436"/>
      <c r="UPV15" s="1436"/>
      <c r="UPW15" s="1436"/>
      <c r="UPX15" s="1436"/>
      <c r="UPY15" s="1436"/>
      <c r="UPZ15" s="1436"/>
      <c r="UQA15" s="1436"/>
      <c r="UQB15" s="1436"/>
      <c r="UQC15" s="1436"/>
      <c r="UQD15" s="1436"/>
      <c r="UQE15" s="1436"/>
      <c r="UQF15" s="1436"/>
      <c r="UQG15" s="1436"/>
      <c r="UQH15" s="1436"/>
      <c r="UQI15" s="1436"/>
      <c r="UQJ15" s="1436"/>
      <c r="UQK15" s="1436"/>
      <c r="UQL15" s="1436"/>
      <c r="UQM15" s="1436"/>
      <c r="UQN15" s="1436"/>
      <c r="UQO15" s="1436"/>
      <c r="UQP15" s="1436"/>
      <c r="UQQ15" s="1436"/>
      <c r="UQR15" s="1436"/>
      <c r="UQS15" s="1436"/>
      <c r="UQT15" s="1436"/>
      <c r="UQU15" s="1436"/>
      <c r="UQV15" s="1436"/>
      <c r="UQW15" s="1436"/>
      <c r="UQX15" s="1436"/>
      <c r="UQY15" s="1436"/>
      <c r="UQZ15" s="1436"/>
      <c r="URA15" s="1436"/>
      <c r="URB15" s="1436"/>
      <c r="URC15" s="1436"/>
      <c r="URD15" s="1436"/>
      <c r="URE15" s="1436"/>
      <c r="URF15" s="1436"/>
      <c r="URG15" s="1436"/>
      <c r="URH15" s="1436"/>
      <c r="URI15" s="1436"/>
      <c r="URJ15" s="1436"/>
      <c r="URK15" s="1436"/>
      <c r="URL15" s="1436"/>
      <c r="URM15" s="1436"/>
      <c r="URN15" s="1436"/>
      <c r="URO15" s="1436"/>
      <c r="URP15" s="1436"/>
      <c r="URQ15" s="1436"/>
      <c r="URR15" s="1436"/>
      <c r="URS15" s="1436"/>
      <c r="URT15" s="1436"/>
      <c r="URU15" s="1436"/>
      <c r="URV15" s="1436"/>
      <c r="URW15" s="1436"/>
      <c r="URX15" s="1436"/>
      <c r="URY15" s="1436"/>
      <c r="URZ15" s="1436"/>
      <c r="USA15" s="1436"/>
      <c r="USB15" s="1436"/>
      <c r="USC15" s="1436"/>
      <c r="USD15" s="1436"/>
      <c r="USE15" s="1436"/>
      <c r="USF15" s="1436"/>
      <c r="USG15" s="1436"/>
      <c r="USH15" s="1436"/>
      <c r="USI15" s="1436"/>
      <c r="USJ15" s="1436"/>
      <c r="USK15" s="1436"/>
      <c r="USL15" s="1436"/>
      <c r="USM15" s="1436"/>
      <c r="USN15" s="1436"/>
      <c r="USO15" s="1436"/>
      <c r="USP15" s="1436"/>
      <c r="USQ15" s="1436"/>
      <c r="USR15" s="1436"/>
      <c r="USS15" s="1436"/>
      <c r="UST15" s="1436"/>
      <c r="USU15" s="1436"/>
      <c r="USV15" s="1436"/>
      <c r="USW15" s="1436"/>
      <c r="USX15" s="1436"/>
      <c r="USY15" s="1436"/>
      <c r="USZ15" s="1436"/>
      <c r="UTA15" s="1436"/>
      <c r="UTB15" s="1436"/>
      <c r="UTC15" s="1436"/>
      <c r="UTD15" s="1436"/>
      <c r="UTE15" s="1436"/>
      <c r="UTF15" s="1436"/>
      <c r="UTG15" s="1436"/>
      <c r="UTH15" s="1436"/>
      <c r="UTI15" s="1436"/>
      <c r="UTJ15" s="1436"/>
      <c r="UTK15" s="1436"/>
      <c r="UTL15" s="1436"/>
      <c r="UTM15" s="1436"/>
      <c r="UTN15" s="1436"/>
      <c r="UTO15" s="1436"/>
      <c r="UTP15" s="1436"/>
      <c r="UTQ15" s="1436"/>
      <c r="UTR15" s="1436"/>
      <c r="UTS15" s="1436"/>
      <c r="UTT15" s="1436"/>
      <c r="UTU15" s="1436"/>
      <c r="UTV15" s="1436"/>
      <c r="UTW15" s="1436"/>
      <c r="UTX15" s="1436"/>
      <c r="UTY15" s="1436"/>
      <c r="UTZ15" s="1436"/>
      <c r="UUA15" s="1436"/>
      <c r="UUB15" s="1436"/>
      <c r="UUC15" s="1436"/>
      <c r="UUD15" s="1436"/>
      <c r="UUE15" s="1436"/>
      <c r="UUF15" s="1436"/>
      <c r="UUG15" s="1436"/>
      <c r="UUH15" s="1436"/>
      <c r="UUI15" s="1436"/>
      <c r="UUJ15" s="1436"/>
      <c r="UUK15" s="1436"/>
      <c r="UUL15" s="1436"/>
      <c r="UUM15" s="1436"/>
      <c r="UUN15" s="1436"/>
      <c r="UUO15" s="1436"/>
      <c r="UUP15" s="1436"/>
      <c r="UUQ15" s="1436"/>
      <c r="UUR15" s="1436"/>
      <c r="UUS15" s="1436"/>
      <c r="UUT15" s="1436"/>
      <c r="UUU15" s="1436"/>
      <c r="UUV15" s="1436"/>
      <c r="UUW15" s="1436"/>
      <c r="UUX15" s="1436"/>
      <c r="UUY15" s="1436"/>
      <c r="UUZ15" s="1436"/>
      <c r="UVA15" s="1436"/>
      <c r="UVB15" s="1436"/>
      <c r="UVC15" s="1436"/>
      <c r="UVD15" s="1436"/>
      <c r="UVE15" s="1436"/>
      <c r="UVF15" s="1436"/>
      <c r="UVG15" s="1436"/>
      <c r="UVH15" s="1436"/>
      <c r="UVI15" s="1436"/>
      <c r="UVJ15" s="1436"/>
      <c r="UVK15" s="1436"/>
      <c r="UVL15" s="1436"/>
      <c r="UVM15" s="1436"/>
      <c r="UVN15" s="1436"/>
      <c r="UVO15" s="1436"/>
      <c r="UVP15" s="1436"/>
      <c r="UVQ15" s="1436"/>
      <c r="UVR15" s="1436"/>
      <c r="UVS15" s="1436"/>
      <c r="UVT15" s="1436"/>
      <c r="UVU15" s="1436"/>
      <c r="UVV15" s="1436"/>
      <c r="UVW15" s="1436"/>
      <c r="UVX15" s="1436"/>
      <c r="UVY15" s="1436"/>
      <c r="UVZ15" s="1436"/>
      <c r="UWA15" s="1436"/>
      <c r="UWB15" s="1436"/>
      <c r="UWC15" s="1436"/>
      <c r="UWD15" s="1436"/>
      <c r="UWE15" s="1436"/>
      <c r="UWF15" s="1436"/>
      <c r="UWG15" s="1436"/>
      <c r="UWH15" s="1436"/>
      <c r="UWI15" s="1436"/>
      <c r="UWJ15" s="1436"/>
      <c r="UWK15" s="1436"/>
      <c r="UWL15" s="1436"/>
      <c r="UWM15" s="1436"/>
      <c r="UWN15" s="1436"/>
      <c r="UWO15" s="1436"/>
      <c r="UWP15" s="1436"/>
      <c r="UWQ15" s="1436"/>
      <c r="UWR15" s="1436"/>
      <c r="UWS15" s="1436"/>
      <c r="UWT15" s="1436"/>
      <c r="UWU15" s="1436"/>
      <c r="UWV15" s="1436"/>
      <c r="UWW15" s="1436"/>
      <c r="UWX15" s="1436"/>
      <c r="UWY15" s="1436"/>
      <c r="UWZ15" s="1436"/>
      <c r="UXA15" s="1436"/>
      <c r="UXB15" s="1436"/>
      <c r="UXC15" s="1436"/>
      <c r="UXD15" s="1436"/>
      <c r="UXE15" s="1436"/>
      <c r="UXF15" s="1436"/>
      <c r="UXG15" s="1436"/>
      <c r="UXH15" s="1436"/>
      <c r="UXI15" s="1436"/>
      <c r="UXJ15" s="1436"/>
      <c r="UXK15" s="1436"/>
      <c r="UXL15" s="1436"/>
      <c r="UXM15" s="1436"/>
      <c r="UXN15" s="1436"/>
      <c r="UXO15" s="1436"/>
      <c r="UXP15" s="1436"/>
      <c r="UXQ15" s="1436"/>
      <c r="UXR15" s="1436"/>
      <c r="UXS15" s="1436"/>
      <c r="UXT15" s="1436"/>
      <c r="UXU15" s="1436"/>
      <c r="UXV15" s="1436"/>
      <c r="UXW15" s="1436"/>
      <c r="UXX15" s="1436"/>
      <c r="UXY15" s="1436"/>
      <c r="UXZ15" s="1436"/>
      <c r="UYA15" s="1436"/>
      <c r="UYB15" s="1436"/>
      <c r="UYC15" s="1436"/>
      <c r="UYD15" s="1436"/>
      <c r="UYE15" s="1436"/>
      <c r="UYF15" s="1436"/>
      <c r="UYG15" s="1436"/>
      <c r="UYH15" s="1436"/>
      <c r="UYI15" s="1436"/>
      <c r="UYJ15" s="1436"/>
      <c r="UYK15" s="1436"/>
      <c r="UYL15" s="1436"/>
      <c r="UYM15" s="1436"/>
      <c r="UYN15" s="1436"/>
      <c r="UYO15" s="1436"/>
      <c r="UYP15" s="1436"/>
      <c r="UYQ15" s="1436"/>
      <c r="UYR15" s="1436"/>
      <c r="UYS15" s="1436"/>
      <c r="UYT15" s="1436"/>
      <c r="UYU15" s="1436"/>
      <c r="UYV15" s="1436"/>
      <c r="UYW15" s="1436"/>
      <c r="UYX15" s="1436"/>
      <c r="UYY15" s="1436"/>
      <c r="UYZ15" s="1436"/>
      <c r="UZA15" s="1436"/>
      <c r="UZB15" s="1436"/>
      <c r="UZC15" s="1436"/>
      <c r="UZD15" s="1436"/>
      <c r="UZE15" s="1436"/>
      <c r="UZF15" s="1436"/>
      <c r="UZG15" s="1436"/>
      <c r="UZH15" s="1436"/>
      <c r="UZI15" s="1436"/>
      <c r="UZJ15" s="1436"/>
      <c r="UZK15" s="1436"/>
      <c r="UZL15" s="1436"/>
      <c r="UZM15" s="1436"/>
      <c r="UZN15" s="1436"/>
      <c r="UZO15" s="1436"/>
      <c r="UZP15" s="1436"/>
      <c r="UZQ15" s="1436"/>
      <c r="UZR15" s="1436"/>
      <c r="UZS15" s="1436"/>
      <c r="UZT15" s="1436"/>
      <c r="UZU15" s="1436"/>
      <c r="UZV15" s="1436"/>
      <c r="UZW15" s="1436"/>
      <c r="UZX15" s="1436"/>
      <c r="UZY15" s="1436"/>
      <c r="UZZ15" s="1436"/>
      <c r="VAA15" s="1436"/>
      <c r="VAB15" s="1436"/>
      <c r="VAC15" s="1436"/>
      <c r="VAD15" s="1436"/>
      <c r="VAE15" s="1436"/>
      <c r="VAF15" s="1436"/>
      <c r="VAG15" s="1436"/>
      <c r="VAH15" s="1436"/>
      <c r="VAI15" s="1436"/>
      <c r="VAJ15" s="1436"/>
      <c r="VAK15" s="1436"/>
      <c r="VAL15" s="1436"/>
      <c r="VAM15" s="1436"/>
      <c r="VAN15" s="1436"/>
      <c r="VAO15" s="1436"/>
      <c r="VAP15" s="1436"/>
      <c r="VAQ15" s="1436"/>
      <c r="VAR15" s="1436"/>
      <c r="VAS15" s="1436"/>
      <c r="VAT15" s="1436"/>
      <c r="VAU15" s="1436"/>
      <c r="VAV15" s="1436"/>
      <c r="VAW15" s="1436"/>
      <c r="VAX15" s="1436"/>
      <c r="VAY15" s="1436"/>
      <c r="VAZ15" s="1436"/>
      <c r="VBA15" s="1436"/>
      <c r="VBB15" s="1436"/>
      <c r="VBC15" s="1436"/>
      <c r="VBD15" s="1436"/>
      <c r="VBE15" s="1436"/>
      <c r="VBF15" s="1436"/>
      <c r="VBG15" s="1436"/>
      <c r="VBH15" s="1436"/>
      <c r="VBI15" s="1436"/>
      <c r="VBJ15" s="1436"/>
      <c r="VBK15" s="1436"/>
      <c r="VBL15" s="1436"/>
      <c r="VBM15" s="1436"/>
      <c r="VBN15" s="1436"/>
      <c r="VBO15" s="1436"/>
      <c r="VBP15" s="1436"/>
      <c r="VBQ15" s="1436"/>
      <c r="VBR15" s="1436"/>
      <c r="VBS15" s="1436"/>
      <c r="VBT15" s="1436"/>
      <c r="VBU15" s="1436"/>
      <c r="VBV15" s="1436"/>
      <c r="VBW15" s="1436"/>
      <c r="VBX15" s="1436"/>
      <c r="VBY15" s="1436"/>
      <c r="VBZ15" s="1436"/>
      <c r="VCA15" s="1436"/>
      <c r="VCB15" s="1436"/>
      <c r="VCC15" s="1436"/>
      <c r="VCD15" s="1436"/>
      <c r="VCE15" s="1436"/>
      <c r="VCF15" s="1436"/>
      <c r="VCG15" s="1436"/>
      <c r="VCH15" s="1436"/>
      <c r="VCI15" s="1436"/>
      <c r="VCJ15" s="1436"/>
      <c r="VCK15" s="1436"/>
      <c r="VCL15" s="1436"/>
      <c r="VCM15" s="1436"/>
      <c r="VCN15" s="1436"/>
      <c r="VCO15" s="1436"/>
      <c r="VCP15" s="1436"/>
      <c r="VCQ15" s="1436"/>
      <c r="VCR15" s="1436"/>
      <c r="VCS15" s="1436"/>
      <c r="VCT15" s="1436"/>
      <c r="VCU15" s="1436"/>
      <c r="VCV15" s="1436"/>
      <c r="VCW15" s="1436"/>
      <c r="VCX15" s="1436"/>
      <c r="VCY15" s="1436"/>
      <c r="VCZ15" s="1436"/>
      <c r="VDA15" s="1436"/>
      <c r="VDB15" s="1436"/>
      <c r="VDC15" s="1436"/>
      <c r="VDD15" s="1436"/>
      <c r="VDE15" s="1436"/>
      <c r="VDF15" s="1436"/>
      <c r="VDG15" s="1436"/>
      <c r="VDH15" s="1436"/>
      <c r="VDI15" s="1436"/>
      <c r="VDJ15" s="1436"/>
      <c r="VDK15" s="1436"/>
      <c r="VDL15" s="1436"/>
      <c r="VDM15" s="1436"/>
      <c r="VDN15" s="1436"/>
      <c r="VDO15" s="1436"/>
      <c r="VDP15" s="1436"/>
      <c r="VDQ15" s="1436"/>
      <c r="VDR15" s="1436"/>
      <c r="VDS15" s="1436"/>
      <c r="VDT15" s="1436"/>
      <c r="VDU15" s="1436"/>
      <c r="VDV15" s="1436"/>
      <c r="VDW15" s="1436"/>
      <c r="VDX15" s="1436"/>
      <c r="VDY15" s="1436"/>
      <c r="VDZ15" s="1436"/>
      <c r="VEA15" s="1436"/>
      <c r="VEB15" s="1436"/>
      <c r="VEC15" s="1436"/>
      <c r="VED15" s="1436"/>
      <c r="VEE15" s="1436"/>
      <c r="VEF15" s="1436"/>
      <c r="VEG15" s="1436"/>
      <c r="VEH15" s="1436"/>
      <c r="VEI15" s="1436"/>
      <c r="VEJ15" s="1436"/>
      <c r="VEK15" s="1436"/>
      <c r="VEL15" s="1436"/>
      <c r="VEM15" s="1436"/>
      <c r="VEN15" s="1436"/>
      <c r="VEO15" s="1436"/>
      <c r="VEP15" s="1436"/>
      <c r="VEQ15" s="1436"/>
      <c r="VER15" s="1436"/>
      <c r="VES15" s="1436"/>
      <c r="VET15" s="1436"/>
      <c r="VEU15" s="1436"/>
      <c r="VEV15" s="1436"/>
      <c r="VEW15" s="1436"/>
      <c r="VEX15" s="1436"/>
      <c r="VEY15" s="1436"/>
      <c r="VEZ15" s="1436"/>
      <c r="VFA15" s="1436"/>
      <c r="VFB15" s="1436"/>
      <c r="VFC15" s="1436"/>
      <c r="VFD15" s="1436"/>
      <c r="VFE15" s="1436"/>
      <c r="VFF15" s="1436"/>
      <c r="VFG15" s="1436"/>
      <c r="VFH15" s="1436"/>
      <c r="VFI15" s="1436"/>
      <c r="VFJ15" s="1436"/>
      <c r="VFK15" s="1436"/>
      <c r="VFL15" s="1436"/>
      <c r="VFM15" s="1436"/>
      <c r="VFN15" s="1436"/>
      <c r="VFO15" s="1436"/>
      <c r="VFP15" s="1436"/>
      <c r="VFQ15" s="1436"/>
      <c r="VFR15" s="1436"/>
      <c r="VFS15" s="1436"/>
      <c r="VFT15" s="1436"/>
      <c r="VFU15" s="1436"/>
      <c r="VFV15" s="1436"/>
      <c r="VFW15" s="1436"/>
      <c r="VFX15" s="1436"/>
      <c r="VFY15" s="1436"/>
      <c r="VFZ15" s="1436"/>
      <c r="VGA15" s="1436"/>
      <c r="VGB15" s="1436"/>
      <c r="VGC15" s="1436"/>
      <c r="VGD15" s="1436"/>
      <c r="VGE15" s="1436"/>
      <c r="VGF15" s="1436"/>
      <c r="VGG15" s="1436"/>
      <c r="VGH15" s="1436"/>
      <c r="VGI15" s="1436"/>
      <c r="VGJ15" s="1436"/>
      <c r="VGK15" s="1436"/>
      <c r="VGL15" s="1436"/>
      <c r="VGM15" s="1436"/>
      <c r="VGN15" s="1436"/>
      <c r="VGO15" s="1436"/>
      <c r="VGP15" s="1436"/>
      <c r="VGQ15" s="1436"/>
      <c r="VGR15" s="1436"/>
      <c r="VGS15" s="1436"/>
      <c r="VGT15" s="1436"/>
      <c r="VGU15" s="1436"/>
      <c r="VGV15" s="1436"/>
      <c r="VGW15" s="1436"/>
      <c r="VGX15" s="1436"/>
      <c r="VGY15" s="1436"/>
      <c r="VGZ15" s="1436"/>
      <c r="VHA15" s="1436"/>
      <c r="VHB15" s="1436"/>
      <c r="VHC15" s="1436"/>
      <c r="VHD15" s="1436"/>
      <c r="VHE15" s="1436"/>
      <c r="VHF15" s="1436"/>
      <c r="VHG15" s="1436"/>
      <c r="VHH15" s="1436"/>
      <c r="VHI15" s="1436"/>
      <c r="VHJ15" s="1436"/>
      <c r="VHK15" s="1436"/>
      <c r="VHL15" s="1436"/>
      <c r="VHM15" s="1436"/>
      <c r="VHN15" s="1436"/>
      <c r="VHO15" s="1436"/>
      <c r="VHP15" s="1436"/>
      <c r="VHQ15" s="1436"/>
      <c r="VHR15" s="1436"/>
      <c r="VHS15" s="1436"/>
      <c r="VHT15" s="1436"/>
      <c r="VHU15" s="1436"/>
      <c r="VHV15" s="1436"/>
      <c r="VHW15" s="1436"/>
      <c r="VHX15" s="1436"/>
      <c r="VHY15" s="1436"/>
      <c r="VHZ15" s="1436"/>
      <c r="VIA15" s="1436"/>
      <c r="VIB15" s="1436"/>
      <c r="VIC15" s="1436"/>
      <c r="VID15" s="1436"/>
      <c r="VIE15" s="1436"/>
      <c r="VIF15" s="1436"/>
      <c r="VIG15" s="1436"/>
      <c r="VIH15" s="1436"/>
      <c r="VII15" s="1436"/>
      <c r="VIJ15" s="1436"/>
      <c r="VIK15" s="1436"/>
      <c r="VIL15" s="1436"/>
      <c r="VIM15" s="1436"/>
      <c r="VIN15" s="1436"/>
      <c r="VIO15" s="1436"/>
      <c r="VIP15" s="1436"/>
      <c r="VIQ15" s="1436"/>
      <c r="VIR15" s="1436"/>
      <c r="VIS15" s="1436"/>
      <c r="VIT15" s="1436"/>
      <c r="VIU15" s="1436"/>
      <c r="VIV15" s="1436"/>
      <c r="VIW15" s="1436"/>
      <c r="VIX15" s="1436"/>
      <c r="VIY15" s="1436"/>
      <c r="VIZ15" s="1436"/>
      <c r="VJA15" s="1436"/>
      <c r="VJB15" s="1436"/>
      <c r="VJC15" s="1436"/>
      <c r="VJD15" s="1436"/>
      <c r="VJE15" s="1436"/>
      <c r="VJF15" s="1436"/>
      <c r="VJG15" s="1436"/>
      <c r="VJH15" s="1436"/>
      <c r="VJI15" s="1436"/>
      <c r="VJJ15" s="1436"/>
      <c r="VJK15" s="1436"/>
      <c r="VJL15" s="1436"/>
      <c r="VJM15" s="1436"/>
      <c r="VJN15" s="1436"/>
      <c r="VJO15" s="1436"/>
      <c r="VJP15" s="1436"/>
      <c r="VJQ15" s="1436"/>
      <c r="VJR15" s="1436"/>
      <c r="VJS15" s="1436"/>
      <c r="VJT15" s="1436"/>
      <c r="VJU15" s="1436"/>
      <c r="VJV15" s="1436"/>
      <c r="VJW15" s="1436"/>
      <c r="VJX15" s="1436"/>
      <c r="VJY15" s="1436"/>
      <c r="VJZ15" s="1436"/>
      <c r="VKA15" s="1436"/>
      <c r="VKB15" s="1436"/>
      <c r="VKC15" s="1436"/>
      <c r="VKD15" s="1436"/>
      <c r="VKE15" s="1436"/>
      <c r="VKF15" s="1436"/>
      <c r="VKG15" s="1436"/>
      <c r="VKH15" s="1436"/>
      <c r="VKI15" s="1436"/>
      <c r="VKJ15" s="1436"/>
      <c r="VKK15" s="1436"/>
      <c r="VKL15" s="1436"/>
      <c r="VKM15" s="1436"/>
      <c r="VKN15" s="1436"/>
      <c r="VKO15" s="1436"/>
      <c r="VKP15" s="1436"/>
      <c r="VKQ15" s="1436"/>
      <c r="VKR15" s="1436"/>
      <c r="VKS15" s="1436"/>
      <c r="VKT15" s="1436"/>
      <c r="VKU15" s="1436"/>
      <c r="VKV15" s="1436"/>
      <c r="VKW15" s="1436"/>
      <c r="VKX15" s="1436"/>
      <c r="VKY15" s="1436"/>
      <c r="VKZ15" s="1436"/>
      <c r="VLA15" s="1436"/>
      <c r="VLB15" s="1436"/>
      <c r="VLC15" s="1436"/>
      <c r="VLD15" s="1436"/>
      <c r="VLE15" s="1436"/>
      <c r="VLF15" s="1436"/>
      <c r="VLG15" s="1436"/>
      <c r="VLH15" s="1436"/>
      <c r="VLI15" s="1436"/>
      <c r="VLJ15" s="1436"/>
      <c r="VLK15" s="1436"/>
      <c r="VLL15" s="1436"/>
      <c r="VLM15" s="1436"/>
      <c r="VLN15" s="1436"/>
      <c r="VLO15" s="1436"/>
      <c r="VLP15" s="1436"/>
      <c r="VLQ15" s="1436"/>
      <c r="VLR15" s="1436"/>
      <c r="VLS15" s="1436"/>
      <c r="VLT15" s="1436"/>
      <c r="VLU15" s="1436"/>
      <c r="VLV15" s="1436"/>
      <c r="VLW15" s="1436"/>
      <c r="VLX15" s="1436"/>
      <c r="VLY15" s="1436"/>
      <c r="VLZ15" s="1436"/>
      <c r="VMA15" s="1436"/>
      <c r="VMB15" s="1436"/>
      <c r="VMC15" s="1436"/>
      <c r="VMD15" s="1436"/>
      <c r="VME15" s="1436"/>
      <c r="VMF15" s="1436"/>
      <c r="VMG15" s="1436"/>
      <c r="VMH15" s="1436"/>
      <c r="VMI15" s="1436"/>
      <c r="VMJ15" s="1436"/>
      <c r="VMK15" s="1436"/>
      <c r="VML15" s="1436"/>
      <c r="VMM15" s="1436"/>
      <c r="VMN15" s="1436"/>
      <c r="VMO15" s="1436"/>
      <c r="VMP15" s="1436"/>
      <c r="VMQ15" s="1436"/>
      <c r="VMR15" s="1436"/>
      <c r="VMS15" s="1436"/>
      <c r="VMT15" s="1436"/>
      <c r="VMU15" s="1436"/>
      <c r="VMV15" s="1436"/>
      <c r="VMW15" s="1436"/>
      <c r="VMX15" s="1436"/>
      <c r="VMY15" s="1436"/>
      <c r="VMZ15" s="1436"/>
      <c r="VNA15" s="1436"/>
      <c r="VNB15" s="1436"/>
      <c r="VNC15" s="1436"/>
      <c r="VND15" s="1436"/>
      <c r="VNE15" s="1436"/>
      <c r="VNF15" s="1436"/>
      <c r="VNG15" s="1436"/>
      <c r="VNH15" s="1436"/>
      <c r="VNI15" s="1436"/>
      <c r="VNJ15" s="1436"/>
      <c r="VNK15" s="1436"/>
      <c r="VNL15" s="1436"/>
      <c r="VNM15" s="1436"/>
      <c r="VNN15" s="1436"/>
      <c r="VNO15" s="1436"/>
      <c r="VNP15" s="1436"/>
      <c r="VNQ15" s="1436"/>
      <c r="VNR15" s="1436"/>
      <c r="VNS15" s="1436"/>
      <c r="VNT15" s="1436"/>
      <c r="VNU15" s="1436"/>
      <c r="VNV15" s="1436"/>
      <c r="VNW15" s="1436"/>
      <c r="VNX15" s="1436"/>
      <c r="VNY15" s="1436"/>
      <c r="VNZ15" s="1436"/>
      <c r="VOA15" s="1436"/>
      <c r="VOB15" s="1436"/>
      <c r="VOC15" s="1436"/>
      <c r="VOD15" s="1436"/>
      <c r="VOE15" s="1436"/>
      <c r="VOF15" s="1436"/>
      <c r="VOG15" s="1436"/>
      <c r="VOH15" s="1436"/>
      <c r="VOI15" s="1436"/>
      <c r="VOJ15" s="1436"/>
      <c r="VOK15" s="1436"/>
      <c r="VOL15" s="1436"/>
      <c r="VOM15" s="1436"/>
      <c r="VON15" s="1436"/>
      <c r="VOO15" s="1436"/>
      <c r="VOP15" s="1436"/>
      <c r="VOQ15" s="1436"/>
      <c r="VOR15" s="1436"/>
      <c r="VOS15" s="1436"/>
      <c r="VOT15" s="1436"/>
      <c r="VOU15" s="1436"/>
      <c r="VOV15" s="1436"/>
      <c r="VOW15" s="1436"/>
      <c r="VOX15" s="1436"/>
      <c r="VOY15" s="1436"/>
      <c r="VOZ15" s="1436"/>
      <c r="VPA15" s="1436"/>
      <c r="VPB15" s="1436"/>
      <c r="VPC15" s="1436"/>
      <c r="VPD15" s="1436"/>
      <c r="VPE15" s="1436"/>
      <c r="VPF15" s="1436"/>
      <c r="VPG15" s="1436"/>
      <c r="VPH15" s="1436"/>
      <c r="VPI15" s="1436"/>
      <c r="VPJ15" s="1436"/>
      <c r="VPK15" s="1436"/>
      <c r="VPL15" s="1436"/>
      <c r="VPM15" s="1436"/>
      <c r="VPN15" s="1436"/>
      <c r="VPO15" s="1436"/>
      <c r="VPP15" s="1436"/>
      <c r="VPQ15" s="1436"/>
      <c r="VPR15" s="1436"/>
      <c r="VPS15" s="1436"/>
      <c r="VPT15" s="1436"/>
      <c r="VPU15" s="1436"/>
      <c r="VPV15" s="1436"/>
      <c r="VPW15" s="1436"/>
      <c r="VPX15" s="1436"/>
      <c r="VPY15" s="1436"/>
      <c r="VPZ15" s="1436"/>
      <c r="VQA15" s="1436"/>
      <c r="VQB15" s="1436"/>
      <c r="VQC15" s="1436"/>
      <c r="VQD15" s="1436"/>
      <c r="VQE15" s="1436"/>
      <c r="VQF15" s="1436"/>
      <c r="VQG15" s="1436"/>
      <c r="VQH15" s="1436"/>
      <c r="VQI15" s="1436"/>
      <c r="VQJ15" s="1436"/>
      <c r="VQK15" s="1436"/>
      <c r="VQL15" s="1436"/>
      <c r="VQM15" s="1436"/>
      <c r="VQN15" s="1436"/>
      <c r="VQO15" s="1436"/>
      <c r="VQP15" s="1436"/>
      <c r="VQQ15" s="1436"/>
      <c r="VQR15" s="1436"/>
      <c r="VQS15" s="1436"/>
      <c r="VQT15" s="1436"/>
      <c r="VQU15" s="1436"/>
      <c r="VQV15" s="1436"/>
      <c r="VQW15" s="1436"/>
      <c r="VQX15" s="1436"/>
      <c r="VQY15" s="1436"/>
      <c r="VQZ15" s="1436"/>
      <c r="VRA15" s="1436"/>
      <c r="VRB15" s="1436"/>
      <c r="VRC15" s="1436"/>
      <c r="VRD15" s="1436"/>
      <c r="VRE15" s="1436"/>
      <c r="VRF15" s="1436"/>
      <c r="VRG15" s="1436"/>
      <c r="VRH15" s="1436"/>
      <c r="VRI15" s="1436"/>
      <c r="VRJ15" s="1436"/>
      <c r="VRK15" s="1436"/>
      <c r="VRL15" s="1436"/>
      <c r="VRM15" s="1436"/>
      <c r="VRN15" s="1436"/>
      <c r="VRO15" s="1436"/>
      <c r="VRP15" s="1436"/>
      <c r="VRQ15" s="1436"/>
      <c r="VRR15" s="1436"/>
      <c r="VRS15" s="1436"/>
      <c r="VRT15" s="1436"/>
      <c r="VRU15" s="1436"/>
      <c r="VRV15" s="1436"/>
      <c r="VRW15" s="1436"/>
      <c r="VRX15" s="1436"/>
      <c r="VRY15" s="1436"/>
      <c r="VRZ15" s="1436"/>
      <c r="VSA15" s="1436"/>
      <c r="VSB15" s="1436"/>
      <c r="VSC15" s="1436"/>
      <c r="VSD15" s="1436"/>
      <c r="VSE15" s="1436"/>
      <c r="VSF15" s="1436"/>
      <c r="VSG15" s="1436"/>
      <c r="VSH15" s="1436"/>
      <c r="VSI15" s="1436"/>
      <c r="VSJ15" s="1436"/>
      <c r="VSK15" s="1436"/>
      <c r="VSL15" s="1436"/>
      <c r="VSM15" s="1436"/>
      <c r="VSN15" s="1436"/>
      <c r="VSO15" s="1436"/>
      <c r="VSP15" s="1436"/>
      <c r="VSQ15" s="1436"/>
      <c r="VSR15" s="1436"/>
      <c r="VSS15" s="1436"/>
      <c r="VST15" s="1436"/>
      <c r="VSU15" s="1436"/>
      <c r="VSV15" s="1436"/>
      <c r="VSW15" s="1436"/>
      <c r="VSX15" s="1436"/>
      <c r="VSY15" s="1436"/>
      <c r="VSZ15" s="1436"/>
      <c r="VTA15" s="1436"/>
      <c r="VTB15" s="1436"/>
      <c r="VTC15" s="1436"/>
      <c r="VTD15" s="1436"/>
      <c r="VTE15" s="1436"/>
      <c r="VTF15" s="1436"/>
      <c r="VTG15" s="1436"/>
      <c r="VTH15" s="1436"/>
      <c r="VTI15" s="1436"/>
      <c r="VTJ15" s="1436"/>
      <c r="VTK15" s="1436"/>
      <c r="VTL15" s="1436"/>
      <c r="VTM15" s="1436"/>
      <c r="VTN15" s="1436"/>
      <c r="VTO15" s="1436"/>
      <c r="VTP15" s="1436"/>
      <c r="VTQ15" s="1436"/>
      <c r="VTR15" s="1436"/>
      <c r="VTS15" s="1436"/>
      <c r="VTT15" s="1436"/>
      <c r="VTU15" s="1436"/>
      <c r="VTV15" s="1436"/>
      <c r="VTW15" s="1436"/>
      <c r="VTX15" s="1436"/>
      <c r="VTY15" s="1436"/>
      <c r="VTZ15" s="1436"/>
      <c r="VUA15" s="1436"/>
      <c r="VUB15" s="1436"/>
      <c r="VUC15" s="1436"/>
      <c r="VUD15" s="1436"/>
      <c r="VUE15" s="1436"/>
      <c r="VUF15" s="1436"/>
      <c r="VUG15" s="1436"/>
      <c r="VUH15" s="1436"/>
      <c r="VUI15" s="1436"/>
      <c r="VUJ15" s="1436"/>
      <c r="VUK15" s="1436"/>
      <c r="VUL15" s="1436"/>
      <c r="VUM15" s="1436"/>
      <c r="VUN15" s="1436"/>
      <c r="VUO15" s="1436"/>
      <c r="VUP15" s="1436"/>
      <c r="VUQ15" s="1436"/>
      <c r="VUR15" s="1436"/>
      <c r="VUS15" s="1436"/>
      <c r="VUT15" s="1436"/>
      <c r="VUU15" s="1436"/>
      <c r="VUV15" s="1436"/>
      <c r="VUW15" s="1436"/>
      <c r="VUX15" s="1436"/>
      <c r="VUY15" s="1436"/>
      <c r="VUZ15" s="1436"/>
      <c r="VVA15" s="1436"/>
      <c r="VVB15" s="1436"/>
      <c r="VVC15" s="1436"/>
      <c r="VVD15" s="1436"/>
      <c r="VVE15" s="1436"/>
      <c r="VVF15" s="1436"/>
      <c r="VVG15" s="1436"/>
      <c r="VVH15" s="1436"/>
      <c r="VVI15" s="1436"/>
      <c r="VVJ15" s="1436"/>
      <c r="VVK15" s="1436"/>
      <c r="VVL15" s="1436"/>
      <c r="VVM15" s="1436"/>
      <c r="VVN15" s="1436"/>
      <c r="VVO15" s="1436"/>
      <c r="VVP15" s="1436"/>
      <c r="VVQ15" s="1436"/>
      <c r="VVR15" s="1436"/>
      <c r="VVS15" s="1436"/>
      <c r="VVT15" s="1436"/>
      <c r="VVU15" s="1436"/>
      <c r="VVV15" s="1436"/>
      <c r="VVW15" s="1436"/>
      <c r="VVX15" s="1436"/>
      <c r="VVY15" s="1436"/>
      <c r="VVZ15" s="1436"/>
      <c r="VWA15" s="1436"/>
      <c r="VWB15" s="1436"/>
      <c r="VWC15" s="1436"/>
      <c r="VWD15" s="1436"/>
      <c r="VWE15" s="1436"/>
      <c r="VWF15" s="1436"/>
      <c r="VWG15" s="1436"/>
      <c r="VWH15" s="1436"/>
      <c r="VWI15" s="1436"/>
      <c r="VWJ15" s="1436"/>
      <c r="VWK15" s="1436"/>
      <c r="VWL15" s="1436"/>
      <c r="VWM15" s="1436"/>
      <c r="VWN15" s="1436"/>
      <c r="VWO15" s="1436"/>
      <c r="VWP15" s="1436"/>
      <c r="VWQ15" s="1436"/>
      <c r="VWR15" s="1436"/>
      <c r="VWS15" s="1436"/>
      <c r="VWT15" s="1436"/>
      <c r="VWU15" s="1436"/>
      <c r="VWV15" s="1436"/>
      <c r="VWW15" s="1436"/>
      <c r="VWX15" s="1436"/>
      <c r="VWY15" s="1436"/>
      <c r="VWZ15" s="1436"/>
      <c r="VXA15" s="1436"/>
      <c r="VXB15" s="1436"/>
      <c r="VXC15" s="1436"/>
      <c r="VXD15" s="1436"/>
      <c r="VXE15" s="1436"/>
      <c r="VXF15" s="1436"/>
      <c r="VXG15" s="1436"/>
      <c r="VXH15" s="1436"/>
      <c r="VXI15" s="1436"/>
      <c r="VXJ15" s="1436"/>
      <c r="VXK15" s="1436"/>
      <c r="VXL15" s="1436"/>
      <c r="VXM15" s="1436"/>
      <c r="VXN15" s="1436"/>
      <c r="VXO15" s="1436"/>
      <c r="VXP15" s="1436"/>
      <c r="VXQ15" s="1436"/>
      <c r="VXR15" s="1436"/>
      <c r="VXS15" s="1436"/>
      <c r="VXT15" s="1436"/>
      <c r="VXU15" s="1436"/>
      <c r="VXV15" s="1436"/>
      <c r="VXW15" s="1436"/>
      <c r="VXX15" s="1436"/>
      <c r="VXY15" s="1436"/>
      <c r="VXZ15" s="1436"/>
      <c r="VYA15" s="1436"/>
      <c r="VYB15" s="1436"/>
      <c r="VYC15" s="1436"/>
      <c r="VYD15" s="1436"/>
      <c r="VYE15" s="1436"/>
      <c r="VYF15" s="1436"/>
      <c r="VYG15" s="1436"/>
      <c r="VYH15" s="1436"/>
      <c r="VYI15" s="1436"/>
      <c r="VYJ15" s="1436"/>
      <c r="VYK15" s="1436"/>
      <c r="VYL15" s="1436"/>
      <c r="VYM15" s="1436"/>
      <c r="VYN15" s="1436"/>
      <c r="VYO15" s="1436"/>
      <c r="VYP15" s="1436"/>
      <c r="VYQ15" s="1436"/>
      <c r="VYR15" s="1436"/>
      <c r="VYS15" s="1436"/>
      <c r="VYT15" s="1436"/>
      <c r="VYU15" s="1436"/>
      <c r="VYV15" s="1436"/>
      <c r="VYW15" s="1436"/>
      <c r="VYX15" s="1436"/>
      <c r="VYY15" s="1436"/>
      <c r="VYZ15" s="1436"/>
      <c r="VZA15" s="1436"/>
      <c r="VZB15" s="1436"/>
      <c r="VZC15" s="1436"/>
      <c r="VZD15" s="1436"/>
      <c r="VZE15" s="1436"/>
      <c r="VZF15" s="1436"/>
      <c r="VZG15" s="1436"/>
      <c r="VZH15" s="1436"/>
      <c r="VZI15" s="1436"/>
      <c r="VZJ15" s="1436"/>
      <c r="VZK15" s="1436"/>
      <c r="VZL15" s="1436"/>
      <c r="VZM15" s="1436"/>
      <c r="VZN15" s="1436"/>
      <c r="VZO15" s="1436"/>
      <c r="VZP15" s="1436"/>
      <c r="VZQ15" s="1436"/>
      <c r="VZR15" s="1436"/>
      <c r="VZS15" s="1436"/>
      <c r="VZT15" s="1436"/>
      <c r="VZU15" s="1436"/>
      <c r="VZV15" s="1436"/>
      <c r="VZW15" s="1436"/>
      <c r="VZX15" s="1436"/>
      <c r="VZY15" s="1436"/>
      <c r="VZZ15" s="1436"/>
      <c r="WAA15" s="1436"/>
      <c r="WAB15" s="1436"/>
      <c r="WAC15" s="1436"/>
      <c r="WAD15" s="1436"/>
      <c r="WAE15" s="1436"/>
      <c r="WAF15" s="1436"/>
      <c r="WAG15" s="1436"/>
      <c r="WAH15" s="1436"/>
      <c r="WAI15" s="1436"/>
      <c r="WAJ15" s="1436"/>
      <c r="WAK15" s="1436"/>
      <c r="WAL15" s="1436"/>
      <c r="WAM15" s="1436"/>
      <c r="WAN15" s="1436"/>
      <c r="WAO15" s="1436"/>
      <c r="WAP15" s="1436"/>
      <c r="WAQ15" s="1436"/>
      <c r="WAR15" s="1436"/>
      <c r="WAS15" s="1436"/>
      <c r="WAT15" s="1436"/>
      <c r="WAU15" s="1436"/>
      <c r="WAV15" s="1436"/>
      <c r="WAW15" s="1436"/>
      <c r="WAX15" s="1436"/>
      <c r="WAY15" s="1436"/>
      <c r="WAZ15" s="1436"/>
      <c r="WBA15" s="1436"/>
      <c r="WBB15" s="1436"/>
      <c r="WBC15" s="1436"/>
      <c r="WBD15" s="1436"/>
      <c r="WBE15" s="1436"/>
      <c r="WBF15" s="1436"/>
      <c r="WBG15" s="1436"/>
      <c r="WBH15" s="1436"/>
      <c r="WBI15" s="1436"/>
      <c r="WBJ15" s="1436"/>
      <c r="WBK15" s="1436"/>
      <c r="WBL15" s="1436"/>
      <c r="WBM15" s="1436"/>
      <c r="WBN15" s="1436"/>
      <c r="WBO15" s="1436"/>
      <c r="WBP15" s="1436"/>
      <c r="WBQ15" s="1436"/>
      <c r="WBR15" s="1436"/>
      <c r="WBS15" s="1436"/>
      <c r="WBT15" s="1436"/>
      <c r="WBU15" s="1436"/>
      <c r="WBV15" s="1436"/>
      <c r="WBW15" s="1436"/>
      <c r="WBX15" s="1436"/>
      <c r="WBY15" s="1436"/>
      <c r="WBZ15" s="1436"/>
      <c r="WCA15" s="1436"/>
      <c r="WCB15" s="1436"/>
      <c r="WCC15" s="1436"/>
      <c r="WCD15" s="1436"/>
      <c r="WCE15" s="1436"/>
      <c r="WCF15" s="1436"/>
      <c r="WCG15" s="1436"/>
      <c r="WCH15" s="1436"/>
      <c r="WCI15" s="1436"/>
      <c r="WCJ15" s="1436"/>
      <c r="WCK15" s="1436"/>
      <c r="WCL15" s="1436"/>
      <c r="WCM15" s="1436"/>
      <c r="WCN15" s="1436"/>
      <c r="WCO15" s="1436"/>
      <c r="WCP15" s="1436"/>
      <c r="WCQ15" s="1436"/>
      <c r="WCR15" s="1436"/>
      <c r="WCS15" s="1436"/>
      <c r="WCT15" s="1436"/>
      <c r="WCU15" s="1436"/>
      <c r="WCV15" s="1436"/>
      <c r="WCW15" s="1436"/>
      <c r="WCX15" s="1436"/>
      <c r="WCY15" s="1436"/>
      <c r="WCZ15" s="1436"/>
      <c r="WDA15" s="1436"/>
      <c r="WDB15" s="1436"/>
      <c r="WDC15" s="1436"/>
      <c r="WDD15" s="1436"/>
      <c r="WDE15" s="1436"/>
      <c r="WDF15" s="1436"/>
      <c r="WDG15" s="1436"/>
      <c r="WDH15" s="1436"/>
      <c r="WDI15" s="1436"/>
      <c r="WDJ15" s="1436"/>
      <c r="WDK15" s="1436"/>
      <c r="WDL15" s="1436"/>
      <c r="WDM15" s="1436"/>
      <c r="WDN15" s="1436"/>
      <c r="WDO15" s="1436"/>
      <c r="WDP15" s="1436"/>
      <c r="WDQ15" s="1436"/>
      <c r="WDR15" s="1436"/>
      <c r="WDS15" s="1436"/>
      <c r="WDT15" s="1436"/>
      <c r="WDU15" s="1436"/>
      <c r="WDV15" s="1436"/>
      <c r="WDW15" s="1436"/>
      <c r="WDX15" s="1436"/>
      <c r="WDY15" s="1436"/>
      <c r="WDZ15" s="1436"/>
      <c r="WEA15" s="1436"/>
      <c r="WEB15" s="1436"/>
      <c r="WEC15" s="1436"/>
      <c r="WED15" s="1436"/>
      <c r="WEE15" s="1436"/>
      <c r="WEF15" s="1436"/>
      <c r="WEG15" s="1436"/>
      <c r="WEH15" s="1436"/>
      <c r="WEI15" s="1436"/>
      <c r="WEJ15" s="1436"/>
      <c r="WEK15" s="1436"/>
      <c r="WEL15" s="1436"/>
      <c r="WEM15" s="1436"/>
      <c r="WEN15" s="1436"/>
      <c r="WEO15" s="1436"/>
      <c r="WEP15" s="1436"/>
      <c r="WEQ15" s="1436"/>
      <c r="WER15" s="1436"/>
      <c r="WES15" s="1436"/>
      <c r="WET15" s="1436"/>
      <c r="WEU15" s="1436"/>
      <c r="WEV15" s="1436"/>
      <c r="WEW15" s="1436"/>
      <c r="WEX15" s="1436"/>
      <c r="WEY15" s="1436"/>
      <c r="WEZ15" s="1436"/>
      <c r="WFA15" s="1436"/>
      <c r="WFB15" s="1436"/>
      <c r="WFC15" s="1436"/>
      <c r="WFD15" s="1436"/>
      <c r="WFE15" s="1436"/>
      <c r="WFF15" s="1436"/>
      <c r="WFG15" s="1436"/>
      <c r="WFH15" s="1436"/>
      <c r="WFI15" s="1436"/>
      <c r="WFJ15" s="1436"/>
      <c r="WFK15" s="1436"/>
      <c r="WFL15" s="1436"/>
      <c r="WFM15" s="1436"/>
      <c r="WFN15" s="1436"/>
      <c r="WFO15" s="1436"/>
      <c r="WFP15" s="1436"/>
      <c r="WFQ15" s="1436"/>
      <c r="WFR15" s="1436"/>
      <c r="WFS15" s="1436"/>
      <c r="WFT15" s="1436"/>
      <c r="WFU15" s="1436"/>
      <c r="WFV15" s="1436"/>
      <c r="WFW15" s="1436"/>
      <c r="WFX15" s="1436"/>
      <c r="WFY15" s="1436"/>
      <c r="WFZ15" s="1436"/>
      <c r="WGA15" s="1436"/>
      <c r="WGB15" s="1436"/>
      <c r="WGC15" s="1436"/>
      <c r="WGD15" s="1436"/>
      <c r="WGE15" s="1436"/>
      <c r="WGF15" s="1436"/>
      <c r="WGG15" s="1436"/>
      <c r="WGH15" s="1436"/>
      <c r="WGI15" s="1436"/>
      <c r="WGJ15" s="1436"/>
      <c r="WGK15" s="1436"/>
      <c r="WGL15" s="1436"/>
      <c r="WGM15" s="1436"/>
      <c r="WGN15" s="1436"/>
      <c r="WGO15" s="1436"/>
      <c r="WGP15" s="1436"/>
      <c r="WGQ15" s="1436"/>
      <c r="WGR15" s="1436"/>
      <c r="WGS15" s="1436"/>
      <c r="WGT15" s="1436"/>
      <c r="WGU15" s="1436"/>
      <c r="WGV15" s="1436"/>
      <c r="WGW15" s="1436"/>
      <c r="WGX15" s="1436"/>
      <c r="WGY15" s="1436"/>
      <c r="WGZ15" s="1436"/>
      <c r="WHA15" s="1436"/>
      <c r="WHB15" s="1436"/>
      <c r="WHC15" s="1436"/>
      <c r="WHD15" s="1436"/>
      <c r="WHE15" s="1436"/>
      <c r="WHF15" s="1436"/>
      <c r="WHG15" s="1436"/>
      <c r="WHH15" s="1436"/>
      <c r="WHI15" s="1436"/>
      <c r="WHJ15" s="1436"/>
      <c r="WHK15" s="1436"/>
      <c r="WHL15" s="1436"/>
      <c r="WHM15" s="1436"/>
      <c r="WHN15" s="1436"/>
      <c r="WHO15" s="1436"/>
      <c r="WHP15" s="1436"/>
      <c r="WHQ15" s="1436"/>
      <c r="WHR15" s="1436"/>
      <c r="WHS15" s="1436"/>
      <c r="WHT15" s="1436"/>
      <c r="WHU15" s="1436"/>
      <c r="WHV15" s="1436"/>
      <c r="WHW15" s="1436"/>
      <c r="WHX15" s="1436"/>
      <c r="WHY15" s="1436"/>
      <c r="WHZ15" s="1436"/>
      <c r="WIA15" s="1436"/>
      <c r="WIB15" s="1436"/>
      <c r="WIC15" s="1436"/>
      <c r="WID15" s="1436"/>
      <c r="WIE15" s="1436"/>
      <c r="WIF15" s="1436"/>
      <c r="WIG15" s="1436"/>
      <c r="WIH15" s="1436"/>
      <c r="WII15" s="1436"/>
      <c r="WIJ15" s="1436"/>
      <c r="WIK15" s="1436"/>
      <c r="WIL15" s="1436"/>
      <c r="WIM15" s="1436"/>
      <c r="WIN15" s="1436"/>
      <c r="WIO15" s="1436"/>
      <c r="WIP15" s="1436"/>
      <c r="WIQ15" s="1436"/>
      <c r="WIR15" s="1436"/>
      <c r="WIS15" s="1436"/>
      <c r="WIT15" s="1436"/>
      <c r="WIU15" s="1436"/>
      <c r="WIV15" s="1436"/>
      <c r="WIW15" s="1436"/>
      <c r="WIX15" s="1436"/>
      <c r="WIY15" s="1436"/>
      <c r="WIZ15" s="1436"/>
      <c r="WJA15" s="1436"/>
      <c r="WJB15" s="1436"/>
      <c r="WJC15" s="1436"/>
      <c r="WJD15" s="1436"/>
      <c r="WJE15" s="1436"/>
      <c r="WJF15" s="1436"/>
      <c r="WJG15" s="1436"/>
      <c r="WJH15" s="1436"/>
      <c r="WJI15" s="1436"/>
      <c r="WJJ15" s="1436"/>
      <c r="WJK15" s="1436"/>
      <c r="WJL15" s="1436"/>
      <c r="WJM15" s="1436"/>
      <c r="WJN15" s="1436"/>
      <c r="WJO15" s="1436"/>
      <c r="WJP15" s="1436"/>
      <c r="WJQ15" s="1436"/>
      <c r="WJR15" s="1436"/>
      <c r="WJS15" s="1436"/>
      <c r="WJT15" s="1436"/>
      <c r="WJU15" s="1436"/>
      <c r="WJV15" s="1436"/>
      <c r="WJW15" s="1436"/>
      <c r="WJX15" s="1436"/>
      <c r="WJY15" s="1436"/>
      <c r="WJZ15" s="1436"/>
      <c r="WKA15" s="1436"/>
      <c r="WKB15" s="1436"/>
      <c r="WKC15" s="1436"/>
      <c r="WKD15" s="1436"/>
      <c r="WKE15" s="1436"/>
      <c r="WKF15" s="1436"/>
      <c r="WKG15" s="1436"/>
      <c r="WKH15" s="1436"/>
      <c r="WKI15" s="1436"/>
      <c r="WKJ15" s="1436"/>
      <c r="WKK15" s="1436"/>
      <c r="WKL15" s="1436"/>
      <c r="WKM15" s="1436"/>
      <c r="WKN15" s="1436"/>
      <c r="WKO15" s="1436"/>
      <c r="WKP15" s="1436"/>
      <c r="WKQ15" s="1436"/>
      <c r="WKR15" s="1436"/>
      <c r="WKS15" s="1436"/>
      <c r="WKT15" s="1436"/>
      <c r="WKU15" s="1436"/>
      <c r="WKV15" s="1436"/>
      <c r="WKW15" s="1436"/>
      <c r="WKX15" s="1436"/>
      <c r="WKY15" s="1436"/>
      <c r="WKZ15" s="1436"/>
      <c r="WLA15" s="1436"/>
      <c r="WLB15" s="1436"/>
      <c r="WLC15" s="1436"/>
      <c r="WLD15" s="1436"/>
      <c r="WLE15" s="1436"/>
      <c r="WLF15" s="1436"/>
      <c r="WLG15" s="1436"/>
      <c r="WLH15" s="1436"/>
      <c r="WLI15" s="1436"/>
      <c r="WLJ15" s="1436"/>
      <c r="WLK15" s="1436"/>
      <c r="WLL15" s="1436"/>
      <c r="WLM15" s="1436"/>
      <c r="WLN15" s="1436"/>
      <c r="WLO15" s="1436"/>
      <c r="WLP15" s="1436"/>
      <c r="WLQ15" s="1436"/>
      <c r="WLR15" s="1436"/>
      <c r="WLS15" s="1436"/>
      <c r="WLT15" s="1436"/>
      <c r="WLU15" s="1436"/>
      <c r="WLV15" s="1436"/>
      <c r="WLW15" s="1436"/>
      <c r="WLX15" s="1436"/>
      <c r="WLY15" s="1436"/>
      <c r="WLZ15" s="1436"/>
      <c r="WMA15" s="1436"/>
      <c r="WMB15" s="1436"/>
      <c r="WMC15" s="1436"/>
      <c r="WMD15" s="1436"/>
      <c r="WME15" s="1436"/>
      <c r="WMF15" s="1436"/>
      <c r="WMG15" s="1436"/>
      <c r="WMH15" s="1436"/>
      <c r="WMI15" s="1436"/>
      <c r="WMJ15" s="1436"/>
      <c r="WMK15" s="1436"/>
      <c r="WML15" s="1436"/>
      <c r="WMM15" s="1436"/>
      <c r="WMN15" s="1436"/>
      <c r="WMO15" s="1436"/>
      <c r="WMP15" s="1436"/>
      <c r="WMQ15" s="1436"/>
      <c r="WMR15" s="1436"/>
      <c r="WMS15" s="1436"/>
      <c r="WMT15" s="1436"/>
      <c r="WMU15" s="1436"/>
      <c r="WMV15" s="1436"/>
      <c r="WMW15" s="1436"/>
      <c r="WMX15" s="1436"/>
      <c r="WMY15" s="1436"/>
      <c r="WMZ15" s="1436"/>
      <c r="WNA15" s="1436"/>
      <c r="WNB15" s="1436"/>
      <c r="WNC15" s="1436"/>
      <c r="WND15" s="1436"/>
      <c r="WNE15" s="1436"/>
      <c r="WNF15" s="1436"/>
      <c r="WNG15" s="1436"/>
      <c r="WNH15" s="1436"/>
      <c r="WNI15" s="1436"/>
      <c r="WNJ15" s="1436"/>
      <c r="WNK15" s="1436"/>
      <c r="WNL15" s="1436"/>
      <c r="WNM15" s="1436"/>
      <c r="WNN15" s="1436"/>
      <c r="WNO15" s="1436"/>
      <c r="WNP15" s="1436"/>
      <c r="WNQ15" s="1436"/>
      <c r="WNR15" s="1436"/>
      <c r="WNS15" s="1436"/>
      <c r="WNT15" s="1436"/>
      <c r="WNU15" s="1436"/>
      <c r="WNV15" s="1436"/>
      <c r="WNW15" s="1436"/>
      <c r="WNX15" s="1436"/>
      <c r="WNY15" s="1436"/>
      <c r="WNZ15" s="1436"/>
      <c r="WOA15" s="1436"/>
      <c r="WOB15" s="1436"/>
      <c r="WOC15" s="1436"/>
      <c r="WOD15" s="1436"/>
      <c r="WOE15" s="1436"/>
      <c r="WOF15" s="1436"/>
      <c r="WOG15" s="1436"/>
      <c r="WOH15" s="1436"/>
      <c r="WOI15" s="1436"/>
      <c r="WOJ15" s="1436"/>
      <c r="WOK15" s="1436"/>
      <c r="WOL15" s="1436"/>
      <c r="WOM15" s="1436"/>
      <c r="WON15" s="1436"/>
      <c r="WOO15" s="1436"/>
      <c r="WOP15" s="1436"/>
      <c r="WOQ15" s="1436"/>
      <c r="WOR15" s="1436"/>
      <c r="WOS15" s="1436"/>
      <c r="WOT15" s="1436"/>
      <c r="WOU15" s="1436"/>
      <c r="WOV15" s="1436"/>
      <c r="WOW15" s="1436"/>
      <c r="WOX15" s="1436"/>
      <c r="WOY15" s="1436"/>
      <c r="WOZ15" s="1436"/>
      <c r="WPA15" s="1436"/>
      <c r="WPB15" s="1436"/>
      <c r="WPC15" s="1436"/>
      <c r="WPD15" s="1436"/>
      <c r="WPE15" s="1436"/>
      <c r="WPF15" s="1436"/>
      <c r="WPG15" s="1436"/>
      <c r="WPH15" s="1436"/>
      <c r="WPI15" s="1436"/>
      <c r="WPJ15" s="1436"/>
      <c r="WPK15" s="1436"/>
      <c r="WPL15" s="1436"/>
      <c r="WPM15" s="1436"/>
      <c r="WPN15" s="1436"/>
      <c r="WPO15" s="1436"/>
      <c r="WPP15" s="1436"/>
      <c r="WPQ15" s="1436"/>
      <c r="WPR15" s="1436"/>
      <c r="WPS15" s="1436"/>
      <c r="WPT15" s="1436"/>
      <c r="WPU15" s="1436"/>
      <c r="WPV15" s="1436"/>
      <c r="WPW15" s="1436"/>
      <c r="WPX15" s="1436"/>
      <c r="WPY15" s="1436"/>
      <c r="WPZ15" s="1436"/>
      <c r="WQA15" s="1436"/>
      <c r="WQB15" s="1436"/>
      <c r="WQC15" s="1436"/>
      <c r="WQD15" s="1436"/>
      <c r="WQE15" s="1436"/>
      <c r="WQF15" s="1436"/>
      <c r="WQG15" s="1436"/>
      <c r="WQH15" s="1436"/>
      <c r="WQI15" s="1436"/>
      <c r="WQJ15" s="1436"/>
      <c r="WQK15" s="1436"/>
      <c r="WQL15" s="1436"/>
      <c r="WQM15" s="1436"/>
      <c r="WQN15" s="1436"/>
      <c r="WQO15" s="1436"/>
      <c r="WQP15" s="1436"/>
      <c r="WQQ15" s="1436"/>
      <c r="WQR15" s="1436"/>
      <c r="WQS15" s="1436"/>
      <c r="WQT15" s="1436"/>
      <c r="WQU15" s="1436"/>
      <c r="WQV15" s="1436"/>
      <c r="WQW15" s="1436"/>
      <c r="WQX15" s="1436"/>
      <c r="WQY15" s="1436"/>
      <c r="WQZ15" s="1436"/>
      <c r="WRA15" s="1436"/>
      <c r="WRB15" s="1436"/>
      <c r="WRC15" s="1436"/>
      <c r="WRD15" s="1436"/>
      <c r="WRE15" s="1436"/>
      <c r="WRF15" s="1436"/>
      <c r="WRG15" s="1436"/>
      <c r="WRH15" s="1436"/>
      <c r="WRI15" s="1436"/>
      <c r="WRJ15" s="1436"/>
      <c r="WRK15" s="1436"/>
      <c r="WRL15" s="1436"/>
      <c r="WRM15" s="1436"/>
      <c r="WRN15" s="1436"/>
      <c r="WRO15" s="1436"/>
      <c r="WRP15" s="1436"/>
      <c r="WRQ15" s="1436"/>
      <c r="WRR15" s="1436"/>
      <c r="WRS15" s="1436"/>
      <c r="WRT15" s="1436"/>
      <c r="WRU15" s="1436"/>
      <c r="WRV15" s="1436"/>
      <c r="WRW15" s="1436"/>
      <c r="WRX15" s="1436"/>
      <c r="WRY15" s="1436"/>
      <c r="WRZ15" s="1436"/>
      <c r="WSA15" s="1436"/>
      <c r="WSB15" s="1436"/>
      <c r="WSC15" s="1436"/>
      <c r="WSD15" s="1436"/>
      <c r="WSE15" s="1436"/>
      <c r="WSF15" s="1436"/>
      <c r="WSG15" s="1436"/>
      <c r="WSH15" s="1436"/>
      <c r="WSI15" s="1436"/>
      <c r="WSJ15" s="1436"/>
      <c r="WSK15" s="1436"/>
      <c r="WSL15" s="1436"/>
      <c r="WSM15" s="1436"/>
      <c r="WSN15" s="1436"/>
      <c r="WSO15" s="1436"/>
      <c r="WSP15" s="1436"/>
      <c r="WSQ15" s="1436"/>
      <c r="WSR15" s="1436"/>
      <c r="WSS15" s="1436"/>
      <c r="WST15" s="1436"/>
      <c r="WSU15" s="1436"/>
      <c r="WSV15" s="1436"/>
      <c r="WSW15" s="1436"/>
      <c r="WSX15" s="1436"/>
      <c r="WSY15" s="1436"/>
      <c r="WSZ15" s="1436"/>
      <c r="WTA15" s="1436"/>
      <c r="WTB15" s="1436"/>
      <c r="WTC15" s="1436"/>
      <c r="WTD15" s="1436"/>
      <c r="WTE15" s="1436"/>
      <c r="WTF15" s="1436"/>
      <c r="WTG15" s="1436"/>
      <c r="WTH15" s="1436"/>
      <c r="WTI15" s="1436"/>
      <c r="WTJ15" s="1436"/>
      <c r="WTK15" s="1436"/>
      <c r="WTL15" s="1436"/>
      <c r="WTM15" s="1436"/>
      <c r="WTN15" s="1436"/>
      <c r="WTO15" s="1436"/>
      <c r="WTP15" s="1436"/>
      <c r="WTQ15" s="1436"/>
      <c r="WTR15" s="1436"/>
      <c r="WTS15" s="1436"/>
      <c r="WTT15" s="1436"/>
      <c r="WTU15" s="1436"/>
      <c r="WTV15" s="1436"/>
      <c r="WTW15" s="1436"/>
      <c r="WTX15" s="1436"/>
      <c r="WTY15" s="1436"/>
      <c r="WTZ15" s="1436"/>
      <c r="WUA15" s="1436"/>
      <c r="WUB15" s="1436"/>
      <c r="WUC15" s="1436"/>
      <c r="WUD15" s="1436"/>
      <c r="WUE15" s="1436"/>
      <c r="WUF15" s="1436"/>
      <c r="WUG15" s="1436"/>
      <c r="WUH15" s="1436"/>
      <c r="WUI15" s="1436"/>
      <c r="WUJ15" s="1436"/>
      <c r="WUK15" s="1436"/>
      <c r="WUL15" s="1436"/>
      <c r="WUM15" s="1436"/>
      <c r="WUN15" s="1436"/>
      <c r="WUO15" s="1436"/>
      <c r="WUP15" s="1436"/>
      <c r="WUQ15" s="1436"/>
      <c r="WUR15" s="1436"/>
      <c r="WUS15" s="1436"/>
      <c r="WUT15" s="1436"/>
      <c r="WUU15" s="1436"/>
      <c r="WUV15" s="1436"/>
      <c r="WUW15" s="1436"/>
      <c r="WUX15" s="1436"/>
      <c r="WUY15" s="1436"/>
      <c r="WUZ15" s="1436"/>
      <c r="WVA15" s="1436"/>
      <c r="WVB15" s="1436"/>
      <c r="WVC15" s="1436"/>
      <c r="WVD15" s="1436"/>
      <c r="WVE15" s="1436"/>
      <c r="WVF15" s="1436"/>
      <c r="WVG15" s="1436"/>
      <c r="WVH15" s="1436"/>
      <c r="WVI15" s="1436"/>
      <c r="WVJ15" s="1436"/>
      <c r="WVK15" s="1436"/>
      <c r="WVL15" s="1436"/>
      <c r="WVM15" s="1436"/>
      <c r="WVN15" s="1436"/>
      <c r="WVO15" s="1436"/>
      <c r="WVP15" s="1436"/>
      <c r="WVQ15" s="1436"/>
      <c r="WVR15" s="1436"/>
      <c r="WVS15" s="1436"/>
      <c r="WVT15" s="1436"/>
      <c r="WVU15" s="1436"/>
      <c r="WVV15" s="1436"/>
      <c r="WVW15" s="1436"/>
      <c r="WVX15" s="1436"/>
      <c r="WVY15" s="1436"/>
      <c r="WVZ15" s="1436"/>
      <c r="WWA15" s="1436"/>
      <c r="WWB15" s="1436"/>
      <c r="WWC15" s="1436"/>
      <c r="WWD15" s="1436"/>
      <c r="WWE15" s="1436"/>
      <c r="WWF15" s="1436"/>
      <c r="WWG15" s="1436"/>
      <c r="WWH15" s="1436"/>
      <c r="WWI15" s="1436"/>
      <c r="WWJ15" s="1436"/>
      <c r="WWK15" s="1436"/>
      <c r="WWL15" s="1436"/>
      <c r="WWM15" s="1436"/>
      <c r="WWN15" s="1436"/>
      <c r="WWO15" s="1436"/>
      <c r="WWP15" s="1436"/>
      <c r="WWQ15" s="1436"/>
      <c r="WWR15" s="1436"/>
      <c r="WWS15" s="1436"/>
      <c r="WWT15" s="1436"/>
      <c r="WWU15" s="1436"/>
      <c r="WWV15" s="1436"/>
      <c r="WWW15" s="1436"/>
      <c r="WWX15" s="1436"/>
      <c r="WWY15" s="1436"/>
      <c r="WWZ15" s="1436"/>
      <c r="WXA15" s="1436"/>
      <c r="WXB15" s="1436"/>
      <c r="WXC15" s="1436"/>
      <c r="WXD15" s="1436"/>
      <c r="WXE15" s="1436"/>
      <c r="WXF15" s="1436"/>
      <c r="WXG15" s="1436"/>
      <c r="WXH15" s="1436"/>
      <c r="WXI15" s="1436"/>
      <c r="WXJ15" s="1436"/>
      <c r="WXK15" s="1436"/>
      <c r="WXL15" s="1436"/>
      <c r="WXM15" s="1436"/>
      <c r="WXN15" s="1436"/>
      <c r="WXO15" s="1436"/>
      <c r="WXP15" s="1436"/>
      <c r="WXQ15" s="1436"/>
      <c r="WXR15" s="1436"/>
      <c r="WXS15" s="1436"/>
      <c r="WXT15" s="1436"/>
      <c r="WXU15" s="1436"/>
      <c r="WXV15" s="1436"/>
      <c r="WXW15" s="1436"/>
      <c r="WXX15" s="1436"/>
      <c r="WXY15" s="1436"/>
      <c r="WXZ15" s="1436"/>
      <c r="WYA15" s="1436"/>
      <c r="WYB15" s="1436"/>
      <c r="WYC15" s="1436"/>
      <c r="WYD15" s="1436"/>
      <c r="WYE15" s="1436"/>
      <c r="WYF15" s="1436"/>
      <c r="WYG15" s="1436"/>
      <c r="WYH15" s="1436"/>
      <c r="WYI15" s="1436"/>
      <c r="WYJ15" s="1436"/>
      <c r="WYK15" s="1436"/>
      <c r="WYL15" s="1436"/>
      <c r="WYM15" s="1436"/>
      <c r="WYN15" s="1436"/>
      <c r="WYO15" s="1436"/>
      <c r="WYP15" s="1436"/>
      <c r="WYQ15" s="1436"/>
      <c r="WYR15" s="1436"/>
      <c r="WYS15" s="1436"/>
      <c r="WYT15" s="1436"/>
      <c r="WYU15" s="1436"/>
      <c r="WYV15" s="1436"/>
      <c r="WYW15" s="1436"/>
      <c r="WYX15" s="1436"/>
      <c r="WYY15" s="1436"/>
      <c r="WYZ15" s="1436"/>
      <c r="WZA15" s="1436"/>
      <c r="WZB15" s="1436"/>
      <c r="WZC15" s="1436"/>
      <c r="WZD15" s="1436"/>
      <c r="WZE15" s="1436"/>
      <c r="WZF15" s="1436"/>
      <c r="WZG15" s="1436"/>
      <c r="WZH15" s="1436"/>
      <c r="WZI15" s="1436"/>
      <c r="WZJ15" s="1436"/>
      <c r="WZK15" s="1436"/>
      <c r="WZL15" s="1436"/>
      <c r="WZM15" s="1436"/>
      <c r="WZN15" s="1436"/>
      <c r="WZO15" s="1436"/>
      <c r="WZP15" s="1436"/>
      <c r="WZQ15" s="1436"/>
      <c r="WZR15" s="1436"/>
      <c r="WZS15" s="1436"/>
      <c r="WZT15" s="1436"/>
      <c r="WZU15" s="1436"/>
      <c r="WZV15" s="1436"/>
      <c r="WZW15" s="1436"/>
      <c r="WZX15" s="1436"/>
      <c r="WZY15" s="1436"/>
      <c r="WZZ15" s="1436"/>
      <c r="XAA15" s="1436"/>
      <c r="XAB15" s="1436"/>
      <c r="XAC15" s="1436"/>
      <c r="XAD15" s="1436"/>
      <c r="XAE15" s="1436"/>
      <c r="XAF15" s="1436"/>
      <c r="XAG15" s="1436"/>
      <c r="XAH15" s="1436"/>
      <c r="XAI15" s="1436"/>
      <c r="XAJ15" s="1436"/>
      <c r="XAK15" s="1436"/>
      <c r="XAL15" s="1436"/>
      <c r="XAM15" s="1436"/>
      <c r="XAN15" s="1436"/>
      <c r="XAO15" s="1436"/>
      <c r="XAP15" s="1436"/>
      <c r="XAQ15" s="1436"/>
      <c r="XAR15" s="1436"/>
      <c r="XAS15" s="1436"/>
      <c r="XAT15" s="1436"/>
      <c r="XAU15" s="1436"/>
      <c r="XAV15" s="1436"/>
      <c r="XAW15" s="1436"/>
      <c r="XAX15" s="1436"/>
      <c r="XAY15" s="1436"/>
      <c r="XAZ15" s="1436"/>
      <c r="XBA15" s="1436"/>
      <c r="XBB15" s="1436"/>
      <c r="XBC15" s="1436"/>
      <c r="XBD15" s="1436"/>
      <c r="XBE15" s="1436"/>
      <c r="XBF15" s="1436"/>
      <c r="XBG15" s="1436"/>
      <c r="XBH15" s="1436"/>
      <c r="XBI15" s="1436"/>
      <c r="XBJ15" s="1436"/>
      <c r="XBK15" s="1436"/>
      <c r="XBL15" s="1436"/>
      <c r="XBM15" s="1436"/>
      <c r="XBN15" s="1436"/>
      <c r="XBO15" s="1436"/>
      <c r="XBP15" s="1436"/>
      <c r="XBQ15" s="1436"/>
      <c r="XBR15" s="1436"/>
      <c r="XBS15" s="1436"/>
      <c r="XBT15" s="1436"/>
      <c r="XBU15" s="1436"/>
      <c r="XBV15" s="1436"/>
      <c r="XBW15" s="1436"/>
      <c r="XBX15" s="1436"/>
      <c r="XBY15" s="1436"/>
      <c r="XBZ15" s="1436"/>
      <c r="XCA15" s="1436"/>
      <c r="XCB15" s="1436"/>
      <c r="XCC15" s="1436"/>
      <c r="XCD15" s="1436"/>
      <c r="XCE15" s="1436"/>
      <c r="XCF15" s="1436"/>
      <c r="XCG15" s="1436"/>
      <c r="XCH15" s="1436"/>
      <c r="XCI15" s="1436"/>
      <c r="XCJ15" s="1436"/>
      <c r="XCK15" s="1436"/>
      <c r="XCL15" s="1436"/>
      <c r="XCM15" s="1436"/>
      <c r="XCN15" s="1436"/>
      <c r="XCO15" s="1436"/>
      <c r="XCP15" s="1436"/>
      <c r="XCQ15" s="1436"/>
      <c r="XCR15" s="1436"/>
      <c r="XCS15" s="1436"/>
      <c r="XCT15" s="1436"/>
      <c r="XCU15" s="1436"/>
      <c r="XCV15" s="1436"/>
      <c r="XCW15" s="1436"/>
      <c r="XCX15" s="1436"/>
      <c r="XCY15" s="1436"/>
      <c r="XCZ15" s="1436"/>
      <c r="XDA15" s="1436"/>
      <c r="XDB15" s="1436"/>
      <c r="XDC15" s="1436"/>
      <c r="XDD15" s="1436"/>
      <c r="XDE15" s="1436"/>
      <c r="XDF15" s="1436"/>
      <c r="XDG15" s="1436"/>
      <c r="XDH15" s="1436"/>
      <c r="XDI15" s="1436"/>
      <c r="XDJ15" s="1436"/>
      <c r="XDK15" s="1436"/>
      <c r="XDL15" s="1436"/>
      <c r="XDM15" s="1436"/>
      <c r="XDN15" s="1436"/>
      <c r="XDO15" s="1436"/>
      <c r="XDP15" s="1436"/>
      <c r="XDQ15" s="1436"/>
      <c r="XDR15" s="1436"/>
      <c r="XDS15" s="1436"/>
      <c r="XDT15" s="1436"/>
      <c r="XDU15" s="1436"/>
      <c r="XDV15" s="1436"/>
      <c r="XDW15" s="1436"/>
      <c r="XDX15" s="1436"/>
      <c r="XDY15" s="1436"/>
      <c r="XDZ15" s="1436"/>
      <c r="XEA15" s="1436"/>
      <c r="XEB15" s="1436"/>
      <c r="XEC15" s="1436"/>
      <c r="XED15" s="1436"/>
      <c r="XEE15" s="1436"/>
      <c r="XEF15" s="1436"/>
      <c r="XEG15" s="1436"/>
      <c r="XEH15" s="1436"/>
      <c r="XEI15" s="1436"/>
      <c r="XEJ15" s="1436"/>
      <c r="XEK15" s="1436"/>
      <c r="XEL15" s="1436"/>
      <c r="XEM15" s="1436"/>
      <c r="XEN15" s="1436"/>
      <c r="XEO15" s="1436"/>
      <c r="XEP15" s="1436"/>
      <c r="XEQ15" s="1436"/>
      <c r="XER15" s="1436"/>
      <c r="XES15" s="1436"/>
      <c r="XET15" s="1436"/>
      <c r="XEU15" s="1436"/>
      <c r="XEV15" s="1436"/>
      <c r="XEW15" s="1436"/>
      <c r="XEX15" s="1436"/>
      <c r="XEY15" s="1436"/>
      <c r="XEZ15" s="1436"/>
      <c r="XFA15" s="1436"/>
    </row>
    <row r="16" s="1400" customFormat="1" ht="45" customHeight="1" spans="1:11">
      <c r="A16" s="858">
        <v>14</v>
      </c>
      <c r="B16" s="1197"/>
      <c r="C16" s="1413"/>
      <c r="D16" s="1416" t="s">
        <v>76</v>
      </c>
      <c r="E16" s="986" t="s">
        <v>77</v>
      </c>
      <c r="F16" s="986" t="s">
        <v>78</v>
      </c>
      <c r="G16" s="1414" t="s">
        <v>79</v>
      </c>
      <c r="H16" s="1414" t="s">
        <v>79</v>
      </c>
      <c r="I16" s="1414" t="s">
        <v>80</v>
      </c>
      <c r="J16" s="1434" t="s">
        <v>81</v>
      </c>
      <c r="K16" s="986" t="s">
        <v>34</v>
      </c>
    </row>
    <row r="17" s="1401" customFormat="1" ht="36" customHeight="1" spans="1:11">
      <c r="A17" s="858">
        <v>15</v>
      </c>
      <c r="B17" s="1197"/>
      <c r="C17" s="1413"/>
      <c r="D17" s="1150"/>
      <c r="E17" s="986" t="s">
        <v>82</v>
      </c>
      <c r="F17" s="986" t="s">
        <v>82</v>
      </c>
      <c r="G17" s="1414" t="s">
        <v>83</v>
      </c>
      <c r="H17" s="1414" t="s">
        <v>84</v>
      </c>
      <c r="I17" s="1435" t="s">
        <v>85</v>
      </c>
      <c r="J17" s="1434" t="s">
        <v>81</v>
      </c>
      <c r="K17" s="1366" t="s">
        <v>34</v>
      </c>
    </row>
    <row r="18" s="1401" customFormat="1" ht="25" customHeight="1" spans="1:11">
      <c r="A18" s="858">
        <v>16</v>
      </c>
      <c r="B18" s="1197"/>
      <c r="C18" s="1413"/>
      <c r="D18" s="1150"/>
      <c r="E18" s="859" t="s">
        <v>86</v>
      </c>
      <c r="F18" s="859" t="s">
        <v>87</v>
      </c>
      <c r="G18" s="1417" t="s">
        <v>70</v>
      </c>
      <c r="H18" s="1417" t="s">
        <v>70</v>
      </c>
      <c r="I18" s="1435" t="s">
        <v>88</v>
      </c>
      <c r="J18" s="1434" t="s">
        <v>81</v>
      </c>
      <c r="K18" s="1366" t="s">
        <v>34</v>
      </c>
    </row>
    <row r="19" s="1401" customFormat="1" ht="33" customHeight="1" spans="1:11">
      <c r="A19" s="858">
        <v>17</v>
      </c>
      <c r="B19" s="1197"/>
      <c r="C19" s="1413"/>
      <c r="D19" s="1293" t="s">
        <v>89</v>
      </c>
      <c r="E19" s="986" t="s">
        <v>90</v>
      </c>
      <c r="F19" s="986" t="s">
        <v>91</v>
      </c>
      <c r="G19" s="1414" t="s">
        <v>92</v>
      </c>
      <c r="H19" s="1414" t="s">
        <v>92</v>
      </c>
      <c r="I19" s="1433" t="s">
        <v>93</v>
      </c>
      <c r="J19" s="1434" t="s">
        <v>81</v>
      </c>
      <c r="K19" s="1366" t="s">
        <v>34</v>
      </c>
    </row>
    <row r="20" s="1400" customFormat="1" ht="25" customHeight="1" spans="1:11">
      <c r="A20" s="858">
        <v>18</v>
      </c>
      <c r="B20" s="1197"/>
      <c r="C20" s="1413"/>
      <c r="D20" s="1293" t="s">
        <v>94</v>
      </c>
      <c r="E20" s="986" t="s">
        <v>95</v>
      </c>
      <c r="F20" s="986" t="s">
        <v>95</v>
      </c>
      <c r="G20" s="1414" t="s">
        <v>65</v>
      </c>
      <c r="H20" s="1414" t="s">
        <v>65</v>
      </c>
      <c r="I20" s="1435" t="s">
        <v>96</v>
      </c>
      <c r="J20" s="1434" t="s">
        <v>97</v>
      </c>
      <c r="K20" s="986" t="s">
        <v>34</v>
      </c>
    </row>
    <row r="21" s="1402" customFormat="1" ht="51" customHeight="1" spans="1:11">
      <c r="A21" s="858">
        <v>19</v>
      </c>
      <c r="B21" s="1418" t="s">
        <v>98</v>
      </c>
      <c r="C21" s="1419" t="s">
        <v>99</v>
      </c>
      <c r="D21" s="783" t="s">
        <v>13</v>
      </c>
      <c r="E21" s="1228" t="s">
        <v>100</v>
      </c>
      <c r="F21" s="1228" t="s">
        <v>100</v>
      </c>
      <c r="G21" s="1420" t="s">
        <v>101</v>
      </c>
      <c r="H21" s="1420" t="s">
        <v>102</v>
      </c>
      <c r="I21" s="1435" t="s">
        <v>103</v>
      </c>
      <c r="J21" s="1434" t="s">
        <v>17</v>
      </c>
      <c r="K21" s="986" t="s">
        <v>34</v>
      </c>
    </row>
    <row r="22" s="1402" customFormat="1" ht="45" customHeight="1" spans="1:11">
      <c r="A22" s="858">
        <v>20</v>
      </c>
      <c r="B22" s="1421"/>
      <c r="C22" s="1422"/>
      <c r="D22" s="783"/>
      <c r="E22" s="986" t="s">
        <v>104</v>
      </c>
      <c r="F22" s="986" t="s">
        <v>104</v>
      </c>
      <c r="G22" s="1414" t="s">
        <v>105</v>
      </c>
      <c r="H22" s="1414" t="s">
        <v>105</v>
      </c>
      <c r="I22" s="1435" t="s">
        <v>106</v>
      </c>
      <c r="J22" s="1434" t="s">
        <v>17</v>
      </c>
      <c r="K22" s="859" t="s">
        <v>18</v>
      </c>
    </row>
    <row r="23" s="1402" customFormat="1" ht="44" customHeight="1" spans="1:11">
      <c r="A23" s="858">
        <v>21</v>
      </c>
      <c r="B23" s="1421"/>
      <c r="C23" s="1422"/>
      <c r="D23" s="783"/>
      <c r="E23" s="1228" t="s">
        <v>107</v>
      </c>
      <c r="F23" s="1228" t="s">
        <v>108</v>
      </c>
      <c r="G23" s="1420" t="s">
        <v>109</v>
      </c>
      <c r="H23" s="1420" t="s">
        <v>60</v>
      </c>
      <c r="I23" s="1417" t="s">
        <v>110</v>
      </c>
      <c r="J23" s="1434" t="s">
        <v>17</v>
      </c>
      <c r="K23" s="859" t="s">
        <v>18</v>
      </c>
    </row>
    <row r="24" s="1402" customFormat="1" ht="34" customHeight="1" spans="1:11">
      <c r="A24" s="858">
        <v>22</v>
      </c>
      <c r="B24" s="1421"/>
      <c r="C24" s="1423" t="s">
        <v>111</v>
      </c>
      <c r="D24" s="1424" t="s">
        <v>13</v>
      </c>
      <c r="E24" s="1228" t="s">
        <v>112</v>
      </c>
      <c r="F24" s="1228" t="s">
        <v>112</v>
      </c>
      <c r="G24" s="1420" t="s">
        <v>111</v>
      </c>
      <c r="H24" s="1420" t="s">
        <v>111</v>
      </c>
      <c r="I24" s="1435" t="s">
        <v>113</v>
      </c>
      <c r="J24" s="1434" t="s">
        <v>17</v>
      </c>
      <c r="K24" s="859" t="s">
        <v>18</v>
      </c>
    </row>
    <row r="25" s="1402" customFormat="1" ht="35" customHeight="1" spans="1:11">
      <c r="A25" s="858">
        <v>23</v>
      </c>
      <c r="B25" s="1421"/>
      <c r="C25" s="1425"/>
      <c r="D25" s="1426"/>
      <c r="E25" s="859" t="s">
        <v>114</v>
      </c>
      <c r="F25" s="859" t="s">
        <v>114</v>
      </c>
      <c r="G25" s="1417" t="s">
        <v>115</v>
      </c>
      <c r="H25" s="1417" t="s">
        <v>115</v>
      </c>
      <c r="I25" s="1433" t="s">
        <v>116</v>
      </c>
      <c r="J25" s="1434" t="s">
        <v>17</v>
      </c>
      <c r="K25" s="859" t="s">
        <v>18</v>
      </c>
    </row>
    <row r="26" s="1402" customFormat="1" ht="33" customHeight="1" spans="1:11">
      <c r="A26" s="858">
        <v>24</v>
      </c>
      <c r="B26" s="1421"/>
      <c r="C26" s="1427" t="s">
        <v>117</v>
      </c>
      <c r="D26" s="782" t="s">
        <v>35</v>
      </c>
      <c r="E26" s="1428" t="s">
        <v>118</v>
      </c>
      <c r="F26" s="1228" t="s">
        <v>119</v>
      </c>
      <c r="G26" s="1414" t="s">
        <v>117</v>
      </c>
      <c r="H26" s="1414" t="s">
        <v>117</v>
      </c>
      <c r="I26" s="1435" t="s">
        <v>120</v>
      </c>
      <c r="J26" s="1434" t="s">
        <v>121</v>
      </c>
      <c r="K26" s="859" t="s">
        <v>18</v>
      </c>
    </row>
    <row r="27" s="1402" customFormat="1" ht="39" customHeight="1" spans="1:11">
      <c r="A27" s="858">
        <v>25</v>
      </c>
      <c r="B27" s="1421"/>
      <c r="C27" s="1425"/>
      <c r="D27" s="787"/>
      <c r="E27" s="1428" t="s">
        <v>122</v>
      </c>
      <c r="F27" s="1228" t="s">
        <v>123</v>
      </c>
      <c r="G27" s="1414" t="s">
        <v>124</v>
      </c>
      <c r="H27" s="1414" t="s">
        <v>124</v>
      </c>
      <c r="I27" s="1435" t="s">
        <v>125</v>
      </c>
      <c r="J27" s="1434" t="s">
        <v>28</v>
      </c>
      <c r="K27" s="859" t="s">
        <v>18</v>
      </c>
    </row>
    <row r="28" s="1402" customFormat="1" ht="34" customHeight="1" spans="1:11">
      <c r="A28" s="858">
        <v>26</v>
      </c>
      <c r="B28" s="1421"/>
      <c r="C28" s="1427" t="s">
        <v>126</v>
      </c>
      <c r="D28" s="787"/>
      <c r="E28" s="1228" t="s">
        <v>127</v>
      </c>
      <c r="F28" s="1228" t="s">
        <v>128</v>
      </c>
      <c r="G28" s="1420" t="s">
        <v>129</v>
      </c>
      <c r="H28" s="1420" t="s">
        <v>129</v>
      </c>
      <c r="I28" s="1435" t="s">
        <v>130</v>
      </c>
      <c r="J28" s="1434" t="s">
        <v>28</v>
      </c>
      <c r="K28" s="859" t="s">
        <v>18</v>
      </c>
    </row>
    <row r="29" s="1402" customFormat="1" ht="25" customHeight="1" spans="1:11">
      <c r="A29" s="858">
        <v>27</v>
      </c>
      <c r="B29" s="1421"/>
      <c r="C29" s="1429"/>
      <c r="D29" s="787"/>
      <c r="E29" s="859" t="s">
        <v>131</v>
      </c>
      <c r="F29" s="859" t="s">
        <v>132</v>
      </c>
      <c r="G29" s="1417" t="s">
        <v>126</v>
      </c>
      <c r="H29" s="1417" t="s">
        <v>126</v>
      </c>
      <c r="I29" s="1435" t="s">
        <v>133</v>
      </c>
      <c r="J29" s="1434" t="s">
        <v>28</v>
      </c>
      <c r="K29" s="859" t="s">
        <v>18</v>
      </c>
    </row>
    <row r="30" s="1402" customFormat="1" ht="37" customHeight="1" spans="1:11">
      <c r="A30" s="858">
        <v>28</v>
      </c>
      <c r="B30" s="1421"/>
      <c r="C30" s="1425"/>
      <c r="D30" s="840"/>
      <c r="E30" s="859" t="s">
        <v>134</v>
      </c>
      <c r="F30" s="859" t="s">
        <v>135</v>
      </c>
      <c r="G30" s="1417" t="s">
        <v>136</v>
      </c>
      <c r="H30" s="1417" t="s">
        <v>136</v>
      </c>
      <c r="I30" s="1435" t="s">
        <v>137</v>
      </c>
      <c r="J30" s="1434" t="s">
        <v>28</v>
      </c>
      <c r="K30" s="859" t="s">
        <v>18</v>
      </c>
    </row>
    <row r="31" s="1402" customFormat="1" ht="36" customHeight="1" spans="1:11">
      <c r="A31" s="858">
        <v>29</v>
      </c>
      <c r="B31" s="1421"/>
      <c r="C31" s="1427" t="s">
        <v>117</v>
      </c>
      <c r="D31" s="1430" t="s">
        <v>23</v>
      </c>
      <c r="E31" s="1428" t="s">
        <v>138</v>
      </c>
      <c r="F31" s="1228" t="s">
        <v>139</v>
      </c>
      <c r="G31" s="1414" t="s">
        <v>117</v>
      </c>
      <c r="H31" s="1414" t="s">
        <v>117</v>
      </c>
      <c r="I31" s="1435" t="s">
        <v>140</v>
      </c>
      <c r="J31" s="1434" t="s">
        <v>28</v>
      </c>
      <c r="K31" s="859" t="s">
        <v>18</v>
      </c>
    </row>
    <row r="32" s="1402" customFormat="1" ht="49" customHeight="1" spans="1:11">
      <c r="A32" s="858">
        <v>30</v>
      </c>
      <c r="B32" s="1421"/>
      <c r="C32" s="1429"/>
      <c r="D32" s="1424"/>
      <c r="E32" s="1228" t="s">
        <v>141</v>
      </c>
      <c r="F32" s="1228" t="s">
        <v>142</v>
      </c>
      <c r="G32" s="1420" t="s">
        <v>143</v>
      </c>
      <c r="H32" s="1420" t="s">
        <v>143</v>
      </c>
      <c r="I32" s="1433" t="s">
        <v>144</v>
      </c>
      <c r="J32" s="1434" t="s">
        <v>28</v>
      </c>
      <c r="K32" s="859" t="s">
        <v>18</v>
      </c>
    </row>
    <row r="33" s="1402" customFormat="1" ht="25" customHeight="1" spans="1:11">
      <c r="A33" s="858">
        <v>31</v>
      </c>
      <c r="B33" s="1421"/>
      <c r="C33" s="1429"/>
      <c r="D33" s="1424"/>
      <c r="E33" s="1228" t="s">
        <v>145</v>
      </c>
      <c r="F33" s="1228" t="s">
        <v>146</v>
      </c>
      <c r="G33" s="1420" t="s">
        <v>70</v>
      </c>
      <c r="H33" s="1420" t="s">
        <v>70</v>
      </c>
      <c r="I33" s="1435" t="s">
        <v>147</v>
      </c>
      <c r="J33" s="1434" t="s">
        <v>28</v>
      </c>
      <c r="K33" s="859" t="s">
        <v>18</v>
      </c>
    </row>
    <row r="34" s="1402" customFormat="1" ht="47" customHeight="1" spans="1:11">
      <c r="A34" s="858">
        <v>32</v>
      </c>
      <c r="B34" s="1421"/>
      <c r="C34" s="1425"/>
      <c r="D34" s="1424"/>
      <c r="E34" s="986" t="s">
        <v>148</v>
      </c>
      <c r="F34" s="859" t="s">
        <v>149</v>
      </c>
      <c r="G34" s="1414" t="s">
        <v>150</v>
      </c>
      <c r="H34" s="1414" t="s">
        <v>151</v>
      </c>
      <c r="I34" s="1435" t="s">
        <v>152</v>
      </c>
      <c r="J34" s="1434" t="s">
        <v>28</v>
      </c>
      <c r="K34" s="859" t="s">
        <v>18</v>
      </c>
    </row>
    <row r="35" s="1402" customFormat="1" ht="48" customHeight="1" spans="1:11">
      <c r="A35" s="858">
        <v>33</v>
      </c>
      <c r="B35" s="1421"/>
      <c r="C35" s="1427" t="s">
        <v>153</v>
      </c>
      <c r="D35" s="1424"/>
      <c r="E35" s="1228" t="s">
        <v>154</v>
      </c>
      <c r="F35" s="1228" t="s">
        <v>155</v>
      </c>
      <c r="G35" s="1420" t="s">
        <v>156</v>
      </c>
      <c r="H35" s="1420" t="s">
        <v>157</v>
      </c>
      <c r="I35" s="1437" t="s">
        <v>158</v>
      </c>
      <c r="J35" s="1434" t="s">
        <v>28</v>
      </c>
      <c r="K35" s="859" t="s">
        <v>18</v>
      </c>
    </row>
    <row r="36" s="1402" customFormat="1" ht="59" customHeight="1" spans="1:11">
      <c r="A36" s="858">
        <v>34</v>
      </c>
      <c r="B36" s="1421"/>
      <c r="C36" s="1429"/>
      <c r="D36" s="1424"/>
      <c r="E36" s="859" t="s">
        <v>159</v>
      </c>
      <c r="F36" s="859" t="s">
        <v>160</v>
      </c>
      <c r="G36" s="1420" t="s">
        <v>156</v>
      </c>
      <c r="H36" s="1417" t="s">
        <v>157</v>
      </c>
      <c r="I36" s="1417" t="s">
        <v>161</v>
      </c>
      <c r="J36" s="1434" t="s">
        <v>28</v>
      </c>
      <c r="K36" s="859" t="s">
        <v>18</v>
      </c>
    </row>
    <row r="37" s="1402" customFormat="1" ht="39" customHeight="1" spans="1:11">
      <c r="A37" s="858">
        <v>35</v>
      </c>
      <c r="B37" s="1421"/>
      <c r="C37" s="1429"/>
      <c r="D37" s="1424"/>
      <c r="E37" s="859" t="s">
        <v>162</v>
      </c>
      <c r="F37" s="859" t="s">
        <v>163</v>
      </c>
      <c r="G37" s="1417" t="s">
        <v>153</v>
      </c>
      <c r="H37" s="1417" t="s">
        <v>153</v>
      </c>
      <c r="I37" s="1417" t="s">
        <v>164</v>
      </c>
      <c r="J37" s="1434" t="s">
        <v>28</v>
      </c>
      <c r="K37" s="859" t="s">
        <v>18</v>
      </c>
    </row>
    <row r="38" s="1402" customFormat="1" ht="39" customHeight="1" spans="1:11">
      <c r="A38" s="858">
        <v>36</v>
      </c>
      <c r="B38" s="1421"/>
      <c r="C38" s="1429"/>
      <c r="D38" s="1424"/>
      <c r="E38" s="859" t="s">
        <v>165</v>
      </c>
      <c r="F38" s="859" t="s">
        <v>166</v>
      </c>
      <c r="G38" s="1417" t="s">
        <v>153</v>
      </c>
      <c r="H38" s="1417" t="s">
        <v>153</v>
      </c>
      <c r="I38" s="1433" t="s">
        <v>167</v>
      </c>
      <c r="J38" s="1434" t="s">
        <v>28</v>
      </c>
      <c r="K38" s="859" t="s">
        <v>18</v>
      </c>
    </row>
    <row r="39" s="1402" customFormat="1" ht="52" customHeight="1" spans="1:11">
      <c r="A39" s="858">
        <v>37</v>
      </c>
      <c r="B39" s="1421"/>
      <c r="C39" s="1425"/>
      <c r="D39" s="1426"/>
      <c r="E39" s="859" t="s">
        <v>168</v>
      </c>
      <c r="F39" s="859" t="s">
        <v>168</v>
      </c>
      <c r="G39" s="1417" t="s">
        <v>169</v>
      </c>
      <c r="H39" s="1417" t="s">
        <v>169</v>
      </c>
      <c r="I39" s="1435" t="s">
        <v>170</v>
      </c>
      <c r="J39" s="1434" t="s">
        <v>28</v>
      </c>
      <c r="K39" s="859" t="s">
        <v>18</v>
      </c>
    </row>
    <row r="40" s="1402" customFormat="1" ht="44" customHeight="1" spans="1:11">
      <c r="A40" s="858">
        <v>38</v>
      </c>
      <c r="B40" s="1421"/>
      <c r="C40" s="1427" t="s">
        <v>171</v>
      </c>
      <c r="D40" s="1424" t="s">
        <v>23</v>
      </c>
      <c r="E40" s="986" t="s">
        <v>172</v>
      </c>
      <c r="F40" s="859" t="s">
        <v>173</v>
      </c>
      <c r="G40" s="1417" t="s">
        <v>129</v>
      </c>
      <c r="H40" s="1417" t="s">
        <v>129</v>
      </c>
      <c r="I40" s="1435" t="s">
        <v>174</v>
      </c>
      <c r="J40" s="1434" t="s">
        <v>28</v>
      </c>
      <c r="K40" s="859" t="s">
        <v>18</v>
      </c>
    </row>
    <row r="41" s="1402" customFormat="1" ht="40" customHeight="1" spans="1:11">
      <c r="A41" s="858">
        <v>39</v>
      </c>
      <c r="B41" s="1421"/>
      <c r="C41" s="1425"/>
      <c r="D41" s="1424"/>
      <c r="E41" s="986" t="s">
        <v>175</v>
      </c>
      <c r="F41" s="859" t="s">
        <v>176</v>
      </c>
      <c r="G41" s="1417" t="s">
        <v>26</v>
      </c>
      <c r="H41" s="1417" t="s">
        <v>26</v>
      </c>
      <c r="I41" s="1417" t="s">
        <v>177</v>
      </c>
      <c r="J41" s="1434" t="s">
        <v>28</v>
      </c>
      <c r="K41" s="859" t="s">
        <v>18</v>
      </c>
    </row>
    <row r="42" s="1402" customFormat="1" ht="39" customHeight="1" spans="1:11">
      <c r="A42" s="858">
        <v>40</v>
      </c>
      <c r="B42" s="1421"/>
      <c r="C42" s="1419" t="s">
        <v>74</v>
      </c>
      <c r="D42" s="1426"/>
      <c r="E42" s="986" t="s">
        <v>178</v>
      </c>
      <c r="F42" s="986" t="s">
        <v>178</v>
      </c>
      <c r="G42" s="1417" t="s">
        <v>179</v>
      </c>
      <c r="H42" s="1417" t="s">
        <v>179</v>
      </c>
      <c r="I42" s="1433" t="s">
        <v>180</v>
      </c>
      <c r="J42" s="1434" t="s">
        <v>28</v>
      </c>
      <c r="K42" s="859" t="s">
        <v>18</v>
      </c>
    </row>
    <row r="43" s="1402" customFormat="1" ht="33" customHeight="1" spans="1:11">
      <c r="A43" s="858">
        <v>41</v>
      </c>
      <c r="B43" s="1421"/>
      <c r="C43" s="1427" t="s">
        <v>99</v>
      </c>
      <c r="D43" s="782" t="s">
        <v>181</v>
      </c>
      <c r="E43" s="859" t="s">
        <v>182</v>
      </c>
      <c r="F43" s="859" t="s">
        <v>183</v>
      </c>
      <c r="G43" s="1417" t="s">
        <v>126</v>
      </c>
      <c r="H43" s="1417" t="s">
        <v>126</v>
      </c>
      <c r="I43" s="1435" t="s">
        <v>184</v>
      </c>
      <c r="J43" s="1438" t="s">
        <v>185</v>
      </c>
      <c r="K43" s="859" t="s">
        <v>18</v>
      </c>
    </row>
    <row r="44" s="1402" customFormat="1" ht="36" customHeight="1" spans="1:11">
      <c r="A44" s="858">
        <v>42</v>
      </c>
      <c r="B44" s="1421"/>
      <c r="C44" s="1429"/>
      <c r="D44" s="787"/>
      <c r="E44" s="859" t="s">
        <v>186</v>
      </c>
      <c r="F44" s="859" t="s">
        <v>187</v>
      </c>
      <c r="G44" s="1417" t="s">
        <v>126</v>
      </c>
      <c r="H44" s="1417" t="s">
        <v>126</v>
      </c>
      <c r="I44" s="1417" t="s">
        <v>188</v>
      </c>
      <c r="J44" s="1439" t="s">
        <v>185</v>
      </c>
      <c r="K44" s="859" t="s">
        <v>18</v>
      </c>
    </row>
    <row r="45" s="1402" customFormat="1" ht="48" customHeight="1" spans="1:11">
      <c r="A45" s="858">
        <v>43</v>
      </c>
      <c r="B45" s="1421"/>
      <c r="C45" s="1425"/>
      <c r="D45" s="840"/>
      <c r="E45" s="1428" t="s">
        <v>189</v>
      </c>
      <c r="F45" s="1428" t="s">
        <v>190</v>
      </c>
      <c r="G45" s="1420" t="s">
        <v>191</v>
      </c>
      <c r="H45" s="1420" t="s">
        <v>191</v>
      </c>
      <c r="I45" s="1440" t="s">
        <v>192</v>
      </c>
      <c r="J45" s="1441" t="s">
        <v>185</v>
      </c>
      <c r="K45" s="859" t="s">
        <v>18</v>
      </c>
    </row>
    <row r="46" s="1402" customFormat="1" ht="48" customHeight="1" spans="1:11">
      <c r="A46" s="858">
        <v>44</v>
      </c>
      <c r="B46" s="1421"/>
      <c r="C46" s="1427" t="s">
        <v>171</v>
      </c>
      <c r="D46" s="1430" t="s">
        <v>44</v>
      </c>
      <c r="E46" s="986" t="s">
        <v>193</v>
      </c>
      <c r="F46" s="859" t="s">
        <v>194</v>
      </c>
      <c r="G46" s="1417" t="s">
        <v>32</v>
      </c>
      <c r="H46" s="1417" t="s">
        <v>32</v>
      </c>
      <c r="I46" s="1435" t="s">
        <v>195</v>
      </c>
      <c r="J46" s="1434" t="s">
        <v>196</v>
      </c>
      <c r="K46" s="859" t="s">
        <v>18</v>
      </c>
    </row>
    <row r="47" s="1402" customFormat="1" ht="44" customHeight="1" spans="1:11">
      <c r="A47" s="858">
        <v>45</v>
      </c>
      <c r="B47" s="1421"/>
      <c r="C47" s="1429"/>
      <c r="D47" s="1424"/>
      <c r="E47" s="986" t="s">
        <v>197</v>
      </c>
      <c r="F47" s="859" t="s">
        <v>198</v>
      </c>
      <c r="G47" s="1420" t="s">
        <v>199</v>
      </c>
      <c r="H47" s="1420" t="s">
        <v>199</v>
      </c>
      <c r="I47" s="1417" t="s">
        <v>200</v>
      </c>
      <c r="J47" s="1434" t="s">
        <v>196</v>
      </c>
      <c r="K47" s="859" t="s">
        <v>18</v>
      </c>
    </row>
    <row r="48" s="1402" customFormat="1" ht="66" customHeight="1" spans="1:11">
      <c r="A48" s="858">
        <v>46</v>
      </c>
      <c r="B48" s="1421"/>
      <c r="C48" s="1429"/>
      <c r="D48" s="1424"/>
      <c r="E48" s="986" t="s">
        <v>201</v>
      </c>
      <c r="F48" s="859" t="s">
        <v>202</v>
      </c>
      <c r="G48" s="1420" t="s">
        <v>203</v>
      </c>
      <c r="H48" s="1420" t="s">
        <v>203</v>
      </c>
      <c r="I48" s="1420" t="s">
        <v>204</v>
      </c>
      <c r="J48" s="1434" t="s">
        <v>196</v>
      </c>
      <c r="K48" s="859" t="s">
        <v>18</v>
      </c>
    </row>
    <row r="49" s="1402" customFormat="1" ht="52" customHeight="1" spans="1:11">
      <c r="A49" s="858">
        <v>47</v>
      </c>
      <c r="B49" s="1421"/>
      <c r="C49" s="1429"/>
      <c r="D49" s="1424"/>
      <c r="E49" s="986" t="s">
        <v>205</v>
      </c>
      <c r="F49" s="859" t="s">
        <v>206</v>
      </c>
      <c r="G49" s="1420" t="s">
        <v>207</v>
      </c>
      <c r="H49" s="1420" t="s">
        <v>208</v>
      </c>
      <c r="I49" s="1417" t="s">
        <v>209</v>
      </c>
      <c r="J49" s="1417" t="s">
        <v>196</v>
      </c>
      <c r="K49" s="859" t="s">
        <v>18</v>
      </c>
    </row>
    <row r="50" s="1402" customFormat="1" ht="36" customHeight="1" spans="1:11">
      <c r="A50" s="858">
        <v>48</v>
      </c>
      <c r="B50" s="1421"/>
      <c r="C50" s="1427" t="s">
        <v>124</v>
      </c>
      <c r="D50" s="1424"/>
      <c r="E50" s="859" t="s">
        <v>210</v>
      </c>
      <c r="F50" s="859" t="s">
        <v>211</v>
      </c>
      <c r="G50" s="1414" t="s">
        <v>117</v>
      </c>
      <c r="H50" s="1414" t="s">
        <v>117</v>
      </c>
      <c r="I50" s="1435" t="s">
        <v>212</v>
      </c>
      <c r="J50" s="1417" t="s">
        <v>196</v>
      </c>
      <c r="K50" s="859" t="s">
        <v>18</v>
      </c>
    </row>
    <row r="51" s="1402" customFormat="1" ht="48" customHeight="1" spans="1:11">
      <c r="A51" s="858">
        <v>49</v>
      </c>
      <c r="B51" s="1421"/>
      <c r="C51" s="1429"/>
      <c r="D51" s="1424"/>
      <c r="E51" s="859" t="s">
        <v>213</v>
      </c>
      <c r="F51" s="859" t="s">
        <v>214</v>
      </c>
      <c r="G51" s="1414" t="s">
        <v>215</v>
      </c>
      <c r="H51" s="1414" t="s">
        <v>215</v>
      </c>
      <c r="I51" s="1435" t="s">
        <v>216</v>
      </c>
      <c r="J51" s="1417" t="s">
        <v>196</v>
      </c>
      <c r="K51" s="859" t="s">
        <v>18</v>
      </c>
    </row>
    <row r="52" s="1402" customFormat="1" ht="51" customHeight="1" spans="1:11">
      <c r="A52" s="858">
        <v>50</v>
      </c>
      <c r="B52" s="1421"/>
      <c r="C52" s="1425"/>
      <c r="D52" s="1424"/>
      <c r="E52" s="986" t="s">
        <v>217</v>
      </c>
      <c r="F52" s="986" t="s">
        <v>218</v>
      </c>
      <c r="G52" s="1417" t="s">
        <v>60</v>
      </c>
      <c r="H52" s="1417" t="s">
        <v>219</v>
      </c>
      <c r="I52" s="1435" t="s">
        <v>220</v>
      </c>
      <c r="J52" s="1417" t="s">
        <v>196</v>
      </c>
      <c r="K52" s="859" t="s">
        <v>18</v>
      </c>
    </row>
    <row r="53" s="1402" customFormat="1" ht="49" customHeight="1" spans="1:11">
      <c r="A53" s="858">
        <v>51</v>
      </c>
      <c r="B53" s="1421"/>
      <c r="C53" s="1431" t="s">
        <v>221</v>
      </c>
      <c r="D53" s="1426"/>
      <c r="E53" s="851" t="s">
        <v>222</v>
      </c>
      <c r="F53" s="1228" t="s">
        <v>223</v>
      </c>
      <c r="G53" s="1414" t="s">
        <v>224</v>
      </c>
      <c r="H53" s="1414" t="s">
        <v>224</v>
      </c>
      <c r="I53" s="1414" t="s">
        <v>225</v>
      </c>
      <c r="J53" s="1417" t="s">
        <v>196</v>
      </c>
      <c r="K53" s="859" t="s">
        <v>18</v>
      </c>
    </row>
    <row r="54" s="1402" customFormat="1" ht="42" customHeight="1" spans="1:11">
      <c r="A54" s="858">
        <v>52</v>
      </c>
      <c r="B54" s="1421"/>
      <c r="C54" s="1423" t="s">
        <v>221</v>
      </c>
      <c r="D54" s="1424" t="s">
        <v>44</v>
      </c>
      <c r="E54" s="1228" t="s">
        <v>226</v>
      </c>
      <c r="F54" s="1228" t="s">
        <v>227</v>
      </c>
      <c r="G54" s="1420" t="s">
        <v>153</v>
      </c>
      <c r="H54" s="1420" t="s">
        <v>153</v>
      </c>
      <c r="I54" s="1435" t="s">
        <v>228</v>
      </c>
      <c r="J54" s="1417" t="s">
        <v>196</v>
      </c>
      <c r="K54" s="859" t="s">
        <v>18</v>
      </c>
    </row>
    <row r="55" s="1402" customFormat="1" ht="48" customHeight="1" spans="1:11">
      <c r="A55" s="858">
        <v>53</v>
      </c>
      <c r="B55" s="1421"/>
      <c r="C55" s="1429"/>
      <c r="D55" s="1424"/>
      <c r="E55" s="1228" t="s">
        <v>229</v>
      </c>
      <c r="F55" s="1228" t="s">
        <v>229</v>
      </c>
      <c r="G55" s="1414" t="s">
        <v>169</v>
      </c>
      <c r="H55" s="1414" t="s">
        <v>169</v>
      </c>
      <c r="I55" s="1435" t="s">
        <v>230</v>
      </c>
      <c r="J55" s="1417" t="s">
        <v>196</v>
      </c>
      <c r="K55" s="859" t="s">
        <v>18</v>
      </c>
    </row>
    <row r="56" s="1402" customFormat="1" ht="45" customHeight="1" spans="1:11">
      <c r="A56" s="858">
        <v>54</v>
      </c>
      <c r="B56" s="1421"/>
      <c r="C56" s="1429"/>
      <c r="D56" s="1424"/>
      <c r="E56" s="859" t="s">
        <v>231</v>
      </c>
      <c r="F56" s="859" t="s">
        <v>232</v>
      </c>
      <c r="G56" s="1420" t="s">
        <v>153</v>
      </c>
      <c r="H56" s="1420" t="s">
        <v>153</v>
      </c>
      <c r="I56" s="1435" t="s">
        <v>233</v>
      </c>
      <c r="J56" s="1417" t="s">
        <v>196</v>
      </c>
      <c r="K56" s="859" t="s">
        <v>18</v>
      </c>
    </row>
    <row r="57" s="1402" customFormat="1" ht="51" customHeight="1" spans="1:11">
      <c r="A57" s="858">
        <v>55</v>
      </c>
      <c r="B57" s="1421"/>
      <c r="C57" s="1429"/>
      <c r="D57" s="1424"/>
      <c r="E57" s="859" t="s">
        <v>234</v>
      </c>
      <c r="F57" s="859" t="s">
        <v>235</v>
      </c>
      <c r="G57" s="1420" t="s">
        <v>156</v>
      </c>
      <c r="H57" s="1420" t="s">
        <v>157</v>
      </c>
      <c r="I57" s="1435" t="s">
        <v>236</v>
      </c>
      <c r="J57" s="1417" t="s">
        <v>196</v>
      </c>
      <c r="K57" s="859" t="s">
        <v>18</v>
      </c>
    </row>
    <row r="58" s="1402" customFormat="1" ht="58" customHeight="1" spans="1:11">
      <c r="A58" s="858">
        <v>56</v>
      </c>
      <c r="B58" s="1421"/>
      <c r="C58" s="1425"/>
      <c r="D58" s="1424"/>
      <c r="E58" s="859" t="s">
        <v>237</v>
      </c>
      <c r="F58" s="859" t="s">
        <v>238</v>
      </c>
      <c r="G58" s="1420" t="s">
        <v>239</v>
      </c>
      <c r="H58" s="1420" t="s">
        <v>240</v>
      </c>
      <c r="I58" s="1435" t="s">
        <v>241</v>
      </c>
      <c r="J58" s="1417" t="s">
        <v>196</v>
      </c>
      <c r="K58" s="859" t="s">
        <v>18</v>
      </c>
    </row>
    <row r="59" s="1402" customFormat="1" ht="48" customHeight="1" spans="1:11">
      <c r="A59" s="858">
        <v>57</v>
      </c>
      <c r="B59" s="1421"/>
      <c r="C59" s="1427" t="s">
        <v>242</v>
      </c>
      <c r="D59" s="1424"/>
      <c r="E59" s="1228" t="s">
        <v>243</v>
      </c>
      <c r="F59" s="1228" t="s">
        <v>244</v>
      </c>
      <c r="G59" s="1420" t="s">
        <v>245</v>
      </c>
      <c r="H59" s="1420" t="s">
        <v>245</v>
      </c>
      <c r="I59" s="1433" t="s">
        <v>246</v>
      </c>
      <c r="J59" s="1417" t="s">
        <v>196</v>
      </c>
      <c r="K59" s="859" t="s">
        <v>18</v>
      </c>
    </row>
    <row r="60" s="1402" customFormat="1" ht="51" customHeight="1" spans="1:11">
      <c r="A60" s="858">
        <v>58</v>
      </c>
      <c r="B60" s="1421"/>
      <c r="C60" s="1429"/>
      <c r="D60" s="1424"/>
      <c r="E60" s="1228" t="s">
        <v>247</v>
      </c>
      <c r="F60" s="1228" t="s">
        <v>247</v>
      </c>
      <c r="G60" s="1420" t="s">
        <v>248</v>
      </c>
      <c r="H60" s="1420" t="s">
        <v>248</v>
      </c>
      <c r="I60" s="1435" t="s">
        <v>249</v>
      </c>
      <c r="J60" s="1417" t="s">
        <v>196</v>
      </c>
      <c r="K60" s="859" t="s">
        <v>18</v>
      </c>
    </row>
    <row r="61" s="1402" customFormat="1" ht="48" customHeight="1" spans="1:11">
      <c r="A61" s="858">
        <v>59</v>
      </c>
      <c r="B61" s="1421"/>
      <c r="C61" s="1429"/>
      <c r="D61" s="1424"/>
      <c r="E61" s="859" t="s">
        <v>250</v>
      </c>
      <c r="F61" s="859" t="s">
        <v>251</v>
      </c>
      <c r="G61" s="1417" t="s">
        <v>252</v>
      </c>
      <c r="H61" s="1417" t="s">
        <v>253</v>
      </c>
      <c r="I61" s="1435" t="s">
        <v>254</v>
      </c>
      <c r="J61" s="1417" t="s">
        <v>196</v>
      </c>
      <c r="K61" s="859" t="s">
        <v>18</v>
      </c>
    </row>
    <row r="62" s="1402" customFormat="1" ht="42" customHeight="1" spans="1:11">
      <c r="A62" s="858">
        <v>60</v>
      </c>
      <c r="B62" s="1421"/>
      <c r="C62" s="1425"/>
      <c r="D62" s="1424"/>
      <c r="E62" s="859" t="s">
        <v>255</v>
      </c>
      <c r="F62" s="859" t="s">
        <v>256</v>
      </c>
      <c r="G62" s="1417" t="s">
        <v>257</v>
      </c>
      <c r="H62" s="1417" t="s">
        <v>257</v>
      </c>
      <c r="I62" s="1435" t="s">
        <v>258</v>
      </c>
      <c r="J62" s="1417" t="s">
        <v>196</v>
      </c>
      <c r="K62" s="859" t="s">
        <v>18</v>
      </c>
    </row>
    <row r="63" s="1402" customFormat="1" ht="46" customHeight="1" spans="1:11">
      <c r="A63" s="858">
        <v>61</v>
      </c>
      <c r="B63" s="1421"/>
      <c r="C63" s="1427" t="s">
        <v>259</v>
      </c>
      <c r="D63" s="1424"/>
      <c r="E63" s="859" t="s">
        <v>260</v>
      </c>
      <c r="F63" s="859" t="s">
        <v>260</v>
      </c>
      <c r="G63" s="1417" t="s">
        <v>259</v>
      </c>
      <c r="H63" s="1417" t="s">
        <v>259</v>
      </c>
      <c r="I63" s="1435" t="s">
        <v>261</v>
      </c>
      <c r="J63" s="1417" t="s">
        <v>196</v>
      </c>
      <c r="K63" s="859" t="s">
        <v>18</v>
      </c>
    </row>
    <row r="64" s="1402" customFormat="1" ht="42" customHeight="1" spans="1:11">
      <c r="A64" s="858">
        <v>62</v>
      </c>
      <c r="B64" s="1421"/>
      <c r="C64" s="1429"/>
      <c r="D64" s="1426"/>
      <c r="E64" s="859" t="s">
        <v>262</v>
      </c>
      <c r="F64" s="859" t="s">
        <v>263</v>
      </c>
      <c r="G64" s="1417" t="s">
        <v>264</v>
      </c>
      <c r="H64" s="1417" t="s">
        <v>265</v>
      </c>
      <c r="I64" s="1435" t="s">
        <v>266</v>
      </c>
      <c r="J64" s="1417" t="s">
        <v>196</v>
      </c>
      <c r="K64" s="859" t="s">
        <v>18</v>
      </c>
    </row>
    <row r="65" s="1402" customFormat="1" ht="47" customHeight="1" spans="1:11">
      <c r="A65" s="858">
        <v>63</v>
      </c>
      <c r="B65" s="1421"/>
      <c r="C65" s="1442" t="s">
        <v>99</v>
      </c>
      <c r="D65" s="836" t="s">
        <v>267</v>
      </c>
      <c r="E65" s="1228" t="s">
        <v>268</v>
      </c>
      <c r="F65" s="1228" t="s">
        <v>268</v>
      </c>
      <c r="G65" s="1420" t="s">
        <v>129</v>
      </c>
      <c r="H65" s="1420" t="s">
        <v>129</v>
      </c>
      <c r="I65" s="1435" t="s">
        <v>269</v>
      </c>
      <c r="J65" s="1434" t="s">
        <v>196</v>
      </c>
      <c r="K65" s="859" t="s">
        <v>18</v>
      </c>
    </row>
    <row r="66" s="1402" customFormat="1" ht="44" customHeight="1" spans="1:11">
      <c r="A66" s="858">
        <v>64</v>
      </c>
      <c r="B66" s="1421"/>
      <c r="C66" s="1443" t="s">
        <v>259</v>
      </c>
      <c r="D66" s="836"/>
      <c r="E66" s="859" t="s">
        <v>270</v>
      </c>
      <c r="F66" s="859" t="s">
        <v>271</v>
      </c>
      <c r="G66" s="1417" t="s">
        <v>115</v>
      </c>
      <c r="H66" s="1417" t="s">
        <v>115</v>
      </c>
      <c r="I66" s="1417" t="s">
        <v>272</v>
      </c>
      <c r="J66" s="1434" t="s">
        <v>273</v>
      </c>
      <c r="K66" s="859" t="s">
        <v>34</v>
      </c>
    </row>
    <row r="67" s="1402" customFormat="1" ht="47" customHeight="1" spans="1:11">
      <c r="A67" s="858">
        <v>65</v>
      </c>
      <c r="B67" s="1421"/>
      <c r="C67" s="1444"/>
      <c r="D67" s="836"/>
      <c r="E67" s="859" t="s">
        <v>274</v>
      </c>
      <c r="F67" s="859" t="s">
        <v>275</v>
      </c>
      <c r="G67" s="1417" t="s">
        <v>276</v>
      </c>
      <c r="H67" s="1417" t="s">
        <v>276</v>
      </c>
      <c r="I67" s="1435" t="s">
        <v>277</v>
      </c>
      <c r="J67" s="1434" t="s">
        <v>273</v>
      </c>
      <c r="K67" s="859" t="s">
        <v>34</v>
      </c>
    </row>
    <row r="68" s="1402" customFormat="1" ht="48" customHeight="1" spans="1:11">
      <c r="A68" s="858">
        <v>66</v>
      </c>
      <c r="B68" s="1421"/>
      <c r="C68" s="1445" t="s">
        <v>171</v>
      </c>
      <c r="D68" s="1424" t="s">
        <v>76</v>
      </c>
      <c r="E68" s="986" t="s">
        <v>278</v>
      </c>
      <c r="F68" s="859" t="s">
        <v>279</v>
      </c>
      <c r="G68" s="1417" t="s">
        <v>280</v>
      </c>
      <c r="H68" s="1417" t="s">
        <v>280</v>
      </c>
      <c r="I68" s="1417" t="s">
        <v>281</v>
      </c>
      <c r="J68" s="1434" t="s">
        <v>81</v>
      </c>
      <c r="K68" s="859" t="s">
        <v>18</v>
      </c>
    </row>
    <row r="69" s="1402" customFormat="1" ht="44" customHeight="1" spans="1:11">
      <c r="A69" s="858">
        <v>67</v>
      </c>
      <c r="B69" s="1421"/>
      <c r="C69" s="1446"/>
      <c r="D69" s="1424"/>
      <c r="E69" s="986" t="s">
        <v>282</v>
      </c>
      <c r="F69" s="859" t="s">
        <v>283</v>
      </c>
      <c r="G69" s="1414" t="s">
        <v>284</v>
      </c>
      <c r="H69" s="1414" t="s">
        <v>284</v>
      </c>
      <c r="I69" s="1417" t="s">
        <v>285</v>
      </c>
      <c r="J69" s="1434" t="s">
        <v>81</v>
      </c>
      <c r="K69" s="859" t="s">
        <v>18</v>
      </c>
    </row>
    <row r="70" s="1402" customFormat="1" ht="41" customHeight="1" spans="1:11">
      <c r="A70" s="858">
        <v>68</v>
      </c>
      <c r="B70" s="1421"/>
      <c r="C70" s="1447"/>
      <c r="D70" s="1424"/>
      <c r="E70" s="986" t="s">
        <v>286</v>
      </c>
      <c r="F70" s="859" t="s">
        <v>287</v>
      </c>
      <c r="G70" s="1420" t="s">
        <v>129</v>
      </c>
      <c r="H70" s="1420" t="s">
        <v>129</v>
      </c>
      <c r="I70" s="1417" t="s">
        <v>288</v>
      </c>
      <c r="J70" s="1434" t="s">
        <v>81</v>
      </c>
      <c r="K70" s="859" t="s">
        <v>18</v>
      </c>
    </row>
    <row r="71" s="1402" customFormat="1" ht="51" customHeight="1" spans="1:11">
      <c r="A71" s="858">
        <v>69</v>
      </c>
      <c r="B71" s="1421"/>
      <c r="C71" s="1448" t="s">
        <v>289</v>
      </c>
      <c r="D71" s="1424"/>
      <c r="E71" s="1363" t="s">
        <v>290</v>
      </c>
      <c r="F71" s="1228" t="s">
        <v>291</v>
      </c>
      <c r="G71" s="1414" t="s">
        <v>292</v>
      </c>
      <c r="H71" s="1414" t="s">
        <v>292</v>
      </c>
      <c r="I71" s="1414" t="s">
        <v>293</v>
      </c>
      <c r="J71" s="1434" t="s">
        <v>81</v>
      </c>
      <c r="K71" s="859" t="s">
        <v>18</v>
      </c>
    </row>
    <row r="72" s="1402" customFormat="1" ht="45" customHeight="1" spans="1:11">
      <c r="A72" s="858">
        <v>70</v>
      </c>
      <c r="B72" s="1421"/>
      <c r="C72" s="1445"/>
      <c r="D72" s="1424"/>
      <c r="E72" s="1363" t="s">
        <v>294</v>
      </c>
      <c r="F72" s="859" t="s">
        <v>295</v>
      </c>
      <c r="G72" s="1414" t="s">
        <v>292</v>
      </c>
      <c r="H72" s="1414" t="s">
        <v>292</v>
      </c>
      <c r="I72" s="1414" t="s">
        <v>296</v>
      </c>
      <c r="J72" s="1434" t="s">
        <v>81</v>
      </c>
      <c r="K72" s="859" t="s">
        <v>18</v>
      </c>
    </row>
    <row r="73" s="1402" customFormat="1" ht="54" customHeight="1" spans="1:11">
      <c r="A73" s="858">
        <v>71</v>
      </c>
      <c r="B73" s="1421"/>
      <c r="C73" s="1445"/>
      <c r="D73" s="1424"/>
      <c r="E73" s="1228" t="s">
        <v>297</v>
      </c>
      <c r="F73" s="1228" t="s">
        <v>298</v>
      </c>
      <c r="G73" s="1420" t="s">
        <v>299</v>
      </c>
      <c r="H73" s="1420" t="s">
        <v>299</v>
      </c>
      <c r="I73" s="1454" t="s">
        <v>300</v>
      </c>
      <c r="J73" s="1434" t="s">
        <v>81</v>
      </c>
      <c r="K73" s="859" t="s">
        <v>18</v>
      </c>
    </row>
    <row r="74" s="1402" customFormat="1" ht="36" customHeight="1" spans="1:11">
      <c r="A74" s="858">
        <v>72</v>
      </c>
      <c r="B74" s="1421"/>
      <c r="C74" s="1445"/>
      <c r="D74" s="1424"/>
      <c r="E74" s="1363" t="s">
        <v>301</v>
      </c>
      <c r="F74" s="986" t="s">
        <v>301</v>
      </c>
      <c r="G74" s="1417" t="s">
        <v>221</v>
      </c>
      <c r="H74" s="1417" t="s">
        <v>221</v>
      </c>
      <c r="I74" s="1435" t="s">
        <v>302</v>
      </c>
      <c r="J74" s="1434" t="s">
        <v>81</v>
      </c>
      <c r="K74" s="859" t="s">
        <v>18</v>
      </c>
    </row>
    <row r="75" s="1402" customFormat="1" ht="25" customHeight="1" spans="1:11">
      <c r="A75" s="858">
        <v>73</v>
      </c>
      <c r="B75" s="1421"/>
      <c r="C75" s="1445"/>
      <c r="D75" s="1424"/>
      <c r="E75" s="1363" t="s">
        <v>303</v>
      </c>
      <c r="F75" s="1228" t="s">
        <v>304</v>
      </c>
      <c r="G75" s="1440" t="s">
        <v>289</v>
      </c>
      <c r="H75" s="1420" t="s">
        <v>289</v>
      </c>
      <c r="I75" s="1455" t="s">
        <v>305</v>
      </c>
      <c r="J75" s="1434" t="s">
        <v>81</v>
      </c>
      <c r="K75" s="859" t="s">
        <v>18</v>
      </c>
    </row>
    <row r="76" s="1402" customFormat="1" ht="50" customHeight="1" spans="1:11">
      <c r="A76" s="858">
        <v>74</v>
      </c>
      <c r="B76" s="1421"/>
      <c r="C76" s="1445"/>
      <c r="D76" s="1424"/>
      <c r="E76" s="1363" t="s">
        <v>306</v>
      </c>
      <c r="F76" s="1363" t="s">
        <v>306</v>
      </c>
      <c r="G76" s="1449" t="s">
        <v>307</v>
      </c>
      <c r="H76" s="1449" t="s">
        <v>307</v>
      </c>
      <c r="I76" s="1449" t="s">
        <v>308</v>
      </c>
      <c r="J76" s="1456" t="s">
        <v>81</v>
      </c>
      <c r="K76" s="859" t="s">
        <v>18</v>
      </c>
    </row>
    <row r="77" s="1402" customFormat="1" ht="62" customHeight="1" spans="1:11">
      <c r="A77" s="858">
        <v>75</v>
      </c>
      <c r="B77" s="1421"/>
      <c r="C77" s="1450"/>
      <c r="D77" s="1426"/>
      <c r="E77" s="1228" t="s">
        <v>309</v>
      </c>
      <c r="F77" s="1228" t="s">
        <v>310</v>
      </c>
      <c r="G77" s="1420" t="s">
        <v>311</v>
      </c>
      <c r="H77" s="1420" t="s">
        <v>312</v>
      </c>
      <c r="I77" s="1435" t="s">
        <v>313</v>
      </c>
      <c r="J77" s="1434" t="s">
        <v>81</v>
      </c>
      <c r="K77" s="859" t="s">
        <v>18</v>
      </c>
    </row>
    <row r="78" s="1402" customFormat="1" ht="30" customHeight="1" spans="1:11">
      <c r="A78" s="858">
        <v>76</v>
      </c>
      <c r="B78" s="1421"/>
      <c r="C78" s="1431" t="s">
        <v>70</v>
      </c>
      <c r="D78" s="1430" t="s">
        <v>94</v>
      </c>
      <c r="E78" s="859" t="s">
        <v>314</v>
      </c>
      <c r="F78" s="859" t="s">
        <v>315</v>
      </c>
      <c r="G78" s="1417" t="s">
        <v>70</v>
      </c>
      <c r="H78" s="1417" t="s">
        <v>70</v>
      </c>
      <c r="I78" s="1435" t="s">
        <v>316</v>
      </c>
      <c r="J78" s="1434" t="s">
        <v>317</v>
      </c>
      <c r="K78" s="859" t="s">
        <v>18</v>
      </c>
    </row>
    <row r="79" s="1402" customFormat="1" ht="42" customHeight="1" spans="1:11">
      <c r="A79" s="858">
        <v>77</v>
      </c>
      <c r="B79" s="1421"/>
      <c r="C79" s="1422"/>
      <c r="D79" s="1426"/>
      <c r="E79" s="843" t="s">
        <v>318</v>
      </c>
      <c r="F79" s="859" t="s">
        <v>319</v>
      </c>
      <c r="G79" s="1417" t="s">
        <v>129</v>
      </c>
      <c r="H79" s="1417" t="s">
        <v>129</v>
      </c>
      <c r="I79" s="1435" t="s">
        <v>320</v>
      </c>
      <c r="J79" s="1434" t="s">
        <v>321</v>
      </c>
      <c r="K79" s="859" t="s">
        <v>18</v>
      </c>
    </row>
    <row r="80" s="1399" customFormat="1" ht="48" customHeight="1" spans="1:11">
      <c r="A80" s="858">
        <v>78</v>
      </c>
      <c r="B80" s="1451" t="s">
        <v>322</v>
      </c>
      <c r="C80" s="1417" t="s">
        <v>153</v>
      </c>
      <c r="D80" s="783" t="s">
        <v>23</v>
      </c>
      <c r="E80" s="986" t="s">
        <v>323</v>
      </c>
      <c r="F80" s="986" t="s">
        <v>324</v>
      </c>
      <c r="G80" s="1417" t="s">
        <v>153</v>
      </c>
      <c r="H80" s="1417" t="s">
        <v>153</v>
      </c>
      <c r="I80" s="1417" t="s">
        <v>325</v>
      </c>
      <c r="J80" s="1434" t="s">
        <v>28</v>
      </c>
      <c r="K80" s="859" t="s">
        <v>18</v>
      </c>
    </row>
    <row r="81" s="1403" customFormat="1" ht="52" customHeight="1" spans="1:11">
      <c r="A81" s="858">
        <v>79</v>
      </c>
      <c r="B81" s="1452"/>
      <c r="C81" s="1417" t="s">
        <v>153</v>
      </c>
      <c r="D81" s="783"/>
      <c r="E81" s="986" t="s">
        <v>326</v>
      </c>
      <c r="F81" s="986" t="s">
        <v>327</v>
      </c>
      <c r="G81" s="1417" t="s">
        <v>153</v>
      </c>
      <c r="H81" s="1417" t="s">
        <v>153</v>
      </c>
      <c r="I81" s="1457" t="s">
        <v>328</v>
      </c>
      <c r="J81" s="1434" t="s">
        <v>28</v>
      </c>
      <c r="K81" s="859" t="s">
        <v>18</v>
      </c>
    </row>
    <row r="82" s="1403" customFormat="1" ht="32" customHeight="1" spans="1:11">
      <c r="A82" s="858">
        <v>80</v>
      </c>
      <c r="B82" s="1452"/>
      <c r="C82" s="1417" t="s">
        <v>126</v>
      </c>
      <c r="D82" s="783"/>
      <c r="E82" s="986" t="s">
        <v>329</v>
      </c>
      <c r="F82" s="986" t="s">
        <v>330</v>
      </c>
      <c r="G82" s="1417" t="s">
        <v>126</v>
      </c>
      <c r="H82" s="1417" t="s">
        <v>126</v>
      </c>
      <c r="I82" s="1458" t="s">
        <v>331</v>
      </c>
      <c r="J82" s="1434" t="s">
        <v>28</v>
      </c>
      <c r="K82" s="859" t="s">
        <v>18</v>
      </c>
    </row>
    <row r="83" s="1403" customFormat="1" ht="37" customHeight="1" spans="1:11">
      <c r="A83" s="858">
        <v>81</v>
      </c>
      <c r="B83" s="1452"/>
      <c r="C83" s="1417" t="s">
        <v>171</v>
      </c>
      <c r="D83" s="783" t="s">
        <v>44</v>
      </c>
      <c r="E83" s="986" t="s">
        <v>332</v>
      </c>
      <c r="F83" s="859" t="s">
        <v>333</v>
      </c>
      <c r="G83" s="1417" t="s">
        <v>129</v>
      </c>
      <c r="H83" s="1417" t="s">
        <v>129</v>
      </c>
      <c r="I83" s="1387" t="s">
        <v>334</v>
      </c>
      <c r="J83" s="1434" t="s">
        <v>196</v>
      </c>
      <c r="K83" s="859" t="s">
        <v>18</v>
      </c>
    </row>
    <row r="84" s="1403" customFormat="1" ht="47" customHeight="1" spans="1:11">
      <c r="A84" s="858">
        <v>82</v>
      </c>
      <c r="B84" s="1452"/>
      <c r="C84" s="1417" t="s">
        <v>335</v>
      </c>
      <c r="D84" s="783"/>
      <c r="E84" s="986" t="s">
        <v>336</v>
      </c>
      <c r="F84" s="986" t="s">
        <v>336</v>
      </c>
      <c r="G84" s="1417" t="s">
        <v>335</v>
      </c>
      <c r="H84" s="1417" t="s">
        <v>335</v>
      </c>
      <c r="I84" s="1458" t="s">
        <v>337</v>
      </c>
      <c r="J84" s="1434" t="s">
        <v>196</v>
      </c>
      <c r="K84" s="859" t="s">
        <v>18</v>
      </c>
    </row>
    <row r="85" s="1403" customFormat="1" ht="50" customHeight="1" spans="1:11">
      <c r="A85" s="858">
        <v>83</v>
      </c>
      <c r="B85" s="1452"/>
      <c r="C85" s="1417" t="s">
        <v>99</v>
      </c>
      <c r="D85" s="783"/>
      <c r="E85" s="986" t="s">
        <v>338</v>
      </c>
      <c r="F85" s="986" t="s">
        <v>339</v>
      </c>
      <c r="G85" s="1417" t="s">
        <v>340</v>
      </c>
      <c r="H85" s="1417" t="s">
        <v>340</v>
      </c>
      <c r="I85" s="1457" t="s">
        <v>341</v>
      </c>
      <c r="J85" s="1434" t="s">
        <v>196</v>
      </c>
      <c r="K85" s="859" t="s">
        <v>18</v>
      </c>
    </row>
    <row r="86" s="1403" customFormat="1" ht="42" customHeight="1" spans="1:11">
      <c r="A86" s="858">
        <v>84</v>
      </c>
      <c r="B86" s="1452"/>
      <c r="C86" s="1417" t="s">
        <v>171</v>
      </c>
      <c r="D86" s="1430" t="s">
        <v>76</v>
      </c>
      <c r="E86" s="986" t="s">
        <v>342</v>
      </c>
      <c r="F86" s="859" t="s">
        <v>343</v>
      </c>
      <c r="G86" s="1417" t="s">
        <v>129</v>
      </c>
      <c r="H86" s="1417" t="s">
        <v>129</v>
      </c>
      <c r="I86" s="1457" t="s">
        <v>344</v>
      </c>
      <c r="J86" s="1434" t="s">
        <v>81</v>
      </c>
      <c r="K86" s="859" t="s">
        <v>18</v>
      </c>
    </row>
    <row r="87" s="1403" customFormat="1" ht="36" customHeight="1" spans="1:11">
      <c r="A87" s="858">
        <v>85</v>
      </c>
      <c r="B87" s="1452"/>
      <c r="C87" s="1417" t="s">
        <v>221</v>
      </c>
      <c r="D87" s="1424"/>
      <c r="E87" s="986" t="s">
        <v>345</v>
      </c>
      <c r="F87" s="986" t="s">
        <v>345</v>
      </c>
      <c r="G87" s="1414" t="s">
        <v>221</v>
      </c>
      <c r="H87" s="1414" t="s">
        <v>221</v>
      </c>
      <c r="I87" s="1457" t="s">
        <v>346</v>
      </c>
      <c r="J87" s="1434" t="s">
        <v>81</v>
      </c>
      <c r="K87" s="859" t="s">
        <v>18</v>
      </c>
    </row>
    <row r="88" s="1403" customFormat="1" ht="25" customHeight="1" spans="1:11">
      <c r="A88" s="858">
        <v>86</v>
      </c>
      <c r="B88" s="1452"/>
      <c r="C88" s="1437"/>
      <c r="D88" s="1424"/>
      <c r="E88" s="986" t="s">
        <v>347</v>
      </c>
      <c r="F88" s="986" t="s">
        <v>348</v>
      </c>
      <c r="G88" s="1417" t="s">
        <v>289</v>
      </c>
      <c r="H88" s="1417" t="s">
        <v>289</v>
      </c>
      <c r="I88" s="1387" t="s">
        <v>349</v>
      </c>
      <c r="J88" s="1434" t="s">
        <v>81</v>
      </c>
      <c r="K88" s="859" t="s">
        <v>18</v>
      </c>
    </row>
    <row r="89" s="1403" customFormat="1" ht="52" customHeight="1" spans="1:11">
      <c r="A89" s="858">
        <v>87</v>
      </c>
      <c r="B89" s="1452"/>
      <c r="C89" s="1437"/>
      <c r="D89" s="1424"/>
      <c r="E89" s="859" t="s">
        <v>350</v>
      </c>
      <c r="F89" s="859" t="s">
        <v>351</v>
      </c>
      <c r="G89" s="1417" t="s">
        <v>219</v>
      </c>
      <c r="H89" s="1417" t="s">
        <v>219</v>
      </c>
      <c r="I89" s="1458" t="s">
        <v>352</v>
      </c>
      <c r="J89" s="1434" t="s">
        <v>81</v>
      </c>
      <c r="K89" s="859" t="s">
        <v>18</v>
      </c>
    </row>
    <row r="90" s="1403" customFormat="1" ht="25" customHeight="1" spans="1:11">
      <c r="A90" s="858">
        <v>88</v>
      </c>
      <c r="B90" s="1452"/>
      <c r="C90" s="1437"/>
      <c r="D90" s="1424"/>
      <c r="E90" s="986" t="s">
        <v>353</v>
      </c>
      <c r="F90" s="986" t="s">
        <v>354</v>
      </c>
      <c r="G90" s="1435" t="s">
        <v>355</v>
      </c>
      <c r="H90" s="1435" t="s">
        <v>355</v>
      </c>
      <c r="I90" s="1387" t="s">
        <v>356</v>
      </c>
      <c r="J90" s="1434" t="s">
        <v>81</v>
      </c>
      <c r="K90" s="859" t="s">
        <v>18</v>
      </c>
    </row>
    <row r="91" s="1403" customFormat="1" ht="48" customHeight="1" spans="1:11">
      <c r="A91" s="858">
        <v>89</v>
      </c>
      <c r="B91" s="1452"/>
      <c r="C91" s="1417" t="s">
        <v>124</v>
      </c>
      <c r="D91" s="1426"/>
      <c r="E91" s="986" t="s">
        <v>357</v>
      </c>
      <c r="F91" s="986" t="s">
        <v>357</v>
      </c>
      <c r="G91" s="1417" t="s">
        <v>358</v>
      </c>
      <c r="H91" s="1417" t="s">
        <v>358</v>
      </c>
      <c r="I91" s="1387" t="s">
        <v>359</v>
      </c>
      <c r="J91" s="1434" t="s">
        <v>81</v>
      </c>
      <c r="K91" s="859" t="s">
        <v>18</v>
      </c>
    </row>
    <row r="92" s="1404" customFormat="1" ht="42.75" spans="1:11">
      <c r="A92" s="858">
        <v>90</v>
      </c>
      <c r="B92" s="1453" t="s">
        <v>360</v>
      </c>
      <c r="C92" s="1417" t="s">
        <v>129</v>
      </c>
      <c r="D92" s="783" t="s">
        <v>361</v>
      </c>
      <c r="E92" s="986" t="s">
        <v>362</v>
      </c>
      <c r="F92" s="986" t="s">
        <v>362</v>
      </c>
      <c r="G92" s="1417" t="s">
        <v>129</v>
      </c>
      <c r="H92" s="1417" t="s">
        <v>129</v>
      </c>
      <c r="I92" s="1459" t="s">
        <v>363</v>
      </c>
      <c r="J92" s="1417" t="s">
        <v>81</v>
      </c>
      <c r="K92" s="986" t="s">
        <v>18</v>
      </c>
    </row>
  </sheetData>
  <mergeCells count="43">
    <mergeCell ref="A1:K1"/>
    <mergeCell ref="B3:B20"/>
    <mergeCell ref="B21:B79"/>
    <mergeCell ref="B80:B91"/>
    <mergeCell ref="C3:C20"/>
    <mergeCell ref="C21:C23"/>
    <mergeCell ref="C24:C25"/>
    <mergeCell ref="C26:C27"/>
    <mergeCell ref="C28:C30"/>
    <mergeCell ref="C31:C34"/>
    <mergeCell ref="C35:C39"/>
    <mergeCell ref="C40:C41"/>
    <mergeCell ref="C43:C45"/>
    <mergeCell ref="C46:C49"/>
    <mergeCell ref="C50:C52"/>
    <mergeCell ref="C54:C58"/>
    <mergeCell ref="C59:C62"/>
    <mergeCell ref="C63:C64"/>
    <mergeCell ref="C66:C67"/>
    <mergeCell ref="C68:C70"/>
    <mergeCell ref="C71:C77"/>
    <mergeCell ref="C78:C79"/>
    <mergeCell ref="C87:C90"/>
    <mergeCell ref="D3:D4"/>
    <mergeCell ref="D5:D6"/>
    <mergeCell ref="D7:D8"/>
    <mergeCell ref="D10:D12"/>
    <mergeCell ref="D13:D15"/>
    <mergeCell ref="D16:D18"/>
    <mergeCell ref="D21:D23"/>
    <mergeCell ref="D24:D25"/>
    <mergeCell ref="D26:D30"/>
    <mergeCell ref="D31:D39"/>
    <mergeCell ref="D40:D42"/>
    <mergeCell ref="D43:D45"/>
    <mergeCell ref="D46:D53"/>
    <mergeCell ref="D54:D64"/>
    <mergeCell ref="D65:D67"/>
    <mergeCell ref="D68:D77"/>
    <mergeCell ref="D78:D79"/>
    <mergeCell ref="D80:D82"/>
    <mergeCell ref="D83:D85"/>
    <mergeCell ref="D86:D91"/>
  </mergeCells>
  <pageMargins left="0.75" right="0.75" top="1" bottom="1" header="0.5" footer="0.5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H111"/>
  <sheetViews>
    <sheetView zoomScale="80" zoomScaleNormal="80" workbookViewId="0">
      <pane xSplit="13" ySplit="3" topLeftCell="N64" activePane="bottomRight" state="frozen"/>
      <selection/>
      <selection pane="topRight"/>
      <selection pane="bottomLeft"/>
      <selection pane="bottomRight" activeCell="J118" sqref="J118"/>
    </sheetView>
  </sheetViews>
  <sheetFormatPr defaultColWidth="9" defaultRowHeight="22.5"/>
  <cols>
    <col min="1" max="1" width="7.49166666666667" style="1261" customWidth="1"/>
    <col min="2" max="2" width="11.4" style="1262" customWidth="1"/>
    <col min="3" max="3" width="11.625" style="1263" customWidth="1"/>
    <col min="4" max="4" width="16.125" style="1264" hidden="1" customWidth="1"/>
    <col min="5" max="5" width="8.11666666666667" style="1264" customWidth="1"/>
    <col min="6" max="6" width="11.25" style="1265" customWidth="1"/>
    <col min="7" max="7" width="9.5" style="1266" customWidth="1"/>
    <col min="8" max="8" width="10.125" style="1267" customWidth="1"/>
    <col min="9" max="9" width="7.875" style="1267" customWidth="1"/>
    <col min="10" max="11" width="7.375" style="1268" customWidth="1"/>
    <col min="12" max="12" width="6.375" style="1269" customWidth="1"/>
    <col min="13" max="13" width="7.875" style="1269" customWidth="1"/>
    <col min="14" max="14" width="8.375" style="1269" customWidth="1"/>
    <col min="15" max="15" width="7.625" style="1267" customWidth="1"/>
    <col min="16" max="16" width="8.375" style="1267" customWidth="1"/>
    <col min="17" max="17" width="7.5" style="1270" customWidth="1"/>
    <col min="18" max="18" width="7.375" style="1267" customWidth="1"/>
    <col min="19" max="19" width="6.125" style="1267" customWidth="1"/>
    <col min="20" max="20" width="5.5" style="1267" customWidth="1"/>
    <col min="21" max="21" width="6" style="1267" customWidth="1"/>
    <col min="22" max="22" width="6" style="1271" customWidth="1"/>
    <col min="23" max="23" width="7" style="1272" customWidth="1"/>
    <col min="24" max="24" width="7.875" style="1267" customWidth="1"/>
    <col min="25" max="25" width="10.625" style="1267" customWidth="1"/>
    <col min="26" max="26" width="9.375" style="1267" customWidth="1"/>
    <col min="27" max="27" width="7.5" style="1267" customWidth="1"/>
    <col min="28" max="28" width="8" style="1267" customWidth="1"/>
    <col min="29" max="29" width="6.125" style="1267" customWidth="1"/>
    <col min="30" max="30" width="8.875" style="1268" customWidth="1"/>
    <col min="31" max="31" width="9" style="1268" customWidth="1"/>
    <col min="32" max="32" width="6.875" style="1268" customWidth="1"/>
    <col min="33" max="33" width="6" style="1268" customWidth="1"/>
    <col min="34" max="34" width="11.25" style="1264" customWidth="1"/>
    <col min="35" max="35" width="10" style="1265" customWidth="1"/>
    <col min="36" max="36" width="10.75" style="1264" customWidth="1"/>
    <col min="37" max="37" width="10.375" style="1264" customWidth="1"/>
    <col min="38" max="38" width="11.875" style="1264" customWidth="1"/>
    <col min="39" max="39" width="26.625" style="1264" customWidth="1"/>
    <col min="40" max="16384" width="9" style="1264"/>
  </cols>
  <sheetData>
    <row r="1" s="1249" customFormat="1" ht="63" customHeight="1" spans="3:22">
      <c r="C1" s="1273" t="s">
        <v>364</v>
      </c>
      <c r="V1" s="1327"/>
    </row>
    <row r="2" s="1250" customFormat="1" ht="27.95" customHeight="1" spans="1:33">
      <c r="A2" s="1274" t="s">
        <v>1</v>
      </c>
      <c r="B2" s="993" t="s">
        <v>4</v>
      </c>
      <c r="C2" s="1275" t="s">
        <v>5</v>
      </c>
      <c r="D2" s="1023" t="s">
        <v>365</v>
      </c>
      <c r="E2" s="1023" t="s">
        <v>366</v>
      </c>
      <c r="F2" s="1023" t="s">
        <v>367</v>
      </c>
      <c r="G2" s="803" t="s">
        <v>368</v>
      </c>
      <c r="H2" s="803"/>
      <c r="I2" s="839"/>
      <c r="J2" s="803"/>
      <c r="K2" s="803"/>
      <c r="L2" s="836" t="s">
        <v>369</v>
      </c>
      <c r="M2" s="836"/>
      <c r="N2" s="836"/>
      <c r="O2" s="836"/>
      <c r="P2" s="836"/>
      <c r="Q2" s="836"/>
      <c r="R2" s="836"/>
      <c r="S2" s="836"/>
      <c r="T2" s="836"/>
      <c r="U2" s="836"/>
      <c r="V2" s="880"/>
      <c r="W2" s="836"/>
      <c r="X2" s="1310" t="s">
        <v>370</v>
      </c>
      <c r="Y2" s="1310"/>
      <c r="Z2" s="1310"/>
      <c r="AA2" s="1310"/>
      <c r="AB2" s="1310"/>
      <c r="AC2" s="1310"/>
      <c r="AD2" s="803" t="s">
        <v>371</v>
      </c>
      <c r="AE2" s="836" t="s">
        <v>372</v>
      </c>
      <c r="AF2" s="803" t="s">
        <v>373</v>
      </c>
      <c r="AG2" s="803" t="s">
        <v>374</v>
      </c>
    </row>
    <row r="3" s="1250" customFormat="1" ht="54" customHeight="1" spans="1:33">
      <c r="A3" s="1274"/>
      <c r="B3" s="993"/>
      <c r="C3" s="1275"/>
      <c r="D3" s="1023"/>
      <c r="E3" s="1023"/>
      <c r="F3" s="1023"/>
      <c r="G3" s="841" t="s">
        <v>375</v>
      </c>
      <c r="H3" s="841" t="s">
        <v>376</v>
      </c>
      <c r="I3" s="841" t="s">
        <v>377</v>
      </c>
      <c r="J3" s="878" t="s">
        <v>378</v>
      </c>
      <c r="K3" s="879" t="s">
        <v>379</v>
      </c>
      <c r="L3" s="836" t="s">
        <v>380</v>
      </c>
      <c r="M3" s="803" t="s">
        <v>381</v>
      </c>
      <c r="N3" s="836" t="s">
        <v>382</v>
      </c>
      <c r="O3" s="880" t="s">
        <v>383</v>
      </c>
      <c r="P3" s="803" t="s">
        <v>384</v>
      </c>
      <c r="Q3" s="803" t="s">
        <v>385</v>
      </c>
      <c r="R3" s="836" t="s">
        <v>386</v>
      </c>
      <c r="S3" s="880" t="s">
        <v>387</v>
      </c>
      <c r="T3" s="803" t="s">
        <v>388</v>
      </c>
      <c r="U3" s="803" t="s">
        <v>389</v>
      </c>
      <c r="V3" s="880" t="s">
        <v>390</v>
      </c>
      <c r="W3" s="1328" t="s">
        <v>391</v>
      </c>
      <c r="X3" s="838" t="s">
        <v>392</v>
      </c>
      <c r="Y3" s="838" t="s">
        <v>393</v>
      </c>
      <c r="Z3" s="838" t="s">
        <v>394</v>
      </c>
      <c r="AA3" s="838" t="s">
        <v>395</v>
      </c>
      <c r="AB3" s="838" t="s">
        <v>396</v>
      </c>
      <c r="AC3" s="938" t="s">
        <v>397</v>
      </c>
      <c r="AD3" s="803"/>
      <c r="AE3" s="836"/>
      <c r="AF3" s="803"/>
      <c r="AG3" s="803"/>
    </row>
    <row r="4" s="1251" customFormat="1" ht="27.95" customHeight="1" spans="1:33">
      <c r="A4" s="1196">
        <v>1</v>
      </c>
      <c r="B4" s="1276" t="s">
        <v>13</v>
      </c>
      <c r="C4" s="859" t="s">
        <v>398</v>
      </c>
      <c r="D4" s="1277" t="s">
        <v>15</v>
      </c>
      <c r="E4" s="853">
        <v>2018</v>
      </c>
      <c r="F4" s="1278" t="s">
        <v>399</v>
      </c>
      <c r="G4" s="854">
        <v>632.3</v>
      </c>
      <c r="H4" s="854">
        <v>4</v>
      </c>
      <c r="I4" s="854">
        <v>-0.930684382050648</v>
      </c>
      <c r="J4" s="892" t="s">
        <v>400</v>
      </c>
      <c r="K4" s="893">
        <v>10</v>
      </c>
      <c r="L4" s="783" t="s">
        <v>401</v>
      </c>
      <c r="M4" s="894">
        <v>80.0384615384615</v>
      </c>
      <c r="N4" s="857">
        <v>62.604</v>
      </c>
      <c r="O4" s="852">
        <v>17</v>
      </c>
      <c r="P4" s="857">
        <v>5.2</v>
      </c>
      <c r="Q4" s="895">
        <v>70</v>
      </c>
      <c r="R4" s="857">
        <v>14.155</v>
      </c>
      <c r="S4" s="857">
        <v>3.1</v>
      </c>
      <c r="T4" s="857"/>
      <c r="U4" s="858"/>
      <c r="V4" s="1329"/>
      <c r="W4" s="1330"/>
      <c r="X4" s="921">
        <v>3</v>
      </c>
      <c r="Y4" s="921">
        <v>3.75</v>
      </c>
      <c r="Z4" s="853" t="s">
        <v>402</v>
      </c>
      <c r="AA4" s="950">
        <v>5</v>
      </c>
      <c r="AB4" s="950" t="s">
        <v>403</v>
      </c>
      <c r="AC4" s="951"/>
      <c r="AD4" s="903">
        <v>140.9</v>
      </c>
      <c r="AE4" s="903">
        <v>-0.1</v>
      </c>
      <c r="AF4" s="903">
        <v>119.6</v>
      </c>
      <c r="AG4" s="857">
        <v>2</v>
      </c>
    </row>
    <row r="5" s="1251" customFormat="1" ht="27.95" customHeight="1" spans="1:33">
      <c r="A5" s="1196"/>
      <c r="B5" s="1276"/>
      <c r="C5" s="859"/>
      <c r="D5" s="1277" t="s">
        <v>15</v>
      </c>
      <c r="E5" s="853">
        <v>2019</v>
      </c>
      <c r="F5" s="1040" t="s">
        <v>404</v>
      </c>
      <c r="G5" s="854">
        <v>707</v>
      </c>
      <c r="H5" s="854">
        <v>6.87</v>
      </c>
      <c r="I5" s="854">
        <v>2.98616168973052</v>
      </c>
      <c r="J5" s="892" t="s">
        <v>405</v>
      </c>
      <c r="K5" s="893">
        <v>3</v>
      </c>
      <c r="L5" s="783" t="s">
        <v>401</v>
      </c>
      <c r="M5" s="894">
        <v>80.2</v>
      </c>
      <c r="N5" s="857">
        <v>63.6</v>
      </c>
      <c r="O5" s="852">
        <v>21</v>
      </c>
      <c r="P5" s="857">
        <v>5.7</v>
      </c>
      <c r="Q5" s="895">
        <v>60</v>
      </c>
      <c r="R5" s="857">
        <v>16.9</v>
      </c>
      <c r="S5" s="857">
        <v>3</v>
      </c>
      <c r="T5" s="857"/>
      <c r="U5" s="858"/>
      <c r="V5" s="1329"/>
      <c r="W5" s="1330"/>
      <c r="X5" s="921">
        <v>5</v>
      </c>
      <c r="Y5" s="921">
        <v>5</v>
      </c>
      <c r="Z5" s="853" t="s">
        <v>406</v>
      </c>
      <c r="AA5" s="950">
        <v>5</v>
      </c>
      <c r="AB5" s="950" t="s">
        <v>403</v>
      </c>
      <c r="AC5" s="951"/>
      <c r="AD5" s="858">
        <v>143.8</v>
      </c>
      <c r="AE5" s="858">
        <v>-1.9</v>
      </c>
      <c r="AF5" s="858">
        <v>116.8</v>
      </c>
      <c r="AG5" s="857">
        <v>2</v>
      </c>
    </row>
    <row r="6" s="1252" customFormat="1" ht="27.95" customHeight="1" spans="1:33">
      <c r="A6" s="1196"/>
      <c r="B6" s="1276"/>
      <c r="C6" s="859"/>
      <c r="D6" s="1279"/>
      <c r="E6" s="1280" t="s">
        <v>407</v>
      </c>
      <c r="F6" s="1280"/>
      <c r="G6" s="855">
        <f>AVERAGE(G4:G5)</f>
        <v>669.65</v>
      </c>
      <c r="H6" s="855">
        <f>AVERAGE(H4:H5)</f>
        <v>5.435</v>
      </c>
      <c r="I6" s="855"/>
      <c r="J6" s="896"/>
      <c r="K6" s="897"/>
      <c r="L6" s="985" t="s">
        <v>401</v>
      </c>
      <c r="M6" s="898">
        <v>80.0384615384615</v>
      </c>
      <c r="N6" s="899">
        <v>62.604</v>
      </c>
      <c r="O6" s="867">
        <v>17</v>
      </c>
      <c r="P6" s="899">
        <v>5.2</v>
      </c>
      <c r="Q6" s="900">
        <v>70</v>
      </c>
      <c r="R6" s="899">
        <v>14.155</v>
      </c>
      <c r="S6" s="899">
        <v>3.1</v>
      </c>
      <c r="T6" s="899"/>
      <c r="U6" s="862"/>
      <c r="V6" s="1331"/>
      <c r="W6" s="1332"/>
      <c r="X6" s="923">
        <v>5</v>
      </c>
      <c r="Y6" s="923">
        <v>5</v>
      </c>
      <c r="Z6" s="797" t="s">
        <v>406</v>
      </c>
      <c r="AA6" s="952">
        <v>5</v>
      </c>
      <c r="AB6" s="952" t="s">
        <v>403</v>
      </c>
      <c r="AC6" s="953"/>
      <c r="AD6" s="904">
        <f>AVERAGE(AD4:AD5)</f>
        <v>142.35</v>
      </c>
      <c r="AE6" s="904">
        <f>AVERAGE(AE4:AE5)</f>
        <v>-1</v>
      </c>
      <c r="AF6" s="904">
        <f>AVERAGE(AF4:AF5)</f>
        <v>118.2</v>
      </c>
      <c r="AG6" s="904"/>
    </row>
    <row r="7" s="1253" customFormat="1" ht="27.95" customHeight="1" spans="1:33">
      <c r="A7" s="1196"/>
      <c r="B7" s="1276"/>
      <c r="C7" s="859"/>
      <c r="D7" s="1281" t="s">
        <v>15</v>
      </c>
      <c r="E7" s="1282">
        <v>2020</v>
      </c>
      <c r="F7" s="1283" t="s">
        <v>408</v>
      </c>
      <c r="G7" s="857">
        <v>650.41</v>
      </c>
      <c r="H7" s="857">
        <f t="shared" ref="H4:H11" si="0">(G7-617.85)/617.85*100</f>
        <v>5.26988751315043</v>
      </c>
      <c r="I7" s="857">
        <v>1.27532700652549</v>
      </c>
      <c r="J7" s="901" t="s">
        <v>405</v>
      </c>
      <c r="K7" s="858">
        <v>1</v>
      </c>
      <c r="L7" s="783" t="s">
        <v>409</v>
      </c>
      <c r="M7" s="895">
        <v>81.7692307692308</v>
      </c>
      <c r="N7" s="895">
        <v>70.0397307692308</v>
      </c>
      <c r="O7" s="852">
        <v>14</v>
      </c>
      <c r="P7" s="895">
        <v>4.5</v>
      </c>
      <c r="Q7" s="895">
        <v>52</v>
      </c>
      <c r="R7" s="895">
        <v>17.5</v>
      </c>
      <c r="S7" s="895">
        <v>3.1</v>
      </c>
      <c r="T7" s="895">
        <v>7</v>
      </c>
      <c r="U7" s="858" t="s">
        <v>410</v>
      </c>
      <c r="V7" s="852"/>
      <c r="W7" s="1333"/>
      <c r="X7" s="858"/>
      <c r="Y7" s="858"/>
      <c r="Z7" s="858"/>
      <c r="AA7" s="858"/>
      <c r="AB7" s="858"/>
      <c r="AC7" s="858"/>
      <c r="AD7" s="895">
        <v>144.15</v>
      </c>
      <c r="AE7" s="857">
        <v>-1.79999999999998</v>
      </c>
      <c r="AF7" s="895">
        <v>116.845</v>
      </c>
      <c r="AG7" s="895">
        <v>2.125</v>
      </c>
    </row>
    <row r="8" s="1251" customFormat="1" ht="27.95" customHeight="1" spans="1:33">
      <c r="A8" s="1196">
        <v>2</v>
      </c>
      <c r="B8" s="1276"/>
      <c r="C8" s="859" t="s">
        <v>19</v>
      </c>
      <c r="D8" s="1277" t="s">
        <v>124</v>
      </c>
      <c r="E8" s="853">
        <v>2018</v>
      </c>
      <c r="F8" s="1278" t="s">
        <v>411</v>
      </c>
      <c r="G8" s="854">
        <v>620.9</v>
      </c>
      <c r="H8" s="854">
        <v>2.1</v>
      </c>
      <c r="I8" s="854">
        <v>-2.71684632740036</v>
      </c>
      <c r="J8" s="892" t="s">
        <v>412</v>
      </c>
      <c r="K8" s="893">
        <v>13</v>
      </c>
      <c r="L8" s="783" t="s">
        <v>401</v>
      </c>
      <c r="M8" s="894">
        <v>81.1153846153846</v>
      </c>
      <c r="N8" s="857">
        <v>53.5021538461538</v>
      </c>
      <c r="O8" s="852">
        <v>26</v>
      </c>
      <c r="P8" s="857">
        <v>7.8</v>
      </c>
      <c r="Q8" s="895">
        <v>80</v>
      </c>
      <c r="R8" s="857">
        <v>13.221</v>
      </c>
      <c r="S8" s="857">
        <v>3</v>
      </c>
      <c r="T8" s="857"/>
      <c r="U8" s="858"/>
      <c r="V8" s="1329"/>
      <c r="W8" s="1330"/>
      <c r="X8" s="921">
        <v>5</v>
      </c>
      <c r="Y8" s="921">
        <v>4.75</v>
      </c>
      <c r="Z8" s="853" t="s">
        <v>406</v>
      </c>
      <c r="AA8" s="950">
        <v>5</v>
      </c>
      <c r="AB8" s="950" t="s">
        <v>413</v>
      </c>
      <c r="AC8" s="951"/>
      <c r="AD8" s="903">
        <v>137.6</v>
      </c>
      <c r="AE8" s="903">
        <v>-3.4</v>
      </c>
      <c r="AF8" s="903">
        <v>121.5</v>
      </c>
      <c r="AG8" s="857">
        <v>1.75</v>
      </c>
    </row>
    <row r="9" s="1251" customFormat="1" ht="27.95" customHeight="1" spans="1:34">
      <c r="A9" s="1196"/>
      <c r="B9" s="1276"/>
      <c r="C9" s="843"/>
      <c r="D9" s="1277" t="s">
        <v>124</v>
      </c>
      <c r="E9" s="853">
        <v>2019</v>
      </c>
      <c r="F9" s="1278" t="s">
        <v>414</v>
      </c>
      <c r="G9" s="854">
        <v>697.4</v>
      </c>
      <c r="H9" s="854">
        <v>5.42</v>
      </c>
      <c r="I9" s="854">
        <v>1.5877640203933</v>
      </c>
      <c r="J9" s="892" t="s">
        <v>405</v>
      </c>
      <c r="K9" s="893">
        <v>6</v>
      </c>
      <c r="L9" s="783" t="s">
        <v>401</v>
      </c>
      <c r="M9" s="894">
        <v>80.1</v>
      </c>
      <c r="N9" s="857">
        <v>50.7</v>
      </c>
      <c r="O9" s="852">
        <v>34</v>
      </c>
      <c r="P9" s="857">
        <v>8.4</v>
      </c>
      <c r="Q9" s="895">
        <v>55</v>
      </c>
      <c r="R9" s="857">
        <v>16.8</v>
      </c>
      <c r="S9" s="857">
        <v>3</v>
      </c>
      <c r="T9" s="857"/>
      <c r="U9" s="858"/>
      <c r="V9" s="1329"/>
      <c r="W9" s="1330"/>
      <c r="X9" s="921">
        <v>5</v>
      </c>
      <c r="Y9" s="921">
        <v>4.75</v>
      </c>
      <c r="Z9" s="853" t="s">
        <v>406</v>
      </c>
      <c r="AA9" s="950">
        <v>5</v>
      </c>
      <c r="AB9" s="950" t="s">
        <v>403</v>
      </c>
      <c r="AC9" s="951"/>
      <c r="AD9" s="858">
        <v>142.1</v>
      </c>
      <c r="AE9" s="858">
        <v>-3.6</v>
      </c>
      <c r="AF9" s="858">
        <v>120</v>
      </c>
      <c r="AG9" s="857">
        <v>1.7</v>
      </c>
      <c r="AH9" s="1342"/>
    </row>
    <row r="10" s="1252" customFormat="1" ht="27.95" customHeight="1" spans="1:33">
      <c r="A10" s="1196"/>
      <c r="B10" s="1276"/>
      <c r="C10" s="843"/>
      <c r="D10" s="1279"/>
      <c r="E10" s="1280" t="s">
        <v>407</v>
      </c>
      <c r="F10" s="1280"/>
      <c r="G10" s="855">
        <f>AVERAGE(G8:G9)</f>
        <v>659.15</v>
      </c>
      <c r="H10" s="855">
        <f>AVERAGE(H8:H9)</f>
        <v>3.76</v>
      </c>
      <c r="I10" s="855"/>
      <c r="J10" s="896"/>
      <c r="K10" s="897"/>
      <c r="L10" s="985" t="s">
        <v>401</v>
      </c>
      <c r="M10" s="898">
        <v>81.1153846153846</v>
      </c>
      <c r="N10" s="899">
        <v>53.5021538461538</v>
      </c>
      <c r="O10" s="867">
        <v>26</v>
      </c>
      <c r="P10" s="899">
        <v>7.8</v>
      </c>
      <c r="Q10" s="900">
        <v>80</v>
      </c>
      <c r="R10" s="899">
        <v>13.221</v>
      </c>
      <c r="S10" s="899">
        <v>3</v>
      </c>
      <c r="T10" s="899"/>
      <c r="U10" s="862"/>
      <c r="V10" s="1331"/>
      <c r="W10" s="1332"/>
      <c r="X10" s="923">
        <v>5</v>
      </c>
      <c r="Y10" s="923">
        <v>4.75</v>
      </c>
      <c r="Z10" s="797" t="s">
        <v>406</v>
      </c>
      <c r="AA10" s="952">
        <v>5</v>
      </c>
      <c r="AB10" s="952" t="s">
        <v>403</v>
      </c>
      <c r="AC10" s="953"/>
      <c r="AD10" s="904">
        <f>AVERAGE(AD8:AD9)</f>
        <v>139.85</v>
      </c>
      <c r="AE10" s="904">
        <f>AVERAGE(AE8:AE9)</f>
        <v>-3.5</v>
      </c>
      <c r="AF10" s="904">
        <f>AVERAGE(AF8:AF9)</f>
        <v>120.75</v>
      </c>
      <c r="AG10" s="904"/>
    </row>
    <row r="11" s="1253" customFormat="1" ht="27.95" customHeight="1" spans="1:33">
      <c r="A11" s="1196"/>
      <c r="B11" s="1276"/>
      <c r="C11" s="843"/>
      <c r="D11" s="1281" t="s">
        <v>124</v>
      </c>
      <c r="E11" s="1282">
        <v>2020</v>
      </c>
      <c r="F11" s="1283" t="s">
        <v>415</v>
      </c>
      <c r="G11" s="857">
        <v>646.145</v>
      </c>
      <c r="H11" s="857">
        <f t="shared" si="0"/>
        <v>4.57959051549728</v>
      </c>
      <c r="I11" s="857">
        <v>0.61122394894207</v>
      </c>
      <c r="J11" s="901" t="s">
        <v>405</v>
      </c>
      <c r="K11" s="858">
        <v>4</v>
      </c>
      <c r="L11" s="783" t="s">
        <v>401</v>
      </c>
      <c r="M11" s="895">
        <v>82.0769230769231</v>
      </c>
      <c r="N11" s="895">
        <v>62.3376923076923</v>
      </c>
      <c r="O11" s="852">
        <v>35</v>
      </c>
      <c r="P11" s="895">
        <v>5.8</v>
      </c>
      <c r="Q11" s="895">
        <v>70</v>
      </c>
      <c r="R11" s="895">
        <v>15.9</v>
      </c>
      <c r="S11" s="895">
        <v>3</v>
      </c>
      <c r="T11" s="895">
        <v>5.3</v>
      </c>
      <c r="U11" s="858" t="s">
        <v>410</v>
      </c>
      <c r="V11" s="852"/>
      <c r="W11" s="1333"/>
      <c r="X11" s="858"/>
      <c r="Y11" s="858"/>
      <c r="Z11" s="858"/>
      <c r="AA11" s="858"/>
      <c r="AB11" s="858"/>
      <c r="AC11" s="858"/>
      <c r="AD11" s="895">
        <v>142.25</v>
      </c>
      <c r="AE11" s="857">
        <v>-3.69999999999999</v>
      </c>
      <c r="AF11" s="895">
        <v>120.09</v>
      </c>
      <c r="AG11" s="895">
        <v>1.25</v>
      </c>
    </row>
    <row r="12" s="1251" customFormat="1" ht="27.95" customHeight="1" spans="1:33">
      <c r="A12" s="1196"/>
      <c r="B12" s="1276"/>
      <c r="C12" s="844" t="s">
        <v>416</v>
      </c>
      <c r="D12" s="1277" t="s">
        <v>417</v>
      </c>
      <c r="E12" s="853">
        <v>2018</v>
      </c>
      <c r="F12" s="1278" t="s">
        <v>418</v>
      </c>
      <c r="G12" s="854">
        <v>607.9</v>
      </c>
      <c r="H12" s="854"/>
      <c r="I12" s="854"/>
      <c r="J12" s="892"/>
      <c r="K12" s="893">
        <v>15</v>
      </c>
      <c r="L12" s="783" t="s">
        <v>401</v>
      </c>
      <c r="M12" s="894">
        <v>81.2307692307692</v>
      </c>
      <c r="N12" s="857">
        <v>59.872</v>
      </c>
      <c r="O12" s="852">
        <v>36</v>
      </c>
      <c r="P12" s="857">
        <v>8</v>
      </c>
      <c r="Q12" s="895">
        <v>75</v>
      </c>
      <c r="R12" s="857">
        <v>18.148</v>
      </c>
      <c r="S12" s="857">
        <v>2.6</v>
      </c>
      <c r="T12" s="857"/>
      <c r="U12" s="858"/>
      <c r="V12" s="1329"/>
      <c r="W12" s="1330"/>
      <c r="X12" s="921">
        <v>5</v>
      </c>
      <c r="Y12" s="921">
        <v>4.75</v>
      </c>
      <c r="Z12" s="853" t="s">
        <v>406</v>
      </c>
      <c r="AA12" s="950">
        <v>5</v>
      </c>
      <c r="AB12" s="950" t="s">
        <v>403</v>
      </c>
      <c r="AC12" s="951"/>
      <c r="AD12" s="903">
        <v>141</v>
      </c>
      <c r="AE12" s="903"/>
      <c r="AF12" s="903">
        <v>127.2</v>
      </c>
      <c r="AG12" s="857"/>
    </row>
    <row r="13" s="1251" customFormat="1" ht="27.95" customHeight="1" spans="1:33">
      <c r="A13" s="1196"/>
      <c r="B13" s="1276"/>
      <c r="C13" s="851"/>
      <c r="D13" s="1277" t="s">
        <v>417</v>
      </c>
      <c r="E13" s="853">
        <v>2019</v>
      </c>
      <c r="F13" s="1278" t="s">
        <v>419</v>
      </c>
      <c r="G13" s="854">
        <v>661.6</v>
      </c>
      <c r="H13" s="854"/>
      <c r="I13" s="854">
        <v>-3.6270939548434</v>
      </c>
      <c r="J13" s="892"/>
      <c r="K13" s="893">
        <v>13</v>
      </c>
      <c r="L13" s="783" t="s">
        <v>401</v>
      </c>
      <c r="M13" s="894">
        <v>81</v>
      </c>
      <c r="N13" s="857">
        <v>56.4</v>
      </c>
      <c r="O13" s="852">
        <v>55</v>
      </c>
      <c r="P13" s="857">
        <v>12.3</v>
      </c>
      <c r="Q13" s="895">
        <v>36</v>
      </c>
      <c r="R13" s="857">
        <v>21.4</v>
      </c>
      <c r="S13" s="857">
        <v>2.5</v>
      </c>
      <c r="T13" s="857"/>
      <c r="U13" s="858"/>
      <c r="V13" s="1329"/>
      <c r="W13" s="1330"/>
      <c r="X13" s="921">
        <v>9</v>
      </c>
      <c r="Y13" s="921">
        <v>7.25</v>
      </c>
      <c r="Z13" s="853" t="s">
        <v>403</v>
      </c>
      <c r="AA13" s="950">
        <v>5</v>
      </c>
      <c r="AB13" s="950" t="s">
        <v>403</v>
      </c>
      <c r="AC13" s="951"/>
      <c r="AD13" s="858">
        <v>145.7</v>
      </c>
      <c r="AE13" s="858"/>
      <c r="AF13" s="858">
        <v>126.3</v>
      </c>
      <c r="AG13" s="857"/>
    </row>
    <row r="14" s="1251" customFormat="1" ht="27.95" customHeight="1" spans="1:33">
      <c r="A14" s="1196"/>
      <c r="B14" s="1276"/>
      <c r="C14" s="961" t="s">
        <v>420</v>
      </c>
      <c r="D14" s="1284"/>
      <c r="E14" s="1285" t="s">
        <v>421</v>
      </c>
      <c r="F14" s="1286" t="s">
        <v>422</v>
      </c>
      <c r="G14" s="857">
        <v>618.103</v>
      </c>
      <c r="H14" s="857"/>
      <c r="I14" s="857">
        <v>-3.77852439246221</v>
      </c>
      <c r="J14" s="866"/>
      <c r="K14" s="902">
        <v>13</v>
      </c>
      <c r="L14" s="1317" t="s">
        <v>409</v>
      </c>
      <c r="M14" s="895">
        <v>80.0384615384615</v>
      </c>
      <c r="N14" s="895">
        <v>66.2765769230769</v>
      </c>
      <c r="O14" s="902">
        <v>18</v>
      </c>
      <c r="P14" s="895">
        <v>4.2</v>
      </c>
      <c r="Q14" s="895">
        <v>60</v>
      </c>
      <c r="R14" s="895">
        <v>16.6</v>
      </c>
      <c r="S14" s="895">
        <v>3</v>
      </c>
      <c r="T14" s="895">
        <v>6.5</v>
      </c>
      <c r="U14" s="866" t="s">
        <v>410</v>
      </c>
      <c r="V14" s="1334"/>
      <c r="W14" s="1330"/>
      <c r="X14" s="843">
        <v>5</v>
      </c>
      <c r="Y14" s="843">
        <v>4.75</v>
      </c>
      <c r="Z14" s="843" t="s">
        <v>406</v>
      </c>
      <c r="AA14" s="843">
        <v>5</v>
      </c>
      <c r="AB14" s="843" t="s">
        <v>403</v>
      </c>
      <c r="AC14" s="925"/>
      <c r="AD14" s="857">
        <v>144.35</v>
      </c>
      <c r="AE14" s="857">
        <v>0</v>
      </c>
      <c r="AF14" s="857">
        <v>127.64</v>
      </c>
      <c r="AG14" s="895">
        <v>2</v>
      </c>
    </row>
    <row r="15" s="1251" customFormat="1" ht="27.95" customHeight="1" spans="1:33">
      <c r="A15" s="1196"/>
      <c r="B15" s="1287"/>
      <c r="C15" s="1228"/>
      <c r="D15" s="1284"/>
      <c r="E15" s="1282" t="s">
        <v>423</v>
      </c>
      <c r="F15" s="1283" t="s">
        <v>424</v>
      </c>
      <c r="G15" s="857">
        <v>617.849</v>
      </c>
      <c r="H15" s="857"/>
      <c r="I15" s="857">
        <v>-3.7947455979232</v>
      </c>
      <c r="J15" s="901"/>
      <c r="K15" s="858">
        <v>5</v>
      </c>
      <c r="L15" s="783" t="s">
        <v>401</v>
      </c>
      <c r="M15" s="895">
        <v>81.2692307692308</v>
      </c>
      <c r="N15" s="895">
        <v>59.2987692307692</v>
      </c>
      <c r="O15" s="852">
        <v>21</v>
      </c>
      <c r="P15" s="895">
        <v>5.2</v>
      </c>
      <c r="Q15" s="895">
        <v>55</v>
      </c>
      <c r="R15" s="895">
        <v>17.3</v>
      </c>
      <c r="S15" s="895">
        <v>3.1</v>
      </c>
      <c r="T15" s="895">
        <v>7</v>
      </c>
      <c r="U15" s="858" t="s">
        <v>410</v>
      </c>
      <c r="V15" s="852"/>
      <c r="W15" s="1330"/>
      <c r="X15" s="858"/>
      <c r="Y15" s="858"/>
      <c r="Z15" s="858"/>
      <c r="AA15" s="858"/>
      <c r="AB15" s="858"/>
      <c r="AC15" s="858"/>
      <c r="AD15" s="895">
        <v>145.95</v>
      </c>
      <c r="AE15" s="857">
        <v>0</v>
      </c>
      <c r="AF15" s="895">
        <v>127.98</v>
      </c>
      <c r="AG15" s="895">
        <v>1.4</v>
      </c>
    </row>
    <row r="16" s="1254" customFormat="1" ht="27.95" customHeight="1" spans="1:33">
      <c r="A16" s="1288">
        <v>3</v>
      </c>
      <c r="B16" s="1289" t="s">
        <v>23</v>
      </c>
      <c r="C16" s="859" t="s">
        <v>425</v>
      </c>
      <c r="D16" s="1277" t="s">
        <v>26</v>
      </c>
      <c r="E16" s="1129">
        <v>2018</v>
      </c>
      <c r="F16" s="1277" t="s">
        <v>426</v>
      </c>
      <c r="G16" s="854">
        <v>659.2</v>
      </c>
      <c r="H16" s="854">
        <v>3.7</v>
      </c>
      <c r="I16" s="854">
        <v>-0.428977101081493</v>
      </c>
      <c r="J16" s="906" t="s">
        <v>427</v>
      </c>
      <c r="K16" s="1008">
        <v>7</v>
      </c>
      <c r="L16" s="783" t="s">
        <v>401</v>
      </c>
      <c r="M16" s="894">
        <v>82.3461538461538</v>
      </c>
      <c r="N16" s="857">
        <v>67.9353076923077</v>
      </c>
      <c r="O16" s="852">
        <v>25</v>
      </c>
      <c r="P16" s="857">
        <v>6.5</v>
      </c>
      <c r="Q16" s="895">
        <v>72</v>
      </c>
      <c r="R16" s="857">
        <v>14.857</v>
      </c>
      <c r="S16" s="857">
        <v>1.7</v>
      </c>
      <c r="T16" s="857"/>
      <c r="U16" s="1055"/>
      <c r="V16" s="852">
        <v>66</v>
      </c>
      <c r="W16" s="1335"/>
      <c r="X16" s="1238">
        <v>3</v>
      </c>
      <c r="Y16" s="1238">
        <v>3.5</v>
      </c>
      <c r="Z16" s="1340" t="s">
        <v>402</v>
      </c>
      <c r="AA16" s="1340">
        <v>5</v>
      </c>
      <c r="AB16" s="1340" t="s">
        <v>428</v>
      </c>
      <c r="AC16" s="1340" t="s">
        <v>429</v>
      </c>
      <c r="AD16" s="857">
        <v>148.7</v>
      </c>
      <c r="AE16" s="857">
        <v>-1.1</v>
      </c>
      <c r="AF16" s="857">
        <v>94.5</v>
      </c>
      <c r="AG16" s="857">
        <v>2.2</v>
      </c>
    </row>
    <row r="17" s="1254" customFormat="1" ht="27.95" customHeight="1" spans="1:33">
      <c r="A17" s="1288"/>
      <c r="B17" s="1276"/>
      <c r="C17" s="859"/>
      <c r="D17" s="1277" t="s">
        <v>26</v>
      </c>
      <c r="E17" s="1129">
        <v>2019</v>
      </c>
      <c r="F17" s="1277" t="s">
        <v>430</v>
      </c>
      <c r="G17" s="854">
        <v>716.4</v>
      </c>
      <c r="H17" s="854">
        <v>6.25</v>
      </c>
      <c r="I17" s="854">
        <v>2.21144243115994</v>
      </c>
      <c r="J17" s="906" t="s">
        <v>431</v>
      </c>
      <c r="K17" s="1008">
        <v>4</v>
      </c>
      <c r="L17" s="783" t="s">
        <v>432</v>
      </c>
      <c r="M17" s="894">
        <v>82.7</v>
      </c>
      <c r="N17" s="857">
        <v>72.1</v>
      </c>
      <c r="O17" s="852">
        <v>17</v>
      </c>
      <c r="P17" s="857">
        <v>3</v>
      </c>
      <c r="Q17" s="895">
        <v>70</v>
      </c>
      <c r="R17" s="857">
        <v>15.1</v>
      </c>
      <c r="S17" s="857">
        <v>1.7</v>
      </c>
      <c r="T17" s="857"/>
      <c r="U17" s="1055"/>
      <c r="V17" s="852">
        <v>59</v>
      </c>
      <c r="W17" s="1335"/>
      <c r="X17" s="1238">
        <v>3</v>
      </c>
      <c r="Y17" s="1238">
        <v>4.5</v>
      </c>
      <c r="Z17" s="1340" t="s">
        <v>406</v>
      </c>
      <c r="AA17" s="1340">
        <v>3</v>
      </c>
      <c r="AB17" s="1340" t="s">
        <v>403</v>
      </c>
      <c r="AC17" s="1340" t="s">
        <v>433</v>
      </c>
      <c r="AD17" s="857">
        <v>149.4</v>
      </c>
      <c r="AE17" s="857">
        <v>-1.6</v>
      </c>
      <c r="AF17" s="857">
        <v>91.7</v>
      </c>
      <c r="AG17" s="857">
        <v>1.7</v>
      </c>
    </row>
    <row r="18" s="1255" customFormat="1" ht="27.95" customHeight="1" spans="1:33">
      <c r="A18" s="1288"/>
      <c r="B18" s="1276"/>
      <c r="C18" s="859"/>
      <c r="D18" s="1279"/>
      <c r="E18" s="1280" t="s">
        <v>407</v>
      </c>
      <c r="F18" s="1280"/>
      <c r="G18" s="855">
        <f>AVERAGE(G16:G17)</f>
        <v>687.8</v>
      </c>
      <c r="H18" s="855">
        <f>AVERAGE(H16:H17)</f>
        <v>4.975</v>
      </c>
      <c r="I18" s="855"/>
      <c r="J18" s="1153"/>
      <c r="K18" s="1015"/>
      <c r="L18" s="985" t="s">
        <v>432</v>
      </c>
      <c r="M18" s="898">
        <v>82.7</v>
      </c>
      <c r="N18" s="899">
        <v>72.1</v>
      </c>
      <c r="O18" s="867">
        <v>17</v>
      </c>
      <c r="P18" s="899">
        <v>3</v>
      </c>
      <c r="Q18" s="900">
        <v>70</v>
      </c>
      <c r="R18" s="899">
        <v>15.1</v>
      </c>
      <c r="S18" s="899">
        <v>1.7</v>
      </c>
      <c r="T18" s="899"/>
      <c r="U18" s="1058"/>
      <c r="V18" s="867">
        <v>59</v>
      </c>
      <c r="W18" s="1336"/>
      <c r="X18" s="1337">
        <v>3</v>
      </c>
      <c r="Y18" s="1337">
        <v>4.5</v>
      </c>
      <c r="Z18" s="1341" t="s">
        <v>406</v>
      </c>
      <c r="AA18" s="1341">
        <v>5</v>
      </c>
      <c r="AB18" s="1341" t="s">
        <v>428</v>
      </c>
      <c r="AC18" s="1341" t="s">
        <v>434</v>
      </c>
      <c r="AD18" s="899">
        <f>AVERAGE(AD16:AD17)</f>
        <v>149.05</v>
      </c>
      <c r="AE18" s="899">
        <f>AVERAGE(AE16:AE17)</f>
        <v>-1.35</v>
      </c>
      <c r="AF18" s="899">
        <f>AVERAGE(AF16:AF17)</f>
        <v>93.1</v>
      </c>
      <c r="AG18" s="904"/>
    </row>
    <row r="19" s="1253" customFormat="1" ht="27.95" customHeight="1" spans="1:33">
      <c r="A19" s="1288"/>
      <c r="B19" s="1276"/>
      <c r="C19" s="859"/>
      <c r="D19" s="1281" t="s">
        <v>26</v>
      </c>
      <c r="E19" s="1282">
        <v>2020</v>
      </c>
      <c r="F19" s="1283" t="s">
        <v>435</v>
      </c>
      <c r="G19" s="857">
        <v>670.311</v>
      </c>
      <c r="H19" s="857">
        <f>(G19-642.1)/642.1*100</f>
        <v>4.39355240616727</v>
      </c>
      <c r="I19" s="857">
        <v>-0.286400147567172</v>
      </c>
      <c r="J19" s="901" t="s">
        <v>405</v>
      </c>
      <c r="K19" s="858">
        <v>6</v>
      </c>
      <c r="L19" s="783" t="s">
        <v>401</v>
      </c>
      <c r="M19" s="895">
        <v>82.5769230769231</v>
      </c>
      <c r="N19" s="895">
        <v>72.5510769230769</v>
      </c>
      <c r="O19" s="852">
        <v>28</v>
      </c>
      <c r="P19" s="895">
        <v>5.5</v>
      </c>
      <c r="Q19" s="895">
        <v>55</v>
      </c>
      <c r="R19" s="895">
        <v>17.8</v>
      </c>
      <c r="S19" s="895">
        <v>1.7</v>
      </c>
      <c r="T19" s="895">
        <v>6.5</v>
      </c>
      <c r="U19" s="858" t="s">
        <v>410</v>
      </c>
      <c r="V19" s="852">
        <v>59</v>
      </c>
      <c r="W19" s="1333"/>
      <c r="X19" s="858"/>
      <c r="Y19" s="858"/>
      <c r="Z19" s="858"/>
      <c r="AA19" s="858"/>
      <c r="AB19" s="858"/>
      <c r="AC19" s="858"/>
      <c r="AD19" s="895">
        <v>148.1</v>
      </c>
      <c r="AE19" s="857">
        <v>-1.5</v>
      </c>
      <c r="AF19" s="895">
        <v>94.06</v>
      </c>
      <c r="AG19" s="895">
        <v>1.86363636363636</v>
      </c>
    </row>
    <row r="20" s="1254" customFormat="1" ht="33" customHeight="1" spans="1:33">
      <c r="A20" s="1288">
        <v>4</v>
      </c>
      <c r="B20" s="1276"/>
      <c r="C20" s="859" t="s">
        <v>436</v>
      </c>
      <c r="D20" s="1277" t="s">
        <v>437</v>
      </c>
      <c r="E20" s="1129">
        <v>2018</v>
      </c>
      <c r="F20" s="1277" t="s">
        <v>438</v>
      </c>
      <c r="G20" s="854">
        <v>670.5</v>
      </c>
      <c r="H20" s="854">
        <v>5.5</v>
      </c>
      <c r="I20" s="854">
        <v>1.2778684067428</v>
      </c>
      <c r="J20" s="906" t="s">
        <v>439</v>
      </c>
      <c r="K20" s="1008">
        <v>4</v>
      </c>
      <c r="L20" s="783" t="s">
        <v>401</v>
      </c>
      <c r="M20" s="894">
        <v>84.4615384615385</v>
      </c>
      <c r="N20" s="857">
        <v>70.4033846153846</v>
      </c>
      <c r="O20" s="852">
        <v>59</v>
      </c>
      <c r="P20" s="857">
        <v>12.3</v>
      </c>
      <c r="Q20" s="895">
        <v>90</v>
      </c>
      <c r="R20" s="857">
        <v>9.919</v>
      </c>
      <c r="S20" s="857">
        <v>1.8</v>
      </c>
      <c r="T20" s="857"/>
      <c r="U20" s="1055"/>
      <c r="V20" s="1199" t="s">
        <v>440</v>
      </c>
      <c r="W20" s="1335">
        <v>-0.05</v>
      </c>
      <c r="X20" s="1238">
        <v>5</v>
      </c>
      <c r="Y20" s="1238">
        <v>4.75</v>
      </c>
      <c r="Z20" s="1340" t="s">
        <v>406</v>
      </c>
      <c r="AA20" s="1340">
        <v>5</v>
      </c>
      <c r="AB20" s="1340" t="s">
        <v>413</v>
      </c>
      <c r="AC20" s="1340" t="s">
        <v>429</v>
      </c>
      <c r="AD20" s="857">
        <v>147.7</v>
      </c>
      <c r="AE20" s="857">
        <v>-2.1</v>
      </c>
      <c r="AF20" s="857">
        <v>100.8</v>
      </c>
      <c r="AG20" s="857">
        <v>2.1</v>
      </c>
    </row>
    <row r="21" s="1254" customFormat="1" ht="33" customHeight="1" spans="1:33">
      <c r="A21" s="1288"/>
      <c r="B21" s="1276"/>
      <c r="C21" s="859"/>
      <c r="D21" s="1277" t="s">
        <v>437</v>
      </c>
      <c r="E21" s="1129">
        <v>2019</v>
      </c>
      <c r="F21" s="1277" t="s">
        <v>441</v>
      </c>
      <c r="G21" s="854">
        <v>718.1</v>
      </c>
      <c r="H21" s="854">
        <v>6.5</v>
      </c>
      <c r="I21" s="854">
        <v>2.45398773006136</v>
      </c>
      <c r="J21" s="906" t="s">
        <v>431</v>
      </c>
      <c r="K21" s="1008">
        <v>2</v>
      </c>
      <c r="L21" s="783" t="s">
        <v>401</v>
      </c>
      <c r="M21" s="894">
        <v>83.9</v>
      </c>
      <c r="N21" s="857">
        <v>70.7</v>
      </c>
      <c r="O21" s="852">
        <v>32</v>
      </c>
      <c r="P21" s="857">
        <v>6.5</v>
      </c>
      <c r="Q21" s="895">
        <v>87</v>
      </c>
      <c r="R21" s="857">
        <v>9</v>
      </c>
      <c r="S21" s="857">
        <v>1.7</v>
      </c>
      <c r="T21" s="857"/>
      <c r="U21" s="1055"/>
      <c r="V21" s="1199" t="s">
        <v>440</v>
      </c>
      <c r="W21" s="1335"/>
      <c r="X21" s="1238">
        <v>3</v>
      </c>
      <c r="Y21" s="1238">
        <v>4</v>
      </c>
      <c r="Z21" s="1340" t="s">
        <v>402</v>
      </c>
      <c r="AA21" s="1340">
        <v>5</v>
      </c>
      <c r="AB21" s="1340" t="s">
        <v>403</v>
      </c>
      <c r="AC21" s="1340" t="s">
        <v>429</v>
      </c>
      <c r="AD21" s="857">
        <v>149.5</v>
      </c>
      <c r="AE21" s="857">
        <v>-1.5</v>
      </c>
      <c r="AF21" s="857">
        <v>98.5</v>
      </c>
      <c r="AG21" s="857">
        <v>2</v>
      </c>
    </row>
    <row r="22" s="1255" customFormat="1" ht="33" customHeight="1" spans="1:33">
      <c r="A22" s="1288"/>
      <c r="B22" s="1276"/>
      <c r="C22" s="859"/>
      <c r="D22" s="1279"/>
      <c r="E22" s="1280" t="s">
        <v>407</v>
      </c>
      <c r="F22" s="1280"/>
      <c r="G22" s="855">
        <f>AVERAGE(G20:G21)</f>
        <v>694.3</v>
      </c>
      <c r="H22" s="855">
        <f>AVERAGE(H20:H21)</f>
        <v>6</v>
      </c>
      <c r="I22" s="855"/>
      <c r="J22" s="1153"/>
      <c r="K22" s="1015"/>
      <c r="L22" s="985" t="s">
        <v>401</v>
      </c>
      <c r="M22" s="898">
        <v>83.9</v>
      </c>
      <c r="N22" s="899">
        <v>70.7</v>
      </c>
      <c r="O22" s="867">
        <v>32</v>
      </c>
      <c r="P22" s="899">
        <v>6.5</v>
      </c>
      <c r="Q22" s="900">
        <v>87</v>
      </c>
      <c r="R22" s="899">
        <v>9</v>
      </c>
      <c r="S22" s="899">
        <v>1.7</v>
      </c>
      <c r="T22" s="899"/>
      <c r="U22" s="1058"/>
      <c r="V22" s="988" t="s">
        <v>440</v>
      </c>
      <c r="W22" s="1336"/>
      <c r="X22" s="1337">
        <v>5</v>
      </c>
      <c r="Y22" s="1337">
        <v>4.75</v>
      </c>
      <c r="Z22" s="1341" t="s">
        <v>406</v>
      </c>
      <c r="AA22" s="1341">
        <v>5</v>
      </c>
      <c r="AB22" s="1341" t="s">
        <v>403</v>
      </c>
      <c r="AC22" s="1341" t="s">
        <v>434</v>
      </c>
      <c r="AD22" s="899">
        <f>AVERAGE(AD20:AD21)</f>
        <v>148.6</v>
      </c>
      <c r="AE22" s="899">
        <f>AVERAGE(AE20:AE21)</f>
        <v>-1.8</v>
      </c>
      <c r="AF22" s="899">
        <f>AVERAGE(AF20:AF21)</f>
        <v>99.65</v>
      </c>
      <c r="AG22" s="904"/>
    </row>
    <row r="23" s="1253" customFormat="1" ht="33" customHeight="1" spans="1:33">
      <c r="A23" s="1288"/>
      <c r="B23" s="1287"/>
      <c r="C23" s="859"/>
      <c r="D23" s="1281" t="s">
        <v>437</v>
      </c>
      <c r="E23" s="1282">
        <v>2020</v>
      </c>
      <c r="F23" s="1283" t="s">
        <v>442</v>
      </c>
      <c r="G23" s="857">
        <v>671.939</v>
      </c>
      <c r="H23" s="857">
        <f>(G23-642.1)/642.1*100</f>
        <v>4.64709546799563</v>
      </c>
      <c r="I23" s="857">
        <v>-0.0442233959403439</v>
      </c>
      <c r="J23" s="901" t="s">
        <v>443</v>
      </c>
      <c r="K23" s="858">
        <v>3</v>
      </c>
      <c r="L23" s="783" t="s">
        <v>401</v>
      </c>
      <c r="M23" s="895">
        <v>84</v>
      </c>
      <c r="N23" s="895">
        <v>71.5483076923077</v>
      </c>
      <c r="O23" s="852">
        <v>65</v>
      </c>
      <c r="P23" s="895">
        <v>21.2</v>
      </c>
      <c r="Q23" s="895">
        <v>72</v>
      </c>
      <c r="R23" s="895">
        <v>12.4</v>
      </c>
      <c r="S23" s="895">
        <v>1.7</v>
      </c>
      <c r="T23" s="895">
        <v>6.5</v>
      </c>
      <c r="U23" s="858" t="s">
        <v>410</v>
      </c>
      <c r="V23" s="1199" t="s">
        <v>444</v>
      </c>
      <c r="W23" s="1333"/>
      <c r="X23" s="858"/>
      <c r="Y23" s="858"/>
      <c r="Z23" s="858"/>
      <c r="AA23" s="858"/>
      <c r="AB23" s="858"/>
      <c r="AC23" s="858"/>
      <c r="AD23" s="895">
        <v>148</v>
      </c>
      <c r="AE23" s="857">
        <v>-1.59999999999999</v>
      </c>
      <c r="AF23" s="895">
        <v>99.61</v>
      </c>
      <c r="AG23" s="895">
        <v>2.04347826086957</v>
      </c>
    </row>
    <row r="24" s="1254" customFormat="1" ht="27.95" customHeight="1" spans="1:33">
      <c r="A24" s="1288"/>
      <c r="B24" s="1276"/>
      <c r="C24" s="1290" t="s">
        <v>445</v>
      </c>
      <c r="D24" s="1277" t="s">
        <v>26</v>
      </c>
      <c r="E24" s="1129">
        <v>2018</v>
      </c>
      <c r="F24" s="1277" t="s">
        <v>446</v>
      </c>
      <c r="G24" s="872">
        <v>635.7</v>
      </c>
      <c r="H24" s="872"/>
      <c r="I24" s="872"/>
      <c r="J24" s="906"/>
      <c r="K24" s="1008">
        <v>15</v>
      </c>
      <c r="L24" s="783" t="s">
        <v>409</v>
      </c>
      <c r="M24" s="894">
        <v>83.4230769230769</v>
      </c>
      <c r="N24" s="857">
        <v>65.9037692307692</v>
      </c>
      <c r="O24" s="852">
        <v>17</v>
      </c>
      <c r="P24" s="857">
        <v>3.3</v>
      </c>
      <c r="Q24" s="895">
        <v>65</v>
      </c>
      <c r="R24" s="857">
        <v>15.62</v>
      </c>
      <c r="S24" s="857">
        <v>1.8</v>
      </c>
      <c r="T24" s="857"/>
      <c r="U24" s="1055"/>
      <c r="V24" s="852">
        <v>60</v>
      </c>
      <c r="W24" s="1335"/>
      <c r="X24" s="1238">
        <v>5</v>
      </c>
      <c r="Y24" s="1238">
        <v>5.5</v>
      </c>
      <c r="Z24" s="1340" t="s">
        <v>406</v>
      </c>
      <c r="AA24" s="1340">
        <v>5</v>
      </c>
      <c r="AB24" s="1340" t="s">
        <v>403</v>
      </c>
      <c r="AC24" s="1340" t="s">
        <v>429</v>
      </c>
      <c r="AD24" s="857">
        <v>149.8</v>
      </c>
      <c r="AE24" s="903"/>
      <c r="AF24" s="903">
        <v>94.6</v>
      </c>
      <c r="AG24" s="857"/>
    </row>
    <row r="25" s="1254" customFormat="1" ht="27.95" customHeight="1" spans="1:33">
      <c r="A25" s="1288"/>
      <c r="B25" s="1276"/>
      <c r="C25" s="1290"/>
      <c r="D25" s="1277" t="s">
        <v>26</v>
      </c>
      <c r="E25" s="1129">
        <v>2019</v>
      </c>
      <c r="F25" s="1277" t="s">
        <v>447</v>
      </c>
      <c r="G25" s="854">
        <v>674.2</v>
      </c>
      <c r="H25" s="854"/>
      <c r="I25" s="854">
        <v>-3.80938792980453</v>
      </c>
      <c r="J25" s="906"/>
      <c r="K25" s="1008">
        <v>15</v>
      </c>
      <c r="L25" s="783" t="s">
        <v>401</v>
      </c>
      <c r="M25" s="894">
        <v>84.8</v>
      </c>
      <c r="N25" s="857">
        <v>69.5</v>
      </c>
      <c r="O25" s="852">
        <v>34</v>
      </c>
      <c r="P25" s="857">
        <v>6</v>
      </c>
      <c r="Q25" s="895">
        <v>68</v>
      </c>
      <c r="R25" s="857">
        <v>17.4</v>
      </c>
      <c r="S25" s="857">
        <v>1.7</v>
      </c>
      <c r="T25" s="857"/>
      <c r="U25" s="1055"/>
      <c r="V25" s="852">
        <v>57</v>
      </c>
      <c r="W25" s="1335"/>
      <c r="X25" s="1238">
        <v>5</v>
      </c>
      <c r="Y25" s="1238">
        <v>5</v>
      </c>
      <c r="Z25" s="1340" t="s">
        <v>406</v>
      </c>
      <c r="AA25" s="1340">
        <v>5</v>
      </c>
      <c r="AB25" s="1340" t="s">
        <v>403</v>
      </c>
      <c r="AC25" s="1340" t="s">
        <v>429</v>
      </c>
      <c r="AD25" s="857">
        <v>151</v>
      </c>
      <c r="AE25" s="857"/>
      <c r="AF25" s="857">
        <v>93.5</v>
      </c>
      <c r="AG25" s="857"/>
    </row>
    <row r="26" s="1256" customFormat="1" ht="27.95" customHeight="1" spans="1:33">
      <c r="A26" s="1288"/>
      <c r="B26" s="1276"/>
      <c r="C26" s="1290"/>
      <c r="D26" s="1291" t="s">
        <v>26</v>
      </c>
      <c r="E26" s="1285" t="s">
        <v>421</v>
      </c>
      <c r="F26" s="1286" t="s">
        <v>446</v>
      </c>
      <c r="G26" s="857">
        <v>637.753333333333</v>
      </c>
      <c r="H26" s="857"/>
      <c r="I26" s="857">
        <v>-4.4196690212691</v>
      </c>
      <c r="J26" s="866"/>
      <c r="K26" s="902">
        <v>15</v>
      </c>
      <c r="L26" s="1317" t="s">
        <v>401</v>
      </c>
      <c r="M26" s="895">
        <v>85.6153846153846</v>
      </c>
      <c r="N26" s="895">
        <v>70.7612692307692</v>
      </c>
      <c r="O26" s="902">
        <v>21</v>
      </c>
      <c r="P26" s="895">
        <v>6.5</v>
      </c>
      <c r="Q26" s="895">
        <v>69</v>
      </c>
      <c r="R26" s="895">
        <v>17.3</v>
      </c>
      <c r="S26" s="895">
        <v>1.8</v>
      </c>
      <c r="T26" s="895">
        <v>3.8</v>
      </c>
      <c r="U26" s="866" t="s">
        <v>410</v>
      </c>
      <c r="V26" s="852">
        <v>57</v>
      </c>
      <c r="W26" s="1338"/>
      <c r="X26" s="843">
        <v>7</v>
      </c>
      <c r="Y26" s="843">
        <v>6.5</v>
      </c>
      <c r="Z26" s="843" t="s">
        <v>403</v>
      </c>
      <c r="AA26" s="843">
        <v>5</v>
      </c>
      <c r="AB26" s="843" t="s">
        <v>403</v>
      </c>
      <c r="AC26" s="912" t="s">
        <v>433</v>
      </c>
      <c r="AD26" s="857">
        <v>152.25</v>
      </c>
      <c r="AE26" s="857">
        <v>0</v>
      </c>
      <c r="AF26" s="857">
        <v>98.1166666666667</v>
      </c>
      <c r="AG26" s="895">
        <v>2.1</v>
      </c>
    </row>
    <row r="27" s="1253" customFormat="1" ht="27.95" customHeight="1" spans="1:33">
      <c r="A27" s="1288"/>
      <c r="B27" s="1287"/>
      <c r="C27" s="1290"/>
      <c r="D27" s="1292" t="s">
        <v>26</v>
      </c>
      <c r="E27" s="1282">
        <v>2020</v>
      </c>
      <c r="F27" s="1283" t="s">
        <v>448</v>
      </c>
      <c r="G27" s="857">
        <v>642.105</v>
      </c>
      <c r="H27" s="857"/>
      <c r="I27" s="857">
        <v>-4.48224625099938</v>
      </c>
      <c r="J27" s="901"/>
      <c r="K27" s="858">
        <v>7</v>
      </c>
      <c r="L27" s="783" t="s">
        <v>401</v>
      </c>
      <c r="M27" s="895">
        <v>84.5384615384615</v>
      </c>
      <c r="N27" s="895">
        <v>68.0413846153846</v>
      </c>
      <c r="O27" s="852">
        <v>25</v>
      </c>
      <c r="P27" s="895">
        <v>8.2</v>
      </c>
      <c r="Q27" s="895">
        <v>65</v>
      </c>
      <c r="R27" s="895">
        <v>17.1</v>
      </c>
      <c r="S27" s="895">
        <v>1.7</v>
      </c>
      <c r="T27" s="895">
        <v>3.8</v>
      </c>
      <c r="U27" s="858" t="s">
        <v>410</v>
      </c>
      <c r="V27" s="852">
        <v>56</v>
      </c>
      <c r="W27" s="1333"/>
      <c r="X27" s="858"/>
      <c r="Y27" s="858"/>
      <c r="Z27" s="858"/>
      <c r="AA27" s="858"/>
      <c r="AB27" s="858"/>
      <c r="AC27" s="858"/>
      <c r="AD27" s="895">
        <v>149.6</v>
      </c>
      <c r="AE27" s="857">
        <v>0</v>
      </c>
      <c r="AF27" s="895">
        <v>94.51</v>
      </c>
      <c r="AG27" s="895">
        <v>2.125</v>
      </c>
    </row>
    <row r="28" s="1254" customFormat="1" ht="27.95" customHeight="1" spans="1:33">
      <c r="A28" s="1288">
        <v>5</v>
      </c>
      <c r="B28" s="1293" t="s">
        <v>35</v>
      </c>
      <c r="C28" s="1290" t="s">
        <v>449</v>
      </c>
      <c r="D28" s="1277" t="s">
        <v>450</v>
      </c>
      <c r="E28" s="1129">
        <v>2018</v>
      </c>
      <c r="F28" s="1294" t="s">
        <v>451</v>
      </c>
      <c r="G28" s="876">
        <v>676.1</v>
      </c>
      <c r="H28" s="876">
        <v>7.7</v>
      </c>
      <c r="I28" s="876">
        <v>1.50889572854892</v>
      </c>
      <c r="J28" s="906" t="s">
        <v>452</v>
      </c>
      <c r="K28" s="1003">
        <v>3</v>
      </c>
      <c r="L28" s="783" t="s">
        <v>401</v>
      </c>
      <c r="M28" s="894">
        <v>82.8461538461539</v>
      </c>
      <c r="N28" s="857">
        <v>67.087</v>
      </c>
      <c r="O28" s="852">
        <v>32</v>
      </c>
      <c r="P28" s="857">
        <v>5.8</v>
      </c>
      <c r="Q28" s="895">
        <v>73</v>
      </c>
      <c r="R28" s="857">
        <v>14.049</v>
      </c>
      <c r="S28" s="857">
        <v>1.7</v>
      </c>
      <c r="T28" s="857"/>
      <c r="U28" s="1055"/>
      <c r="V28" s="852">
        <v>59</v>
      </c>
      <c r="W28" s="1335"/>
      <c r="X28" s="1238">
        <v>5</v>
      </c>
      <c r="Y28" s="1238">
        <v>4.25</v>
      </c>
      <c r="Z28" s="1129" t="s">
        <v>406</v>
      </c>
      <c r="AA28" s="1340">
        <v>5</v>
      </c>
      <c r="AB28" s="1340" t="s">
        <v>413</v>
      </c>
      <c r="AC28" s="1340" t="s">
        <v>429</v>
      </c>
      <c r="AD28" s="857">
        <v>139.8</v>
      </c>
      <c r="AE28" s="857">
        <v>-3.7</v>
      </c>
      <c r="AF28" s="857">
        <v>95.1</v>
      </c>
      <c r="AG28" s="857">
        <v>1.6</v>
      </c>
    </row>
    <row r="29" s="1254" customFormat="1" ht="27.95" customHeight="1" spans="1:33">
      <c r="A29" s="1288"/>
      <c r="B29" s="1293"/>
      <c r="C29" s="1290"/>
      <c r="D29" s="1277" t="s">
        <v>450</v>
      </c>
      <c r="E29" s="1129">
        <v>2019</v>
      </c>
      <c r="F29" s="1294" t="s">
        <v>453</v>
      </c>
      <c r="G29" s="876">
        <v>661.2</v>
      </c>
      <c r="H29" s="876">
        <v>3.12</v>
      </c>
      <c r="I29" s="876">
        <v>-0.67598017124831</v>
      </c>
      <c r="J29" s="906" t="s">
        <v>454</v>
      </c>
      <c r="K29" s="1003">
        <v>11</v>
      </c>
      <c r="L29" s="783" t="s">
        <v>409</v>
      </c>
      <c r="M29" s="894">
        <v>86.2</v>
      </c>
      <c r="N29" s="857">
        <v>70.7</v>
      </c>
      <c r="O29" s="852">
        <v>18</v>
      </c>
      <c r="P29" s="857">
        <v>3.4</v>
      </c>
      <c r="Q29" s="895">
        <v>72</v>
      </c>
      <c r="R29" s="857">
        <v>14.4</v>
      </c>
      <c r="S29" s="857">
        <v>2</v>
      </c>
      <c r="T29" s="857"/>
      <c r="U29" s="1055"/>
      <c r="V29" s="852">
        <v>56</v>
      </c>
      <c r="W29" s="1335"/>
      <c r="X29" s="1238">
        <v>3</v>
      </c>
      <c r="Y29" s="1238">
        <v>3.25</v>
      </c>
      <c r="Z29" s="1129" t="s">
        <v>402</v>
      </c>
      <c r="AA29" s="1340">
        <v>3</v>
      </c>
      <c r="AB29" s="1340" t="s">
        <v>403</v>
      </c>
      <c r="AC29" s="1340" t="s">
        <v>429</v>
      </c>
      <c r="AD29" s="857">
        <v>138.9</v>
      </c>
      <c r="AE29" s="857">
        <v>-4.8</v>
      </c>
      <c r="AF29" s="857">
        <v>93.6</v>
      </c>
      <c r="AG29" s="857">
        <v>1.5</v>
      </c>
    </row>
    <row r="30" s="1255" customFormat="1" ht="27.95" customHeight="1" spans="1:33">
      <c r="A30" s="1288"/>
      <c r="B30" s="1293"/>
      <c r="C30" s="1290"/>
      <c r="D30" s="1279"/>
      <c r="E30" s="1280" t="s">
        <v>407</v>
      </c>
      <c r="F30" s="1280"/>
      <c r="G30" s="989">
        <f>AVERAGE(G28:G29)</f>
        <v>668.65</v>
      </c>
      <c r="H30" s="989">
        <f>AVERAGE(H28:H29)</f>
        <v>5.41</v>
      </c>
      <c r="I30" s="989"/>
      <c r="J30" s="1153"/>
      <c r="K30" s="1013"/>
      <c r="L30" s="985" t="s">
        <v>409</v>
      </c>
      <c r="M30" s="898">
        <v>86.2</v>
      </c>
      <c r="N30" s="899">
        <v>70.7</v>
      </c>
      <c r="O30" s="867">
        <v>18</v>
      </c>
      <c r="P30" s="899">
        <v>3.4</v>
      </c>
      <c r="Q30" s="900">
        <v>72</v>
      </c>
      <c r="R30" s="899">
        <v>14.4</v>
      </c>
      <c r="S30" s="899">
        <v>2</v>
      </c>
      <c r="T30" s="899"/>
      <c r="U30" s="1058"/>
      <c r="V30" s="867">
        <v>56</v>
      </c>
      <c r="W30" s="1336"/>
      <c r="X30" s="1337">
        <v>5</v>
      </c>
      <c r="Y30" s="1337">
        <v>4.25</v>
      </c>
      <c r="Z30" s="811" t="s">
        <v>406</v>
      </c>
      <c r="AA30" s="1341">
        <v>5</v>
      </c>
      <c r="AB30" s="1341" t="s">
        <v>403</v>
      </c>
      <c r="AC30" s="1341" t="s">
        <v>434</v>
      </c>
      <c r="AD30" s="899">
        <f>AVERAGE(AD28:AD29)</f>
        <v>139.35</v>
      </c>
      <c r="AE30" s="899">
        <f>AVERAGE(AE28:AE29)</f>
        <v>-4.25</v>
      </c>
      <c r="AF30" s="899">
        <f>AVERAGE(AF28:AF29)</f>
        <v>94.35</v>
      </c>
      <c r="AG30" s="904"/>
    </row>
    <row r="31" s="1253" customFormat="1" ht="27.95" customHeight="1" spans="1:33">
      <c r="A31" s="1288"/>
      <c r="B31" s="1293"/>
      <c r="C31" s="1290"/>
      <c r="D31" s="1281" t="s">
        <v>450</v>
      </c>
      <c r="E31" s="1282">
        <v>2020</v>
      </c>
      <c r="F31" s="1283" t="s">
        <v>455</v>
      </c>
      <c r="G31" s="857">
        <v>669.782</v>
      </c>
      <c r="H31" s="857">
        <f t="shared" ref="H31:H35" si="1">(G31-641.65)/641.65*100</f>
        <v>4.38432167069275</v>
      </c>
      <c r="I31" s="857">
        <v>1.05081794824213</v>
      </c>
      <c r="J31" s="902" t="s">
        <v>405</v>
      </c>
      <c r="K31" s="858">
        <v>2</v>
      </c>
      <c r="L31" s="783" t="s">
        <v>401</v>
      </c>
      <c r="M31" s="895">
        <v>84.2692307692308</v>
      </c>
      <c r="N31" s="895">
        <v>67.673</v>
      </c>
      <c r="O31" s="852">
        <v>31</v>
      </c>
      <c r="P31" s="895">
        <v>9.7</v>
      </c>
      <c r="Q31" s="895">
        <v>70</v>
      </c>
      <c r="R31" s="895">
        <v>16.8</v>
      </c>
      <c r="S31" s="895">
        <v>2.1</v>
      </c>
      <c r="T31" s="895">
        <v>6.5</v>
      </c>
      <c r="U31" s="858" t="s">
        <v>410</v>
      </c>
      <c r="V31" s="852">
        <v>58</v>
      </c>
      <c r="W31" s="1333"/>
      <c r="X31" s="858"/>
      <c r="Y31" s="858"/>
      <c r="Z31" s="858"/>
      <c r="AA31" s="858"/>
      <c r="AB31" s="858"/>
      <c r="AC31" s="858"/>
      <c r="AD31" s="895">
        <v>144.3</v>
      </c>
      <c r="AE31" s="857">
        <v>-3.89999999999998</v>
      </c>
      <c r="AF31" s="895">
        <v>92.29</v>
      </c>
      <c r="AG31" s="895">
        <v>1.52941176470588</v>
      </c>
    </row>
    <row r="32" s="1254" customFormat="1" ht="27.95" customHeight="1" spans="1:33">
      <c r="A32" s="1288">
        <v>6</v>
      </c>
      <c r="B32" s="1293"/>
      <c r="C32" s="1290" t="s">
        <v>456</v>
      </c>
      <c r="D32" s="1277" t="s">
        <v>42</v>
      </c>
      <c r="E32" s="1129">
        <v>2018</v>
      </c>
      <c r="F32" s="1294" t="s">
        <v>457</v>
      </c>
      <c r="G32" s="876">
        <v>689.1</v>
      </c>
      <c r="H32" s="876">
        <v>9.8</v>
      </c>
      <c r="I32" s="876">
        <v>3.46070114856243</v>
      </c>
      <c r="J32" s="906" t="s">
        <v>452</v>
      </c>
      <c r="K32" s="1003">
        <v>1</v>
      </c>
      <c r="L32" s="783" t="s">
        <v>401</v>
      </c>
      <c r="M32" s="894">
        <v>82.3461538461538</v>
      </c>
      <c r="N32" s="857">
        <v>68.8326923076923</v>
      </c>
      <c r="O32" s="852">
        <v>23</v>
      </c>
      <c r="P32" s="857">
        <v>7</v>
      </c>
      <c r="Q32" s="895">
        <v>68</v>
      </c>
      <c r="R32" s="857">
        <v>14.689</v>
      </c>
      <c r="S32" s="857">
        <v>1.8</v>
      </c>
      <c r="T32" s="857"/>
      <c r="U32" s="1055"/>
      <c r="V32" s="852">
        <v>60</v>
      </c>
      <c r="W32" s="1335"/>
      <c r="X32" s="1238">
        <v>5</v>
      </c>
      <c r="Y32" s="1238">
        <v>5</v>
      </c>
      <c r="Z32" s="1129" t="s">
        <v>406</v>
      </c>
      <c r="AA32" s="1340">
        <v>5</v>
      </c>
      <c r="AB32" s="1340" t="s">
        <v>403</v>
      </c>
      <c r="AC32" s="1340" t="s">
        <v>429</v>
      </c>
      <c r="AD32" s="857">
        <v>141.5</v>
      </c>
      <c r="AE32" s="857">
        <v>-2</v>
      </c>
      <c r="AF32" s="857">
        <v>98.1</v>
      </c>
      <c r="AG32" s="857">
        <v>2.6</v>
      </c>
    </row>
    <row r="33" s="1254" customFormat="1" ht="27.95" customHeight="1" spans="1:33">
      <c r="A33" s="1288"/>
      <c r="B33" s="1293"/>
      <c r="C33" s="1290"/>
      <c r="D33" s="1277" t="s">
        <v>42</v>
      </c>
      <c r="E33" s="1129">
        <v>2019</v>
      </c>
      <c r="F33" s="1294" t="s">
        <v>458</v>
      </c>
      <c r="G33" s="876">
        <v>696.6</v>
      </c>
      <c r="H33" s="876">
        <v>8.64</v>
      </c>
      <c r="I33" s="876">
        <v>4.64173050923839</v>
      </c>
      <c r="J33" s="906" t="s">
        <v>452</v>
      </c>
      <c r="K33" s="1003">
        <v>1</v>
      </c>
      <c r="L33" s="783" t="s">
        <v>409</v>
      </c>
      <c r="M33" s="894">
        <v>84.3</v>
      </c>
      <c r="N33" s="857">
        <v>73.2</v>
      </c>
      <c r="O33" s="852">
        <v>14</v>
      </c>
      <c r="P33" s="857">
        <v>4</v>
      </c>
      <c r="Q33" s="895">
        <v>62</v>
      </c>
      <c r="R33" s="857">
        <v>15.7</v>
      </c>
      <c r="S33" s="857">
        <v>1.7</v>
      </c>
      <c r="T33" s="857"/>
      <c r="U33" s="1055"/>
      <c r="V33" s="852">
        <v>58</v>
      </c>
      <c r="W33" s="1335"/>
      <c r="X33" s="1238">
        <v>3</v>
      </c>
      <c r="Y33" s="1238">
        <v>3.25</v>
      </c>
      <c r="Z33" s="1129" t="s">
        <v>402</v>
      </c>
      <c r="AA33" s="1340">
        <v>5</v>
      </c>
      <c r="AB33" s="1340" t="s">
        <v>403</v>
      </c>
      <c r="AC33" s="1340" t="s">
        <v>429</v>
      </c>
      <c r="AD33" s="857">
        <v>143.1</v>
      </c>
      <c r="AE33" s="857">
        <v>-0.6</v>
      </c>
      <c r="AF33" s="857">
        <v>99.6</v>
      </c>
      <c r="AG33" s="857">
        <v>2.4</v>
      </c>
    </row>
    <row r="34" s="1255" customFormat="1" ht="27.95" customHeight="1" spans="1:33">
      <c r="A34" s="1288"/>
      <c r="B34" s="1293"/>
      <c r="C34" s="1290"/>
      <c r="D34" s="1279"/>
      <c r="E34" s="1280" t="s">
        <v>407</v>
      </c>
      <c r="F34" s="1280"/>
      <c r="G34" s="989">
        <f>AVERAGE(G32:G33)</f>
        <v>692.85</v>
      </c>
      <c r="H34" s="989">
        <f>AVERAGE(H32:H33)</f>
        <v>9.22</v>
      </c>
      <c r="I34" s="989"/>
      <c r="J34" s="1153"/>
      <c r="K34" s="1013"/>
      <c r="L34" s="985" t="s">
        <v>409</v>
      </c>
      <c r="M34" s="898">
        <v>84.3</v>
      </c>
      <c r="N34" s="899">
        <v>73.2</v>
      </c>
      <c r="O34" s="867">
        <v>14</v>
      </c>
      <c r="P34" s="899">
        <v>4</v>
      </c>
      <c r="Q34" s="900">
        <v>62</v>
      </c>
      <c r="R34" s="899">
        <v>15.7</v>
      </c>
      <c r="S34" s="899">
        <v>1.7</v>
      </c>
      <c r="T34" s="899"/>
      <c r="U34" s="1058"/>
      <c r="V34" s="867">
        <v>58</v>
      </c>
      <c r="W34" s="1336"/>
      <c r="X34" s="1337">
        <v>5</v>
      </c>
      <c r="Y34" s="1337">
        <v>5</v>
      </c>
      <c r="Z34" s="811" t="s">
        <v>406</v>
      </c>
      <c r="AA34" s="1341">
        <v>5</v>
      </c>
      <c r="AB34" s="1341" t="s">
        <v>403</v>
      </c>
      <c r="AC34" s="1341" t="s">
        <v>434</v>
      </c>
      <c r="AD34" s="899">
        <f>AVERAGE(AD32:AD33)</f>
        <v>142.3</v>
      </c>
      <c r="AE34" s="899">
        <f>AVERAGE(AE32:AE33)</f>
        <v>-1.3</v>
      </c>
      <c r="AF34" s="899">
        <f>AVERAGE(AF32:AF33)</f>
        <v>98.85</v>
      </c>
      <c r="AG34" s="904">
        <f>AVERAGE(AG32:AG33)</f>
        <v>2.5</v>
      </c>
    </row>
    <row r="35" s="1253" customFormat="1" ht="27.95" customHeight="1" spans="1:33">
      <c r="A35" s="1288"/>
      <c r="B35" s="1293"/>
      <c r="C35" s="1290"/>
      <c r="D35" s="1281" t="s">
        <v>42</v>
      </c>
      <c r="E35" s="1282">
        <v>2020</v>
      </c>
      <c r="F35" s="1283" t="s">
        <v>459</v>
      </c>
      <c r="G35" s="857">
        <v>669.611</v>
      </c>
      <c r="H35" s="857">
        <f t="shared" si="1"/>
        <v>4.35767162783449</v>
      </c>
      <c r="I35" s="857">
        <v>1.02501897205412</v>
      </c>
      <c r="J35" s="902" t="s">
        <v>405</v>
      </c>
      <c r="K35" s="858">
        <v>3</v>
      </c>
      <c r="L35" s="783" t="s">
        <v>401</v>
      </c>
      <c r="M35" s="895">
        <v>82.9230769230769</v>
      </c>
      <c r="N35" s="895">
        <v>69.9641538461538</v>
      </c>
      <c r="O35" s="852">
        <v>25</v>
      </c>
      <c r="P35" s="895">
        <v>5.4</v>
      </c>
      <c r="Q35" s="895">
        <v>68</v>
      </c>
      <c r="R35" s="895">
        <v>17.8</v>
      </c>
      <c r="S35" s="895">
        <v>1.8</v>
      </c>
      <c r="T35" s="895">
        <v>6.3</v>
      </c>
      <c r="U35" s="858" t="s">
        <v>410</v>
      </c>
      <c r="V35" s="852">
        <v>62</v>
      </c>
      <c r="W35" s="1333"/>
      <c r="X35" s="858"/>
      <c r="Y35" s="858"/>
      <c r="Z35" s="858"/>
      <c r="AA35" s="858"/>
      <c r="AB35" s="858"/>
      <c r="AC35" s="858"/>
      <c r="AD35" s="895">
        <v>146.7</v>
      </c>
      <c r="AE35" s="857">
        <v>-1.5</v>
      </c>
      <c r="AF35" s="895">
        <v>98.06</v>
      </c>
      <c r="AG35" s="895">
        <v>2.29411764705882</v>
      </c>
    </row>
    <row r="36" s="1254" customFormat="1" ht="27.95" customHeight="1" spans="1:33">
      <c r="A36" s="1288"/>
      <c r="B36" s="1293"/>
      <c r="C36" s="1290" t="s">
        <v>460</v>
      </c>
      <c r="D36" s="1277" t="s">
        <v>461</v>
      </c>
      <c r="E36" s="1129">
        <v>2018</v>
      </c>
      <c r="F36" s="1294" t="s">
        <v>462</v>
      </c>
      <c r="G36" s="876">
        <v>627.6</v>
      </c>
      <c r="H36" s="876"/>
      <c r="I36" s="876"/>
      <c r="J36" s="906"/>
      <c r="K36" s="1003">
        <v>14</v>
      </c>
      <c r="L36" s="783" t="s">
        <v>409</v>
      </c>
      <c r="M36" s="894">
        <v>83.2692307692308</v>
      </c>
      <c r="N36" s="857">
        <v>70.6098461538461</v>
      </c>
      <c r="O36" s="852">
        <v>11</v>
      </c>
      <c r="P36" s="857">
        <v>4.8</v>
      </c>
      <c r="Q36" s="895">
        <v>70</v>
      </c>
      <c r="R36" s="857">
        <v>14.435</v>
      </c>
      <c r="S36" s="857">
        <v>1.8</v>
      </c>
      <c r="T36" s="857"/>
      <c r="U36" s="1055"/>
      <c r="V36" s="852">
        <v>63</v>
      </c>
      <c r="W36" s="1335"/>
      <c r="X36" s="1238">
        <v>3</v>
      </c>
      <c r="Y36" s="1238">
        <v>2.75</v>
      </c>
      <c r="Z36" s="1129" t="s">
        <v>402</v>
      </c>
      <c r="AA36" s="1340">
        <v>5</v>
      </c>
      <c r="AB36" s="1340" t="s">
        <v>403</v>
      </c>
      <c r="AC36" s="1340" t="s">
        <v>429</v>
      </c>
      <c r="AD36" s="857">
        <v>143.5</v>
      </c>
      <c r="AE36" s="857"/>
      <c r="AF36" s="857">
        <v>89.1</v>
      </c>
      <c r="AG36" s="857"/>
    </row>
    <row r="37" s="1254" customFormat="1" ht="27.95" customHeight="1" spans="1:33">
      <c r="A37" s="1288"/>
      <c r="B37" s="1293"/>
      <c r="C37" s="1290"/>
      <c r="D37" s="1277" t="s">
        <v>461</v>
      </c>
      <c r="E37" s="1129">
        <v>2019</v>
      </c>
      <c r="F37" s="1294" t="s">
        <v>463</v>
      </c>
      <c r="G37" s="876">
        <v>641.2</v>
      </c>
      <c r="H37" s="876"/>
      <c r="I37" s="876"/>
      <c r="J37" s="906"/>
      <c r="K37" s="1003">
        <v>13</v>
      </c>
      <c r="L37" s="783" t="s">
        <v>409</v>
      </c>
      <c r="M37" s="894">
        <v>84.1</v>
      </c>
      <c r="N37" s="857">
        <v>74.8</v>
      </c>
      <c r="O37" s="852">
        <v>16</v>
      </c>
      <c r="P37" s="857">
        <v>3.9</v>
      </c>
      <c r="Q37" s="895">
        <v>62</v>
      </c>
      <c r="R37" s="857">
        <v>16</v>
      </c>
      <c r="S37" s="857">
        <v>1.7</v>
      </c>
      <c r="T37" s="857"/>
      <c r="U37" s="1055"/>
      <c r="V37" s="852">
        <v>51</v>
      </c>
      <c r="W37" s="1335"/>
      <c r="X37" s="1238">
        <v>1</v>
      </c>
      <c r="Y37" s="1238">
        <v>2.25</v>
      </c>
      <c r="Z37" s="1129" t="s">
        <v>402</v>
      </c>
      <c r="AA37" s="1340">
        <v>5</v>
      </c>
      <c r="AB37" s="1340" t="s">
        <v>403</v>
      </c>
      <c r="AC37" s="1340" t="s">
        <v>433</v>
      </c>
      <c r="AD37" s="857">
        <v>143.7</v>
      </c>
      <c r="AE37" s="857"/>
      <c r="AF37" s="857">
        <v>87.9</v>
      </c>
      <c r="AG37" s="857"/>
    </row>
    <row r="38" s="1253" customFormat="1" ht="27.95" customHeight="1" spans="1:33">
      <c r="A38" s="1288"/>
      <c r="B38" s="1293"/>
      <c r="C38" s="1290"/>
      <c r="D38" s="1292" t="s">
        <v>461</v>
      </c>
      <c r="E38" s="1282">
        <v>2020</v>
      </c>
      <c r="F38" s="1283" t="s">
        <v>464</v>
      </c>
      <c r="G38" s="857">
        <v>641.648</v>
      </c>
      <c r="H38" s="857"/>
      <c r="I38" s="857">
        <v>-3.19379255510948</v>
      </c>
      <c r="J38" s="902"/>
      <c r="K38" s="858">
        <v>4</v>
      </c>
      <c r="L38" s="783" t="s">
        <v>409</v>
      </c>
      <c r="M38" s="895">
        <v>83.0384615384615</v>
      </c>
      <c r="N38" s="895">
        <v>71.4998076923077</v>
      </c>
      <c r="O38" s="852">
        <v>11</v>
      </c>
      <c r="P38" s="895">
        <v>2.3</v>
      </c>
      <c r="Q38" s="895">
        <v>72</v>
      </c>
      <c r="R38" s="895">
        <v>17.8</v>
      </c>
      <c r="S38" s="895">
        <v>1.8</v>
      </c>
      <c r="T38" s="895">
        <v>6.2</v>
      </c>
      <c r="U38" s="858" t="s">
        <v>410</v>
      </c>
      <c r="V38" s="852">
        <v>54</v>
      </c>
      <c r="W38" s="1333"/>
      <c r="X38" s="858"/>
      <c r="Y38" s="858"/>
      <c r="Z38" s="858"/>
      <c r="AA38" s="858"/>
      <c r="AB38" s="858"/>
      <c r="AC38" s="858"/>
      <c r="AD38" s="895">
        <v>148.2</v>
      </c>
      <c r="AE38" s="857">
        <v>0</v>
      </c>
      <c r="AF38" s="895">
        <v>91.27</v>
      </c>
      <c r="AG38" s="895">
        <v>2</v>
      </c>
    </row>
    <row r="39" s="1254" customFormat="1" ht="27.95" customHeight="1" spans="1:33">
      <c r="A39" s="1288">
        <v>7</v>
      </c>
      <c r="B39" s="1293" t="s">
        <v>44</v>
      </c>
      <c r="C39" s="1295">
        <v>1205</v>
      </c>
      <c r="D39" s="1296" t="s">
        <v>465</v>
      </c>
      <c r="E39" s="1001">
        <v>2018</v>
      </c>
      <c r="F39" s="1278" t="s">
        <v>466</v>
      </c>
      <c r="G39" s="872">
        <v>697.288722222222</v>
      </c>
      <c r="H39" s="876">
        <v>6.96375437486572</v>
      </c>
      <c r="I39" s="857">
        <v>2.74492709489615</v>
      </c>
      <c r="J39" s="866" t="s">
        <v>431</v>
      </c>
      <c r="K39" s="910">
        <v>1</v>
      </c>
      <c r="L39" s="783" t="s">
        <v>409</v>
      </c>
      <c r="M39" s="894">
        <v>84.1923076923077</v>
      </c>
      <c r="N39" s="857">
        <v>69.523</v>
      </c>
      <c r="O39" s="852">
        <v>20</v>
      </c>
      <c r="P39" s="857">
        <v>4.2</v>
      </c>
      <c r="Q39" s="895">
        <v>70</v>
      </c>
      <c r="R39" s="857">
        <v>14.883</v>
      </c>
      <c r="S39" s="857">
        <v>1.9</v>
      </c>
      <c r="T39" s="857"/>
      <c r="U39" s="1055"/>
      <c r="V39" s="852">
        <v>63</v>
      </c>
      <c r="W39" s="1335"/>
      <c r="X39" s="843">
        <v>3</v>
      </c>
      <c r="Y39" s="843">
        <v>4.25</v>
      </c>
      <c r="Z39" s="843" t="s">
        <v>406</v>
      </c>
      <c r="AA39" s="843">
        <v>5</v>
      </c>
      <c r="AB39" s="843" t="s">
        <v>403</v>
      </c>
      <c r="AC39" s="843" t="s">
        <v>429</v>
      </c>
      <c r="AD39" s="857">
        <v>147.25</v>
      </c>
      <c r="AE39" s="857">
        <v>-2.83333333333334</v>
      </c>
      <c r="AF39" s="857">
        <v>94.5333333333333</v>
      </c>
      <c r="AG39" s="857">
        <v>2</v>
      </c>
    </row>
    <row r="40" s="1254" customFormat="1" ht="27.95" customHeight="1" spans="1:33">
      <c r="A40" s="1288"/>
      <c r="B40" s="1293"/>
      <c r="C40" s="1295"/>
      <c r="D40" s="1296" t="s">
        <v>465</v>
      </c>
      <c r="E40" s="1001">
        <v>2019</v>
      </c>
      <c r="F40" s="1297" t="s">
        <v>467</v>
      </c>
      <c r="G40" s="872">
        <v>712.019761758621</v>
      </c>
      <c r="H40" s="876">
        <v>6.36586578514051</v>
      </c>
      <c r="I40" s="857"/>
      <c r="J40" s="866" t="s">
        <v>452</v>
      </c>
      <c r="K40" s="910">
        <v>5</v>
      </c>
      <c r="L40" s="783" t="s">
        <v>432</v>
      </c>
      <c r="M40" s="894">
        <v>83.2</v>
      </c>
      <c r="N40" s="857">
        <v>66</v>
      </c>
      <c r="O40" s="852">
        <v>7</v>
      </c>
      <c r="P40" s="857">
        <v>2.2</v>
      </c>
      <c r="Q40" s="895">
        <v>70</v>
      </c>
      <c r="R40" s="857">
        <v>15.2</v>
      </c>
      <c r="S40" s="857">
        <v>1.9</v>
      </c>
      <c r="T40" s="857"/>
      <c r="U40" s="1055"/>
      <c r="V40" s="852">
        <v>56</v>
      </c>
      <c r="W40" s="1335"/>
      <c r="X40" s="843">
        <v>5</v>
      </c>
      <c r="Y40" s="843">
        <v>4.75</v>
      </c>
      <c r="Z40" s="843" t="s">
        <v>406</v>
      </c>
      <c r="AA40" s="843">
        <v>3</v>
      </c>
      <c r="AB40" s="843" t="s">
        <v>403</v>
      </c>
      <c r="AC40" s="843" t="s">
        <v>429</v>
      </c>
      <c r="AD40" s="857">
        <v>147.363636363636</v>
      </c>
      <c r="AE40" s="857">
        <v>-0.545454545454533</v>
      </c>
      <c r="AF40" s="857">
        <v>93.8636363636364</v>
      </c>
      <c r="AG40" s="857">
        <v>2.1</v>
      </c>
    </row>
    <row r="41" s="1255" customFormat="1" ht="27.95" customHeight="1" spans="1:33">
      <c r="A41" s="1288"/>
      <c r="B41" s="1293"/>
      <c r="C41" s="1295"/>
      <c r="D41" s="1298"/>
      <c r="E41" s="1280" t="s">
        <v>407</v>
      </c>
      <c r="F41" s="1280"/>
      <c r="G41" s="1131">
        <f>AVERAGE(G39:G40)</f>
        <v>704.654241990421</v>
      </c>
      <c r="H41" s="989">
        <f>AVERAGE(H39:H40)</f>
        <v>6.66481008000311</v>
      </c>
      <c r="I41" s="899"/>
      <c r="J41" s="868"/>
      <c r="K41" s="1318"/>
      <c r="L41" s="985" t="s">
        <v>432</v>
      </c>
      <c r="M41" s="898">
        <v>83.2</v>
      </c>
      <c r="N41" s="899">
        <v>66</v>
      </c>
      <c r="O41" s="867">
        <v>7</v>
      </c>
      <c r="P41" s="899">
        <v>2.2</v>
      </c>
      <c r="Q41" s="900">
        <v>70</v>
      </c>
      <c r="R41" s="899">
        <v>15.2</v>
      </c>
      <c r="S41" s="899">
        <v>1.9</v>
      </c>
      <c r="T41" s="899"/>
      <c r="U41" s="1058"/>
      <c r="V41" s="867">
        <v>56</v>
      </c>
      <c r="W41" s="1336"/>
      <c r="X41" s="849">
        <v>5</v>
      </c>
      <c r="Y41" s="849">
        <v>4.75</v>
      </c>
      <c r="Z41" s="849" t="s">
        <v>406</v>
      </c>
      <c r="AA41" s="849">
        <v>5</v>
      </c>
      <c r="AB41" s="849" t="s">
        <v>403</v>
      </c>
      <c r="AC41" s="849" t="s">
        <v>434</v>
      </c>
      <c r="AD41" s="899">
        <f>AVERAGE(AD39:AD40)</f>
        <v>147.306818181818</v>
      </c>
      <c r="AE41" s="899">
        <f>AVERAGE(AE39:AE40)</f>
        <v>-1.68939393939394</v>
      </c>
      <c r="AF41" s="899">
        <f>AVERAGE(AF39:AF40)</f>
        <v>94.1984848484849</v>
      </c>
      <c r="AG41" s="899"/>
    </row>
    <row r="42" s="1253" customFormat="1" ht="27.95" customHeight="1" spans="1:33">
      <c r="A42" s="1288"/>
      <c r="B42" s="1293"/>
      <c r="C42" s="1295"/>
      <c r="D42" s="1299" t="s">
        <v>465</v>
      </c>
      <c r="E42" s="1282">
        <v>2020</v>
      </c>
      <c r="F42" s="1283" t="s">
        <v>468</v>
      </c>
      <c r="G42" s="857">
        <v>686.9166771</v>
      </c>
      <c r="H42" s="857">
        <v>5.73316870103284</v>
      </c>
      <c r="I42" s="857">
        <v>1.63910528454746</v>
      </c>
      <c r="J42" s="858" t="s">
        <v>405</v>
      </c>
      <c r="K42" s="866">
        <v>2</v>
      </c>
      <c r="L42" s="783" t="s">
        <v>401</v>
      </c>
      <c r="M42" s="895">
        <v>85.6153846153846</v>
      </c>
      <c r="N42" s="895">
        <v>68.8089230769231</v>
      </c>
      <c r="O42" s="852">
        <v>30</v>
      </c>
      <c r="P42" s="895">
        <v>8.2</v>
      </c>
      <c r="Q42" s="895">
        <v>58</v>
      </c>
      <c r="R42" s="895">
        <v>17.5</v>
      </c>
      <c r="S42" s="895">
        <v>2</v>
      </c>
      <c r="T42" s="895">
        <v>6.8</v>
      </c>
      <c r="U42" s="858" t="s">
        <v>410</v>
      </c>
      <c r="V42" s="852">
        <v>55</v>
      </c>
      <c r="W42" s="1333"/>
      <c r="X42" s="858"/>
      <c r="Y42" s="858"/>
      <c r="Z42" s="858"/>
      <c r="AA42" s="858"/>
      <c r="AB42" s="858"/>
      <c r="AC42" s="858"/>
      <c r="AD42" s="895">
        <v>151.3</v>
      </c>
      <c r="AE42" s="857">
        <v>-1.39999999999998</v>
      </c>
      <c r="AF42" s="895">
        <v>93.9555555555555</v>
      </c>
      <c r="AG42" s="895">
        <v>1.5</v>
      </c>
    </row>
    <row r="43" s="1254" customFormat="1" ht="27.95" customHeight="1" spans="1:33">
      <c r="A43" s="1288"/>
      <c r="B43" s="1293"/>
      <c r="C43" s="1300" t="s">
        <v>469</v>
      </c>
      <c r="D43" s="1301" t="s">
        <v>470</v>
      </c>
      <c r="E43" s="1001">
        <v>2018</v>
      </c>
      <c r="F43" s="1278" t="s">
        <v>471</v>
      </c>
      <c r="G43" s="857">
        <v>651.878731481481</v>
      </c>
      <c r="H43" s="857">
        <v>0</v>
      </c>
      <c r="I43" s="857"/>
      <c r="J43" s="858"/>
      <c r="K43" s="858">
        <v>12</v>
      </c>
      <c r="L43" s="783" t="s">
        <v>401</v>
      </c>
      <c r="M43" s="894">
        <v>84.9615384615385</v>
      </c>
      <c r="N43" s="857">
        <v>68.8759615384615</v>
      </c>
      <c r="O43" s="852">
        <v>42</v>
      </c>
      <c r="P43" s="857">
        <v>10.2</v>
      </c>
      <c r="Q43" s="895">
        <v>70</v>
      </c>
      <c r="R43" s="857">
        <v>15.565</v>
      </c>
      <c r="S43" s="857">
        <v>1.8</v>
      </c>
      <c r="T43" s="857"/>
      <c r="U43" s="1055"/>
      <c r="V43" s="852">
        <v>61</v>
      </c>
      <c r="W43" s="1335"/>
      <c r="X43" s="843">
        <v>5</v>
      </c>
      <c r="Y43" s="843">
        <v>5</v>
      </c>
      <c r="Z43" s="843" t="s">
        <v>406</v>
      </c>
      <c r="AA43" s="858">
        <v>3</v>
      </c>
      <c r="AB43" s="858" t="s">
        <v>403</v>
      </c>
      <c r="AC43" s="843" t="s">
        <v>429</v>
      </c>
      <c r="AD43" s="857">
        <v>150.083333333333</v>
      </c>
      <c r="AE43" s="857"/>
      <c r="AF43" s="857">
        <v>96.0666666666667</v>
      </c>
      <c r="AG43" s="857"/>
    </row>
    <row r="44" s="1254" customFormat="1" ht="27.95" customHeight="1" spans="1:33">
      <c r="A44" s="1288"/>
      <c r="B44" s="1293"/>
      <c r="C44" s="1300"/>
      <c r="D44" s="1302" t="s">
        <v>470</v>
      </c>
      <c r="E44" s="1001">
        <v>2019</v>
      </c>
      <c r="F44" s="1278" t="s">
        <v>472</v>
      </c>
      <c r="G44" s="872">
        <v>669.515431357839</v>
      </c>
      <c r="H44" s="876">
        <v>0</v>
      </c>
      <c r="I44" s="857"/>
      <c r="J44" s="866" t="s">
        <v>452</v>
      </c>
      <c r="K44" s="910">
        <v>15</v>
      </c>
      <c r="L44" s="783" t="s">
        <v>401</v>
      </c>
      <c r="M44" s="894">
        <v>84.7</v>
      </c>
      <c r="N44" s="857">
        <v>71</v>
      </c>
      <c r="O44" s="852">
        <v>39</v>
      </c>
      <c r="P44" s="857">
        <v>5.7</v>
      </c>
      <c r="Q44" s="895">
        <v>53</v>
      </c>
      <c r="R44" s="857">
        <v>15.4</v>
      </c>
      <c r="S44" s="857">
        <v>1.7</v>
      </c>
      <c r="T44" s="857"/>
      <c r="U44" s="1055"/>
      <c r="V44" s="852">
        <v>54</v>
      </c>
      <c r="W44" s="1335"/>
      <c r="X44" s="843">
        <v>3</v>
      </c>
      <c r="Y44" s="843">
        <v>4</v>
      </c>
      <c r="Z44" s="843" t="s">
        <v>402</v>
      </c>
      <c r="AA44" s="843">
        <v>5</v>
      </c>
      <c r="AB44" s="843" t="s">
        <v>403</v>
      </c>
      <c r="AC44" s="843" t="s">
        <v>429</v>
      </c>
      <c r="AD44" s="857">
        <v>147.909090909091</v>
      </c>
      <c r="AE44" s="857">
        <v>0</v>
      </c>
      <c r="AF44" s="857">
        <v>98.0848484848485</v>
      </c>
      <c r="AG44" s="857"/>
    </row>
    <row r="45" s="1256" customFormat="1" ht="27.95" customHeight="1" spans="1:33">
      <c r="A45" s="1288"/>
      <c r="B45" s="1293"/>
      <c r="C45" s="1300"/>
      <c r="D45" s="1291" t="s">
        <v>470</v>
      </c>
      <c r="E45" s="1285" t="s">
        <v>421</v>
      </c>
      <c r="F45" s="1303" t="s">
        <v>473</v>
      </c>
      <c r="G45" s="857">
        <v>651.566913319239</v>
      </c>
      <c r="H45" s="857"/>
      <c r="I45" s="857">
        <v>-4.07797494026794</v>
      </c>
      <c r="J45" s="866"/>
      <c r="K45" s="902">
        <v>15</v>
      </c>
      <c r="L45" s="1317" t="s">
        <v>401</v>
      </c>
      <c r="M45" s="895">
        <v>84.4230769230769</v>
      </c>
      <c r="N45" s="895">
        <v>73.6504615384615</v>
      </c>
      <c r="O45" s="902">
        <v>42</v>
      </c>
      <c r="P45" s="895">
        <v>11.2</v>
      </c>
      <c r="Q45" s="895">
        <v>62</v>
      </c>
      <c r="R45" s="895">
        <v>17.7</v>
      </c>
      <c r="S45" s="895">
        <v>1.8</v>
      </c>
      <c r="T45" s="895">
        <v>6.3</v>
      </c>
      <c r="U45" s="866" t="s">
        <v>410</v>
      </c>
      <c r="V45" s="852">
        <v>57</v>
      </c>
      <c r="W45" s="1338"/>
      <c r="X45" s="843">
        <v>5</v>
      </c>
      <c r="Y45" s="843">
        <v>5.5</v>
      </c>
      <c r="Z45" s="843" t="s">
        <v>406</v>
      </c>
      <c r="AA45" s="843">
        <v>5</v>
      </c>
      <c r="AB45" s="843" t="s">
        <v>403</v>
      </c>
      <c r="AC45" s="912" t="s">
        <v>429</v>
      </c>
      <c r="AD45" s="857">
        <v>151.272727272727</v>
      </c>
      <c r="AE45" s="857">
        <v>0</v>
      </c>
      <c r="AF45" s="857">
        <v>98.9636363636364</v>
      </c>
      <c r="AG45" s="895">
        <v>2</v>
      </c>
    </row>
    <row r="46" s="1253" customFormat="1" ht="27.95" customHeight="1" spans="1:33">
      <c r="A46" s="1288"/>
      <c r="B46" s="1293"/>
      <c r="C46" s="1300"/>
      <c r="D46" s="1304" t="s">
        <v>470</v>
      </c>
      <c r="E46" s="1282">
        <v>2020</v>
      </c>
      <c r="F46" s="1283" t="s">
        <v>474</v>
      </c>
      <c r="G46" s="857">
        <v>649.6716577</v>
      </c>
      <c r="H46" s="857"/>
      <c r="I46" s="857">
        <v>-3.8718257705891</v>
      </c>
      <c r="J46" s="858"/>
      <c r="K46" s="866">
        <v>3</v>
      </c>
      <c r="L46" s="783" t="s">
        <v>401</v>
      </c>
      <c r="M46" s="895">
        <v>85.7307692307692</v>
      </c>
      <c r="N46" s="895">
        <v>72.0041538461539</v>
      </c>
      <c r="O46" s="852">
        <v>38</v>
      </c>
      <c r="P46" s="895">
        <v>9.5</v>
      </c>
      <c r="Q46" s="895">
        <v>60</v>
      </c>
      <c r="R46" s="895">
        <v>16.8</v>
      </c>
      <c r="S46" s="895">
        <v>1.8</v>
      </c>
      <c r="T46" s="895">
        <v>6.8</v>
      </c>
      <c r="U46" s="858" t="s">
        <v>410</v>
      </c>
      <c r="V46" s="852">
        <v>56</v>
      </c>
      <c r="W46" s="1333"/>
      <c r="X46" s="858"/>
      <c r="Y46" s="858"/>
      <c r="Z46" s="858"/>
      <c r="AA46" s="858"/>
      <c r="AB46" s="858"/>
      <c r="AC46" s="858"/>
      <c r="AD46" s="895">
        <v>152.7</v>
      </c>
      <c r="AE46" s="857">
        <v>0</v>
      </c>
      <c r="AF46" s="895">
        <v>98.9222222222222</v>
      </c>
      <c r="AG46" s="895">
        <v>2</v>
      </c>
    </row>
    <row r="47" s="1254" customFormat="1" ht="27.95" customHeight="1" spans="1:33">
      <c r="A47" s="1288">
        <v>8</v>
      </c>
      <c r="B47" s="1305" t="s">
        <v>49</v>
      </c>
      <c r="C47" s="859" t="s">
        <v>475</v>
      </c>
      <c r="D47" s="1306" t="s">
        <v>476</v>
      </c>
      <c r="E47" s="1001">
        <v>2018</v>
      </c>
      <c r="F47" s="1278" t="s">
        <v>477</v>
      </c>
      <c r="G47" s="872">
        <v>692.973820480929</v>
      </c>
      <c r="H47" s="872">
        <v>7.82906127275033</v>
      </c>
      <c r="I47" s="872">
        <v>3.00614202615068</v>
      </c>
      <c r="J47" s="872" t="s">
        <v>431</v>
      </c>
      <c r="K47" s="867">
        <v>1</v>
      </c>
      <c r="L47" s="783" t="s">
        <v>409</v>
      </c>
      <c r="M47" s="894">
        <v>84.2692307692308</v>
      </c>
      <c r="N47" s="857">
        <v>67.1361923076923</v>
      </c>
      <c r="O47" s="852">
        <v>0</v>
      </c>
      <c r="P47" s="1017" t="s">
        <v>478</v>
      </c>
      <c r="Q47" s="895">
        <v>100</v>
      </c>
      <c r="R47" s="857">
        <v>1.4</v>
      </c>
      <c r="S47" s="857">
        <v>1.7</v>
      </c>
      <c r="T47" s="857"/>
      <c r="U47" s="1055"/>
      <c r="V47" s="1199" t="s">
        <v>479</v>
      </c>
      <c r="W47" s="1335"/>
      <c r="X47" s="843">
        <v>3</v>
      </c>
      <c r="Y47" s="843">
        <v>4</v>
      </c>
      <c r="Z47" s="843" t="s">
        <v>402</v>
      </c>
      <c r="AA47" s="843">
        <v>5</v>
      </c>
      <c r="AB47" s="843" t="s">
        <v>413</v>
      </c>
      <c r="AC47" s="843" t="s">
        <v>433</v>
      </c>
      <c r="AD47" s="857">
        <v>146.25</v>
      </c>
      <c r="AE47" s="857">
        <v>-1.16666666666666</v>
      </c>
      <c r="AF47" s="857">
        <v>88.4916666666667</v>
      </c>
      <c r="AG47" s="857">
        <v>2.5</v>
      </c>
    </row>
    <row r="48" s="1254" customFormat="1" ht="27.95" customHeight="1" spans="1:33">
      <c r="A48" s="1288"/>
      <c r="B48" s="1307"/>
      <c r="C48" s="859"/>
      <c r="D48" s="1306" t="s">
        <v>476</v>
      </c>
      <c r="E48" s="1001">
        <v>2019</v>
      </c>
      <c r="F48" s="1278" t="s">
        <v>480</v>
      </c>
      <c r="G48" s="872">
        <v>719.437272727273</v>
      </c>
      <c r="H48" s="872">
        <v>7.90441095106363</v>
      </c>
      <c r="I48" s="857"/>
      <c r="J48" s="872" t="s">
        <v>452</v>
      </c>
      <c r="K48" s="867">
        <v>1</v>
      </c>
      <c r="L48" s="783" t="s">
        <v>409</v>
      </c>
      <c r="M48" s="894">
        <v>84.2</v>
      </c>
      <c r="N48" s="857">
        <v>69.1</v>
      </c>
      <c r="O48" s="852">
        <v>0</v>
      </c>
      <c r="P48" s="1017" t="s">
        <v>478</v>
      </c>
      <c r="Q48" s="895">
        <v>100</v>
      </c>
      <c r="R48" s="857">
        <v>1.3</v>
      </c>
      <c r="S48" s="857">
        <v>1.7</v>
      </c>
      <c r="T48" s="857"/>
      <c r="U48" s="1055"/>
      <c r="V48" s="1199" t="s">
        <v>479</v>
      </c>
      <c r="W48" s="1335"/>
      <c r="X48" s="843">
        <v>5</v>
      </c>
      <c r="Y48" s="843">
        <v>5</v>
      </c>
      <c r="Z48" s="843" t="s">
        <v>406</v>
      </c>
      <c r="AA48" s="843">
        <v>5</v>
      </c>
      <c r="AB48" s="843" t="s">
        <v>403</v>
      </c>
      <c r="AC48" s="843" t="s">
        <v>433</v>
      </c>
      <c r="AD48" s="857">
        <v>146.181818181818</v>
      </c>
      <c r="AE48" s="857">
        <v>-1.90909090909091</v>
      </c>
      <c r="AF48" s="857">
        <v>93.7909090909091</v>
      </c>
      <c r="AG48" s="857">
        <v>1.9</v>
      </c>
    </row>
    <row r="49" s="1255" customFormat="1" ht="27.95" customHeight="1" spans="1:33">
      <c r="A49" s="1288"/>
      <c r="B49" s="1307"/>
      <c r="C49" s="859"/>
      <c r="D49" s="1308"/>
      <c r="E49" s="1280" t="s">
        <v>407</v>
      </c>
      <c r="F49" s="1280"/>
      <c r="G49" s="899">
        <f>AVERAGE(G47:G48)</f>
        <v>706.205546604101</v>
      </c>
      <c r="H49" s="899">
        <f>AVERAGE(H47:H48)</f>
        <v>7.86673611190698</v>
      </c>
      <c r="I49" s="899"/>
      <c r="J49" s="996"/>
      <c r="K49" s="867"/>
      <c r="L49" s="985" t="s">
        <v>409</v>
      </c>
      <c r="M49" s="898">
        <v>84.2</v>
      </c>
      <c r="N49" s="899">
        <v>69.1</v>
      </c>
      <c r="O49" s="867">
        <v>0</v>
      </c>
      <c r="P49" s="1319" t="s">
        <v>478</v>
      </c>
      <c r="Q49" s="900">
        <v>100</v>
      </c>
      <c r="R49" s="899">
        <v>1.3</v>
      </c>
      <c r="S49" s="899">
        <v>1.7</v>
      </c>
      <c r="T49" s="899"/>
      <c r="U49" s="1058"/>
      <c r="V49" s="988" t="s">
        <v>479</v>
      </c>
      <c r="W49" s="1336"/>
      <c r="X49" s="849">
        <v>5</v>
      </c>
      <c r="Y49" s="849">
        <v>5</v>
      </c>
      <c r="Z49" s="849" t="s">
        <v>406</v>
      </c>
      <c r="AA49" s="849">
        <v>5</v>
      </c>
      <c r="AB49" s="849" t="s">
        <v>403</v>
      </c>
      <c r="AC49" s="849" t="s">
        <v>481</v>
      </c>
      <c r="AD49" s="899">
        <f>AVERAGE(AD47:AD48)</f>
        <v>146.215909090909</v>
      </c>
      <c r="AE49" s="899">
        <f>AVERAGE(AE47:AE48)</f>
        <v>-1.53787878787878</v>
      </c>
      <c r="AF49" s="899">
        <f>AVERAGE(AF47:AF48)</f>
        <v>91.1412878787879</v>
      </c>
      <c r="AG49" s="899"/>
    </row>
    <row r="50" s="1253" customFormat="1" ht="27.95" customHeight="1" spans="1:33">
      <c r="A50" s="1288"/>
      <c r="B50" s="1309"/>
      <c r="C50" s="859"/>
      <c r="D50" s="1299" t="s">
        <v>476</v>
      </c>
      <c r="E50" s="1282">
        <v>2020</v>
      </c>
      <c r="F50" s="1283" t="s">
        <v>482</v>
      </c>
      <c r="G50" s="857">
        <v>686.672</v>
      </c>
      <c r="H50" s="857">
        <v>6.04517403427937</v>
      </c>
      <c r="I50" s="857">
        <v>1.73019710460611</v>
      </c>
      <c r="J50" s="858" t="s">
        <v>405</v>
      </c>
      <c r="K50" s="858">
        <v>1</v>
      </c>
      <c r="L50" s="783" t="s">
        <v>401</v>
      </c>
      <c r="M50" s="895">
        <v>84.6538461538462</v>
      </c>
      <c r="N50" s="895">
        <v>62.6874230769231</v>
      </c>
      <c r="O50" s="852">
        <v>3</v>
      </c>
      <c r="P50" s="1018" t="s">
        <v>478</v>
      </c>
      <c r="Q50" s="895">
        <v>100</v>
      </c>
      <c r="R50" s="895">
        <v>1.5</v>
      </c>
      <c r="S50" s="895">
        <v>1.7</v>
      </c>
      <c r="T50" s="895">
        <v>6.3</v>
      </c>
      <c r="U50" s="858" t="s">
        <v>410</v>
      </c>
      <c r="V50" s="1199" t="s">
        <v>479</v>
      </c>
      <c r="W50" s="1333"/>
      <c r="X50" s="858"/>
      <c r="Y50" s="858"/>
      <c r="Z50" s="858"/>
      <c r="AA50" s="858"/>
      <c r="AB50" s="858"/>
      <c r="AC50" s="858"/>
      <c r="AD50" s="857">
        <v>149.2</v>
      </c>
      <c r="AE50" s="857">
        <v>-2</v>
      </c>
      <c r="AF50" s="857">
        <v>98.3888888888889</v>
      </c>
      <c r="AG50" s="895">
        <v>1.09090909090909</v>
      </c>
    </row>
    <row r="51" s="1254" customFormat="1" ht="27.95" customHeight="1" spans="1:33">
      <c r="A51" s="1288">
        <v>9</v>
      </c>
      <c r="B51" s="1305" t="s">
        <v>49</v>
      </c>
      <c r="C51" s="859" t="s">
        <v>483</v>
      </c>
      <c r="D51" s="1306" t="s">
        <v>484</v>
      </c>
      <c r="E51" s="1001">
        <v>2018</v>
      </c>
      <c r="F51" s="1278" t="s">
        <v>485</v>
      </c>
      <c r="G51" s="872">
        <v>685.93309079602</v>
      </c>
      <c r="H51" s="872">
        <v>6.65512436130234</v>
      </c>
      <c r="I51" s="857">
        <v>1.95958242973168</v>
      </c>
      <c r="J51" s="901" t="s">
        <v>431</v>
      </c>
      <c r="K51" s="867">
        <v>2</v>
      </c>
      <c r="L51" s="783" t="s">
        <v>401</v>
      </c>
      <c r="M51" s="894">
        <v>84.6538461538462</v>
      </c>
      <c r="N51" s="857">
        <v>69.9506538461539</v>
      </c>
      <c r="O51" s="852">
        <v>55</v>
      </c>
      <c r="P51" s="857">
        <v>14</v>
      </c>
      <c r="Q51" s="895">
        <v>83</v>
      </c>
      <c r="R51" s="857">
        <v>10.173</v>
      </c>
      <c r="S51" s="857">
        <v>1.7</v>
      </c>
      <c r="T51" s="857"/>
      <c r="U51" s="1055"/>
      <c r="V51" s="1199" t="s">
        <v>440</v>
      </c>
      <c r="W51" s="1335">
        <v>0.09</v>
      </c>
      <c r="X51" s="843">
        <v>3</v>
      </c>
      <c r="Y51" s="843">
        <v>4.75</v>
      </c>
      <c r="Z51" s="843" t="s">
        <v>406</v>
      </c>
      <c r="AA51" s="843">
        <v>5</v>
      </c>
      <c r="AB51" s="843" t="s">
        <v>413</v>
      </c>
      <c r="AC51" s="843" t="s">
        <v>429</v>
      </c>
      <c r="AD51" s="857">
        <v>146.916666666667</v>
      </c>
      <c r="AE51" s="857">
        <v>-0.5</v>
      </c>
      <c r="AF51" s="857">
        <v>92.475</v>
      </c>
      <c r="AG51" s="857">
        <v>2.1</v>
      </c>
    </row>
    <row r="52" s="1254" customFormat="1" ht="27.95" customHeight="1" spans="1:33">
      <c r="A52" s="1288"/>
      <c r="B52" s="1307"/>
      <c r="C52" s="859"/>
      <c r="D52" s="1306" t="s">
        <v>484</v>
      </c>
      <c r="E52" s="1001">
        <v>2019</v>
      </c>
      <c r="F52" s="1278" t="s">
        <v>486</v>
      </c>
      <c r="G52" s="872">
        <v>706.784545454546</v>
      </c>
      <c r="H52" s="872">
        <v>6.107945562657</v>
      </c>
      <c r="I52" s="857"/>
      <c r="J52" s="901" t="s">
        <v>452</v>
      </c>
      <c r="K52" s="867">
        <v>5</v>
      </c>
      <c r="L52" s="783" t="s">
        <v>401</v>
      </c>
      <c r="M52" s="894">
        <v>84.8</v>
      </c>
      <c r="N52" s="857">
        <v>71.7</v>
      </c>
      <c r="O52" s="852">
        <v>49</v>
      </c>
      <c r="P52" s="857">
        <v>12.7</v>
      </c>
      <c r="Q52" s="895">
        <v>85</v>
      </c>
      <c r="R52" s="857">
        <v>10.7</v>
      </c>
      <c r="S52" s="857">
        <v>1.7</v>
      </c>
      <c r="T52" s="857"/>
      <c r="U52" s="1055"/>
      <c r="V52" s="1199" t="s">
        <v>440</v>
      </c>
      <c r="W52" s="1335"/>
      <c r="X52" s="843">
        <v>3</v>
      </c>
      <c r="Y52" s="843">
        <v>4.5</v>
      </c>
      <c r="Z52" s="843" t="s">
        <v>406</v>
      </c>
      <c r="AA52" s="843">
        <v>5</v>
      </c>
      <c r="AB52" s="843" t="s">
        <v>403</v>
      </c>
      <c r="AC52" s="843" t="s">
        <v>429</v>
      </c>
      <c r="AD52" s="857">
        <v>146</v>
      </c>
      <c r="AE52" s="857">
        <v>-2.09090909090909</v>
      </c>
      <c r="AF52" s="857">
        <v>97.7060606060606</v>
      </c>
      <c r="AG52" s="857">
        <v>1.7</v>
      </c>
    </row>
    <row r="53" s="1255" customFormat="1" ht="27.95" customHeight="1" spans="1:33">
      <c r="A53" s="1288"/>
      <c r="B53" s="1307"/>
      <c r="C53" s="859"/>
      <c r="D53" s="1308"/>
      <c r="E53" s="1280" t="s">
        <v>407</v>
      </c>
      <c r="F53" s="1280"/>
      <c r="G53" s="899">
        <f>AVERAGE(G51:G52)</f>
        <v>696.358818125283</v>
      </c>
      <c r="H53" s="899">
        <f>AVERAGE(H51:H52)</f>
        <v>6.38153496197967</v>
      </c>
      <c r="I53" s="899"/>
      <c r="J53" s="996"/>
      <c r="K53" s="867"/>
      <c r="L53" s="985" t="s">
        <v>401</v>
      </c>
      <c r="M53" s="898">
        <v>84.8</v>
      </c>
      <c r="N53" s="899">
        <v>71.7</v>
      </c>
      <c r="O53" s="867">
        <v>49</v>
      </c>
      <c r="P53" s="899">
        <v>12.7</v>
      </c>
      <c r="Q53" s="900">
        <v>85</v>
      </c>
      <c r="R53" s="899">
        <v>10.7</v>
      </c>
      <c r="S53" s="899">
        <v>1.7</v>
      </c>
      <c r="T53" s="899"/>
      <c r="U53" s="1058"/>
      <c r="V53" s="988" t="s">
        <v>440</v>
      </c>
      <c r="W53" s="1336"/>
      <c r="X53" s="849">
        <v>3</v>
      </c>
      <c r="Y53" s="849">
        <v>4.75</v>
      </c>
      <c r="Z53" s="849" t="s">
        <v>406</v>
      </c>
      <c r="AA53" s="849">
        <v>5</v>
      </c>
      <c r="AB53" s="849" t="s">
        <v>403</v>
      </c>
      <c r="AC53" s="849" t="s">
        <v>434</v>
      </c>
      <c r="AD53" s="899">
        <f>AVERAGE(AD51:AD52)</f>
        <v>146.458333333333</v>
      </c>
      <c r="AE53" s="899">
        <f>AVERAGE(AE51:AE52)</f>
        <v>-1.29545454545454</v>
      </c>
      <c r="AF53" s="899">
        <f>AVERAGE(AF51:AF52)</f>
        <v>95.0905303030303</v>
      </c>
      <c r="AG53" s="899">
        <f>AVERAGE(AG51:AG52)</f>
        <v>1.9</v>
      </c>
    </row>
    <row r="54" s="1253" customFormat="1" ht="27.95" customHeight="1" spans="1:33">
      <c r="A54" s="1288"/>
      <c r="B54" s="1307"/>
      <c r="C54" s="859"/>
      <c r="D54" s="1299" t="s">
        <v>484</v>
      </c>
      <c r="E54" s="1282">
        <v>2020</v>
      </c>
      <c r="F54" s="1283" t="s">
        <v>487</v>
      </c>
      <c r="G54" s="857">
        <v>683.567</v>
      </c>
      <c r="H54" s="857">
        <v>5.57345400630137</v>
      </c>
      <c r="I54" s="857">
        <v>1.27019252889922</v>
      </c>
      <c r="J54" s="858" t="s">
        <v>405</v>
      </c>
      <c r="K54" s="858">
        <v>3</v>
      </c>
      <c r="L54" s="783" t="s">
        <v>401</v>
      </c>
      <c r="M54" s="895">
        <v>84.7307692307692</v>
      </c>
      <c r="N54" s="895">
        <v>67.2683846153846</v>
      </c>
      <c r="O54" s="852">
        <v>36</v>
      </c>
      <c r="P54" s="895">
        <v>8.9</v>
      </c>
      <c r="Q54" s="895">
        <v>78</v>
      </c>
      <c r="R54" s="895">
        <v>10.407</v>
      </c>
      <c r="S54" s="895">
        <v>1.7</v>
      </c>
      <c r="T54" s="895">
        <v>6.5</v>
      </c>
      <c r="U54" s="858" t="s">
        <v>410</v>
      </c>
      <c r="V54" s="1199" t="s">
        <v>444</v>
      </c>
      <c r="W54" s="1333"/>
      <c r="X54" s="858"/>
      <c r="Y54" s="858"/>
      <c r="Z54" s="858"/>
      <c r="AA54" s="858"/>
      <c r="AB54" s="858"/>
      <c r="AC54" s="858"/>
      <c r="AD54" s="857">
        <v>149.3</v>
      </c>
      <c r="AE54" s="857">
        <v>-1.89999999999998</v>
      </c>
      <c r="AF54" s="857">
        <v>100.788888888889</v>
      </c>
      <c r="AG54" s="895">
        <v>2.09090909090909</v>
      </c>
    </row>
    <row r="55" s="1254" customFormat="1" ht="27.95" customHeight="1" spans="1:33">
      <c r="A55" s="1288">
        <v>10</v>
      </c>
      <c r="B55" s="1307"/>
      <c r="C55" s="859" t="s">
        <v>488</v>
      </c>
      <c r="D55" s="1306" t="s">
        <v>489</v>
      </c>
      <c r="E55" s="1001">
        <v>2018</v>
      </c>
      <c r="F55" s="1278" t="s">
        <v>490</v>
      </c>
      <c r="G55" s="872">
        <v>668.829902570481</v>
      </c>
      <c r="H55" s="872">
        <v>3.98420674802584</v>
      </c>
      <c r="I55" s="857">
        <v>-0.582697499742688</v>
      </c>
      <c r="J55" s="901" t="s">
        <v>427</v>
      </c>
      <c r="K55" s="867">
        <v>9</v>
      </c>
      <c r="L55" s="783" t="s">
        <v>401</v>
      </c>
      <c r="M55" s="894">
        <v>84.5384615384615</v>
      </c>
      <c r="N55" s="857">
        <v>71.8486153846154</v>
      </c>
      <c r="O55" s="852">
        <v>34</v>
      </c>
      <c r="P55" s="857">
        <v>8.7</v>
      </c>
      <c r="Q55" s="895">
        <v>70</v>
      </c>
      <c r="R55" s="857">
        <v>13.067</v>
      </c>
      <c r="S55" s="857">
        <v>1.9</v>
      </c>
      <c r="T55" s="857"/>
      <c r="U55" s="1055"/>
      <c r="V55" s="852">
        <v>53</v>
      </c>
      <c r="W55" s="1335"/>
      <c r="X55" s="843">
        <v>3</v>
      </c>
      <c r="Y55" s="843">
        <v>3.75</v>
      </c>
      <c r="Z55" s="843" t="s">
        <v>402</v>
      </c>
      <c r="AA55" s="843">
        <v>5</v>
      </c>
      <c r="AB55" s="843" t="s">
        <v>403</v>
      </c>
      <c r="AC55" s="843" t="s">
        <v>433</v>
      </c>
      <c r="AD55" s="857">
        <v>146.833333333333</v>
      </c>
      <c r="AE55" s="857">
        <v>-0.583333333333314</v>
      </c>
      <c r="AF55" s="857">
        <v>89.3416666666667</v>
      </c>
      <c r="AG55" s="857">
        <v>2.6</v>
      </c>
    </row>
    <row r="56" s="1254" customFormat="1" ht="27.95" customHeight="1" spans="1:33">
      <c r="A56" s="1288"/>
      <c r="B56" s="1307"/>
      <c r="C56" s="859"/>
      <c r="D56" s="1306" t="s">
        <v>489</v>
      </c>
      <c r="E56" s="1001">
        <v>2019</v>
      </c>
      <c r="F56" s="1278" t="s">
        <v>491</v>
      </c>
      <c r="G56" s="872">
        <v>700.295454545455</v>
      </c>
      <c r="H56" s="872">
        <v>5.10256499941705</v>
      </c>
      <c r="I56" s="857"/>
      <c r="J56" s="901" t="s">
        <v>452</v>
      </c>
      <c r="K56" s="867">
        <v>8</v>
      </c>
      <c r="L56" s="1320" t="s">
        <v>409</v>
      </c>
      <c r="M56" s="894">
        <v>83.9</v>
      </c>
      <c r="N56" s="857">
        <v>74.5</v>
      </c>
      <c r="O56" s="852">
        <v>16</v>
      </c>
      <c r="P56" s="857">
        <v>2.6</v>
      </c>
      <c r="Q56" s="895">
        <v>60</v>
      </c>
      <c r="R56" s="857">
        <v>15.1</v>
      </c>
      <c r="S56" s="857">
        <v>2</v>
      </c>
      <c r="T56" s="857"/>
      <c r="U56" s="1055"/>
      <c r="V56" s="852">
        <v>57</v>
      </c>
      <c r="W56" s="1335"/>
      <c r="X56" s="843">
        <v>3</v>
      </c>
      <c r="Y56" s="843">
        <v>3.5</v>
      </c>
      <c r="Z56" s="843" t="s">
        <v>402</v>
      </c>
      <c r="AA56" s="843">
        <v>5</v>
      </c>
      <c r="AB56" s="843" t="s">
        <v>403</v>
      </c>
      <c r="AC56" s="843" t="s">
        <v>433</v>
      </c>
      <c r="AD56" s="857">
        <v>145</v>
      </c>
      <c r="AE56" s="857">
        <v>-3.09090909090909</v>
      </c>
      <c r="AF56" s="857">
        <v>95.1987878787879</v>
      </c>
      <c r="AG56" s="857">
        <v>2.5</v>
      </c>
    </row>
    <row r="57" s="1255" customFormat="1" ht="27.95" customHeight="1" spans="1:33">
      <c r="A57" s="1288"/>
      <c r="B57" s="1307"/>
      <c r="C57" s="859"/>
      <c r="D57" s="1308"/>
      <c r="E57" s="1280" t="s">
        <v>407</v>
      </c>
      <c r="F57" s="1280"/>
      <c r="G57" s="899">
        <f>AVERAGE(G55:G56)</f>
        <v>684.562678557968</v>
      </c>
      <c r="H57" s="899">
        <f>AVERAGE(H55:H56)</f>
        <v>4.54338587372144</v>
      </c>
      <c r="I57" s="899"/>
      <c r="J57" s="996"/>
      <c r="K57" s="867"/>
      <c r="L57" s="1321" t="s">
        <v>409</v>
      </c>
      <c r="M57" s="898">
        <v>83.9</v>
      </c>
      <c r="N57" s="899">
        <v>74.5</v>
      </c>
      <c r="O57" s="867">
        <v>16</v>
      </c>
      <c r="P57" s="899">
        <v>2.6</v>
      </c>
      <c r="Q57" s="900">
        <v>60</v>
      </c>
      <c r="R57" s="899">
        <v>15.1</v>
      </c>
      <c r="S57" s="899">
        <v>2</v>
      </c>
      <c r="T57" s="899"/>
      <c r="U57" s="1058"/>
      <c r="V57" s="867">
        <v>57</v>
      </c>
      <c r="W57" s="1336"/>
      <c r="X57" s="849">
        <v>3</v>
      </c>
      <c r="Y57" s="849">
        <v>3.75</v>
      </c>
      <c r="Z57" s="849" t="s">
        <v>402</v>
      </c>
      <c r="AA57" s="849">
        <v>5</v>
      </c>
      <c r="AB57" s="849" t="s">
        <v>403</v>
      </c>
      <c r="AC57" s="849" t="s">
        <v>481</v>
      </c>
      <c r="AD57" s="899">
        <f>AVERAGE(AD55:AD56)</f>
        <v>145.916666666667</v>
      </c>
      <c r="AE57" s="899">
        <f>AVERAGE(AE55:AE56)</f>
        <v>-1.8371212121212</v>
      </c>
      <c r="AF57" s="899">
        <f>AVERAGE(AF55:AF56)</f>
        <v>92.2702272727273</v>
      </c>
      <c r="AG57" s="899"/>
    </row>
    <row r="58" s="1253" customFormat="1" ht="27.95" customHeight="1" spans="1:33">
      <c r="A58" s="1288"/>
      <c r="B58" s="1307"/>
      <c r="C58" s="859"/>
      <c r="D58" s="1299" t="s">
        <v>489</v>
      </c>
      <c r="E58" s="1282">
        <v>2020</v>
      </c>
      <c r="F58" s="1283" t="s">
        <v>492</v>
      </c>
      <c r="G58" s="857">
        <v>673.17</v>
      </c>
      <c r="H58" s="857">
        <v>3.96769012170259</v>
      </c>
      <c r="I58" s="857">
        <v>-0.270119089015326</v>
      </c>
      <c r="J58" s="858" t="s">
        <v>405</v>
      </c>
      <c r="K58" s="858">
        <v>5</v>
      </c>
      <c r="L58" s="783" t="s">
        <v>409</v>
      </c>
      <c r="M58" s="895">
        <v>84.9615384615385</v>
      </c>
      <c r="N58" s="895">
        <v>72.1156153846154</v>
      </c>
      <c r="O58" s="852">
        <v>17</v>
      </c>
      <c r="P58" s="895">
        <v>4.5</v>
      </c>
      <c r="Q58" s="895">
        <v>69</v>
      </c>
      <c r="R58" s="895">
        <v>14.998</v>
      </c>
      <c r="S58" s="895">
        <v>2</v>
      </c>
      <c r="T58" s="895">
        <v>6.2</v>
      </c>
      <c r="U58" s="858" t="s">
        <v>410</v>
      </c>
      <c r="V58" s="852">
        <v>62</v>
      </c>
      <c r="W58" s="1333"/>
      <c r="X58" s="858"/>
      <c r="Y58" s="858"/>
      <c r="Z58" s="858"/>
      <c r="AA58" s="858"/>
      <c r="AB58" s="858"/>
      <c r="AC58" s="858"/>
      <c r="AD58" s="857">
        <v>148.1</v>
      </c>
      <c r="AE58" s="857">
        <v>-3.09999999999999</v>
      </c>
      <c r="AF58" s="857">
        <v>98.8888888888889</v>
      </c>
      <c r="AG58" s="895">
        <v>1.72727272727273</v>
      </c>
    </row>
    <row r="59" s="1257" customFormat="1" ht="27.95" customHeight="1" spans="1:33">
      <c r="A59" s="1310"/>
      <c r="B59" s="1307"/>
      <c r="C59" s="1311" t="s">
        <v>493</v>
      </c>
      <c r="D59" s="1312" t="s">
        <v>289</v>
      </c>
      <c r="E59" s="1313">
        <v>2017</v>
      </c>
      <c r="F59" s="1314" t="s">
        <v>494</v>
      </c>
      <c r="G59" s="1315">
        <v>626.863636363636</v>
      </c>
      <c r="H59" s="1315">
        <v>0</v>
      </c>
      <c r="I59" s="1322"/>
      <c r="J59" s="1323" t="s">
        <v>495</v>
      </c>
      <c r="K59" s="1324">
        <v>12</v>
      </c>
      <c r="L59" s="1325" t="s">
        <v>410</v>
      </c>
      <c r="M59" s="905">
        <v>84.3461538461539</v>
      </c>
      <c r="N59" s="905">
        <v>55.9230769230769</v>
      </c>
      <c r="O59" s="905">
        <v>35</v>
      </c>
      <c r="P59" s="905">
        <v>8.7</v>
      </c>
      <c r="Q59" s="905">
        <v>62</v>
      </c>
      <c r="R59" s="905">
        <v>16.087</v>
      </c>
      <c r="S59" s="905">
        <v>1.8</v>
      </c>
      <c r="T59" s="1310"/>
      <c r="U59" s="1310"/>
      <c r="V59" s="1325">
        <v>61</v>
      </c>
      <c r="W59" s="1339"/>
      <c r="X59" s="928">
        <v>5</v>
      </c>
      <c r="Y59" s="928">
        <v>5</v>
      </c>
      <c r="Z59" s="928" t="s">
        <v>406</v>
      </c>
      <c r="AA59" s="928">
        <v>5</v>
      </c>
      <c r="AB59" s="928" t="s">
        <v>428</v>
      </c>
      <c r="AC59" s="928" t="s">
        <v>433</v>
      </c>
      <c r="AD59" s="905">
        <v>148.727272727273</v>
      </c>
      <c r="AE59" s="905"/>
      <c r="AF59" s="905">
        <v>89.7454545454545</v>
      </c>
      <c r="AG59" s="1343"/>
    </row>
    <row r="60" s="1257" customFormat="1" ht="27.95" customHeight="1" spans="1:33">
      <c r="A60" s="1310"/>
      <c r="B60" s="1307"/>
      <c r="C60" s="1311"/>
      <c r="D60" s="1306"/>
      <c r="E60" s="1313">
        <v>2018</v>
      </c>
      <c r="F60" s="1314" t="s">
        <v>496</v>
      </c>
      <c r="G60" s="1315">
        <v>642.899983416252</v>
      </c>
      <c r="H60" s="1315">
        <v>0</v>
      </c>
      <c r="I60" s="1322"/>
      <c r="J60" s="1323"/>
      <c r="K60" s="1324">
        <v>14</v>
      </c>
      <c r="L60" s="1314" t="s">
        <v>401</v>
      </c>
      <c r="M60" s="894">
        <v>85.4230769230769</v>
      </c>
      <c r="N60" s="905">
        <v>65.3530769230769</v>
      </c>
      <c r="O60" s="1325">
        <v>33</v>
      </c>
      <c r="P60" s="905">
        <v>8.3</v>
      </c>
      <c r="Q60" s="1325">
        <v>69</v>
      </c>
      <c r="R60" s="905">
        <v>14.491</v>
      </c>
      <c r="S60" s="905">
        <v>1.8</v>
      </c>
      <c r="T60" s="1310"/>
      <c r="U60" s="1310"/>
      <c r="V60" s="1325">
        <v>60</v>
      </c>
      <c r="W60" s="1339"/>
      <c r="X60" s="928">
        <v>5</v>
      </c>
      <c r="Y60" s="928">
        <v>5.25</v>
      </c>
      <c r="Z60" s="928" t="s">
        <v>406</v>
      </c>
      <c r="AA60" s="928">
        <v>5</v>
      </c>
      <c r="AB60" s="928" t="s">
        <v>403</v>
      </c>
      <c r="AC60" s="928" t="s">
        <v>429</v>
      </c>
      <c r="AD60" s="905">
        <v>147.416666666667</v>
      </c>
      <c r="AE60" s="905">
        <v>0</v>
      </c>
      <c r="AF60" s="905">
        <v>88.5333333333333</v>
      </c>
      <c r="AG60" s="1343"/>
    </row>
    <row r="61" s="1254" customFormat="1" ht="27.95" customHeight="1" spans="1:33">
      <c r="A61" s="1310"/>
      <c r="B61" s="1307"/>
      <c r="C61" s="1311"/>
      <c r="D61" s="1302" t="s">
        <v>497</v>
      </c>
      <c r="E61" s="1001">
        <v>2019</v>
      </c>
      <c r="F61" s="1278" t="s">
        <v>498</v>
      </c>
      <c r="G61" s="872">
        <v>666.310909090909</v>
      </c>
      <c r="H61" s="872">
        <v>0</v>
      </c>
      <c r="I61" s="857"/>
      <c r="J61" s="901"/>
      <c r="K61" s="867">
        <v>14</v>
      </c>
      <c r="L61" s="783" t="s">
        <v>401</v>
      </c>
      <c r="M61" s="894">
        <v>81.9</v>
      </c>
      <c r="N61" s="857">
        <v>64.6</v>
      </c>
      <c r="O61" s="852">
        <v>39</v>
      </c>
      <c r="P61" s="857">
        <v>9.2</v>
      </c>
      <c r="Q61" s="895">
        <v>50</v>
      </c>
      <c r="R61" s="857">
        <v>15.9</v>
      </c>
      <c r="S61" s="857">
        <v>1.8</v>
      </c>
      <c r="T61" s="857"/>
      <c r="U61" s="1055"/>
      <c r="V61" s="852">
        <v>55</v>
      </c>
      <c r="W61" s="1335"/>
      <c r="X61" s="843">
        <v>7</v>
      </c>
      <c r="Y61" s="843">
        <v>6.5</v>
      </c>
      <c r="Z61" s="843" t="s">
        <v>403</v>
      </c>
      <c r="AA61" s="843">
        <v>5</v>
      </c>
      <c r="AB61" s="843" t="s">
        <v>403</v>
      </c>
      <c r="AC61" s="843" t="s">
        <v>429</v>
      </c>
      <c r="AD61" s="857">
        <v>148.090909090909</v>
      </c>
      <c r="AE61" s="857">
        <v>0</v>
      </c>
      <c r="AF61" s="857">
        <v>93.6515151515152</v>
      </c>
      <c r="AG61" s="884"/>
    </row>
    <row r="62" s="1256" customFormat="1" ht="27.95" customHeight="1" spans="1:33">
      <c r="A62" s="1310"/>
      <c r="B62" s="1307"/>
      <c r="C62" s="1311"/>
      <c r="D62" s="1316" t="s">
        <v>289</v>
      </c>
      <c r="E62" s="1285" t="s">
        <v>421</v>
      </c>
      <c r="F62" s="1303" t="s">
        <v>499</v>
      </c>
      <c r="G62" s="857">
        <v>647.22198776967</v>
      </c>
      <c r="H62" s="857"/>
      <c r="I62" s="857">
        <v>-4.00514894073896</v>
      </c>
      <c r="J62" s="866"/>
      <c r="K62" s="902">
        <v>15</v>
      </c>
      <c r="L62" s="1317" t="s">
        <v>401</v>
      </c>
      <c r="M62" s="895">
        <v>84.9615384615385</v>
      </c>
      <c r="N62" s="895">
        <v>66.8274615384616</v>
      </c>
      <c r="O62" s="902">
        <v>25</v>
      </c>
      <c r="P62" s="895">
        <v>6.4</v>
      </c>
      <c r="Q62" s="895">
        <v>68</v>
      </c>
      <c r="R62" s="895">
        <v>15.243</v>
      </c>
      <c r="S62" s="895">
        <v>1.8</v>
      </c>
      <c r="T62" s="895">
        <v>6.5</v>
      </c>
      <c r="U62" s="866" t="s">
        <v>410</v>
      </c>
      <c r="V62" s="852">
        <v>55</v>
      </c>
      <c r="W62" s="1338"/>
      <c r="X62" s="843">
        <v>3</v>
      </c>
      <c r="Y62" s="843">
        <v>4.25</v>
      </c>
      <c r="Z62" s="843" t="s">
        <v>406</v>
      </c>
      <c r="AA62" s="843">
        <v>5</v>
      </c>
      <c r="AB62" s="843" t="s">
        <v>403</v>
      </c>
      <c r="AC62" s="912" t="s">
        <v>433</v>
      </c>
      <c r="AD62" s="857">
        <v>149.363636363636</v>
      </c>
      <c r="AE62" s="857">
        <v>0</v>
      </c>
      <c r="AF62" s="857">
        <v>94.1181818181818</v>
      </c>
      <c r="AG62" s="895">
        <v>2</v>
      </c>
    </row>
    <row r="63" s="1257" customFormat="1" ht="27.95" customHeight="1" spans="1:33">
      <c r="A63" s="1310"/>
      <c r="B63" s="1307"/>
      <c r="C63" s="1311"/>
      <c r="D63" s="1312" t="s">
        <v>289</v>
      </c>
      <c r="E63" s="1313">
        <v>2019</v>
      </c>
      <c r="F63" s="1313" t="s">
        <v>500</v>
      </c>
      <c r="G63" s="1315">
        <v>679.6725</v>
      </c>
      <c r="H63" s="1315">
        <v>0</v>
      </c>
      <c r="I63" s="1322"/>
      <c r="J63" s="1323"/>
      <c r="K63" s="1324">
        <v>7</v>
      </c>
      <c r="L63" s="1326" t="s">
        <v>401</v>
      </c>
      <c r="M63" s="905">
        <v>85.8</v>
      </c>
      <c r="N63" s="905">
        <v>64.6</v>
      </c>
      <c r="O63" s="905">
        <v>45</v>
      </c>
      <c r="P63" s="905">
        <v>6.3</v>
      </c>
      <c r="Q63" s="905">
        <v>64</v>
      </c>
      <c r="R63" s="905">
        <v>15</v>
      </c>
      <c r="S63" s="905">
        <v>1.8</v>
      </c>
      <c r="T63" s="1310"/>
      <c r="U63" s="1310"/>
      <c r="V63" s="1325">
        <v>54</v>
      </c>
      <c r="W63" s="1339"/>
      <c r="X63" s="928"/>
      <c r="Y63" s="928"/>
      <c r="Z63" s="928"/>
      <c r="AA63" s="928"/>
      <c r="AB63" s="928"/>
      <c r="AC63" s="928" t="s">
        <v>433</v>
      </c>
      <c r="AD63" s="905">
        <v>146.25</v>
      </c>
      <c r="AE63" s="905">
        <v>0</v>
      </c>
      <c r="AF63" s="905">
        <v>94.2952380952381</v>
      </c>
      <c r="AG63" s="1343"/>
    </row>
    <row r="64" s="1253" customFormat="1" ht="27.95" customHeight="1" spans="1:33">
      <c r="A64" s="1310"/>
      <c r="B64" s="1309"/>
      <c r="C64" s="1311"/>
      <c r="D64" s="1292" t="s">
        <v>289</v>
      </c>
      <c r="E64" s="1282">
        <v>2020</v>
      </c>
      <c r="F64" s="1283" t="s">
        <v>501</v>
      </c>
      <c r="G64" s="857">
        <v>647.482</v>
      </c>
      <c r="H64" s="857">
        <v>0</v>
      </c>
      <c r="I64" s="857">
        <v>-4.07578657396173</v>
      </c>
      <c r="J64" s="858"/>
      <c r="K64" s="858">
        <v>7</v>
      </c>
      <c r="L64" s="783" t="s">
        <v>401</v>
      </c>
      <c r="M64" s="895">
        <v>84.8461538461538</v>
      </c>
      <c r="N64" s="895">
        <v>67.0932307692308</v>
      </c>
      <c r="O64" s="852">
        <v>22</v>
      </c>
      <c r="P64" s="895">
        <v>7.5</v>
      </c>
      <c r="Q64" s="895">
        <v>68</v>
      </c>
      <c r="R64" s="895">
        <v>15.877</v>
      </c>
      <c r="S64" s="895">
        <v>1.9</v>
      </c>
      <c r="T64" s="895">
        <v>6.5</v>
      </c>
      <c r="U64" s="858" t="s">
        <v>410</v>
      </c>
      <c r="V64" s="852">
        <v>55</v>
      </c>
      <c r="W64" s="1333"/>
      <c r="X64" s="858"/>
      <c r="Y64" s="858"/>
      <c r="Z64" s="858"/>
      <c r="AA64" s="858"/>
      <c r="AB64" s="858"/>
      <c r="AC64" s="858"/>
      <c r="AD64" s="857">
        <v>151.2</v>
      </c>
      <c r="AE64" s="857">
        <v>0</v>
      </c>
      <c r="AF64" s="857">
        <v>97.3444444444444</v>
      </c>
      <c r="AG64" s="895">
        <v>1.8</v>
      </c>
    </row>
    <row r="65" s="1254" customFormat="1" ht="27.95" customHeight="1" spans="1:33">
      <c r="A65" s="1288">
        <v>11</v>
      </c>
      <c r="B65" s="1305" t="s">
        <v>63</v>
      </c>
      <c r="C65" s="865" t="s">
        <v>502</v>
      </c>
      <c r="D65" s="1344" t="s">
        <v>503</v>
      </c>
      <c r="E65" s="1135">
        <v>2018</v>
      </c>
      <c r="F65" s="1345" t="s">
        <v>504</v>
      </c>
      <c r="G65" s="876">
        <v>725.2</v>
      </c>
      <c r="H65" s="876">
        <v>4.07</v>
      </c>
      <c r="I65" s="876">
        <v>2.8579533366428</v>
      </c>
      <c r="J65" s="901" t="s">
        <v>452</v>
      </c>
      <c r="K65" s="858">
        <v>6</v>
      </c>
      <c r="L65" s="783" t="s">
        <v>432</v>
      </c>
      <c r="M65" s="894">
        <v>83.8846153846154</v>
      </c>
      <c r="N65" s="857">
        <v>69.56</v>
      </c>
      <c r="O65" s="852">
        <v>12</v>
      </c>
      <c r="P65" s="857">
        <v>2.8</v>
      </c>
      <c r="Q65" s="895">
        <v>72</v>
      </c>
      <c r="R65" s="857">
        <v>13.655</v>
      </c>
      <c r="S65" s="857">
        <v>2.6</v>
      </c>
      <c r="T65" s="857"/>
      <c r="U65" s="1055"/>
      <c r="V65" s="852">
        <v>61</v>
      </c>
      <c r="W65" s="1335"/>
      <c r="X65" s="1378">
        <v>3</v>
      </c>
      <c r="Y65" s="1378">
        <v>3.25</v>
      </c>
      <c r="Z65" s="853" t="s">
        <v>402</v>
      </c>
      <c r="AA65" s="853">
        <v>5</v>
      </c>
      <c r="AB65" s="853" t="s">
        <v>413</v>
      </c>
      <c r="AC65" s="951" t="s">
        <v>429</v>
      </c>
      <c r="AD65" s="903">
        <v>143.8</v>
      </c>
      <c r="AE65" s="903">
        <v>2.3</v>
      </c>
      <c r="AF65" s="903">
        <v>121.9</v>
      </c>
      <c r="AG65" s="857">
        <v>1.9</v>
      </c>
    </row>
    <row r="66" s="1254" customFormat="1" ht="27.95" customHeight="1" spans="1:33">
      <c r="A66" s="1288"/>
      <c r="B66" s="1307"/>
      <c r="C66" s="865"/>
      <c r="D66" s="1344" t="s">
        <v>503</v>
      </c>
      <c r="E66" s="1135">
        <v>2019</v>
      </c>
      <c r="F66" s="1278" t="s">
        <v>505</v>
      </c>
      <c r="G66" s="876">
        <v>807.633939393939</v>
      </c>
      <c r="H66" s="876">
        <v>8.39269083263178</v>
      </c>
      <c r="I66" s="876"/>
      <c r="J66" s="877" t="s">
        <v>452</v>
      </c>
      <c r="K66" s="901">
        <v>2</v>
      </c>
      <c r="L66" s="783" t="s">
        <v>409</v>
      </c>
      <c r="M66" s="894">
        <v>83.1</v>
      </c>
      <c r="N66" s="857">
        <v>67.8</v>
      </c>
      <c r="O66" s="852">
        <v>26</v>
      </c>
      <c r="P66" s="857">
        <v>3.5</v>
      </c>
      <c r="Q66" s="895">
        <v>70</v>
      </c>
      <c r="R66" s="857">
        <v>14.1</v>
      </c>
      <c r="S66" s="857">
        <v>2.5</v>
      </c>
      <c r="T66" s="857"/>
      <c r="U66" s="1055"/>
      <c r="V66" s="852">
        <v>59</v>
      </c>
      <c r="W66" s="1335"/>
      <c r="X66" s="1378">
        <v>5</v>
      </c>
      <c r="Y66" s="1378">
        <v>5</v>
      </c>
      <c r="Z66" s="1378" t="s">
        <v>406</v>
      </c>
      <c r="AA66" s="1378">
        <v>5</v>
      </c>
      <c r="AB66" s="1378" t="s">
        <v>413</v>
      </c>
      <c r="AC66" s="1378" t="s">
        <v>433</v>
      </c>
      <c r="AD66" s="903">
        <v>145.181818181818</v>
      </c>
      <c r="AE66" s="903">
        <v>1.72727272727272</v>
      </c>
      <c r="AF66" s="903">
        <v>122.107070707071</v>
      </c>
      <c r="AG66" s="857">
        <v>2.7</v>
      </c>
    </row>
    <row r="67" s="1255" customFormat="1" ht="27.95" customHeight="1" spans="1:33">
      <c r="A67" s="1288"/>
      <c r="B67" s="1307"/>
      <c r="C67" s="865"/>
      <c r="D67" s="1346"/>
      <c r="E67" s="1347" t="s">
        <v>407</v>
      </c>
      <c r="F67" s="1348"/>
      <c r="G67" s="989">
        <f>AVERAGE(G65:G66)</f>
        <v>766.41696969697</v>
      </c>
      <c r="H67" s="989">
        <f>AVERAGE(H65:H66)</f>
        <v>6.23134541631589</v>
      </c>
      <c r="I67" s="989"/>
      <c r="J67" s="1370"/>
      <c r="K67" s="996"/>
      <c r="L67" s="985" t="s">
        <v>432</v>
      </c>
      <c r="M67" s="898">
        <v>83.8846153846154</v>
      </c>
      <c r="N67" s="899">
        <v>69.56</v>
      </c>
      <c r="O67" s="867">
        <v>12</v>
      </c>
      <c r="P67" s="899">
        <v>2.8</v>
      </c>
      <c r="Q67" s="900">
        <v>72</v>
      </c>
      <c r="R67" s="899">
        <v>13.655</v>
      </c>
      <c r="S67" s="899">
        <v>2.6</v>
      </c>
      <c r="T67" s="899"/>
      <c r="U67" s="1058"/>
      <c r="V67" s="867">
        <v>61</v>
      </c>
      <c r="W67" s="1336"/>
      <c r="X67" s="1379">
        <v>5</v>
      </c>
      <c r="Y67" s="1379">
        <v>5</v>
      </c>
      <c r="Z67" s="1379" t="s">
        <v>406</v>
      </c>
      <c r="AA67" s="1379">
        <v>5</v>
      </c>
      <c r="AB67" s="1379" t="s">
        <v>413</v>
      </c>
      <c r="AC67" s="953" t="s">
        <v>434</v>
      </c>
      <c r="AD67" s="904">
        <f>AVERAGE(AD65:AD66)</f>
        <v>144.490909090909</v>
      </c>
      <c r="AE67" s="904">
        <f>AVERAGE(AE65:AE66)</f>
        <v>2.01363636363636</v>
      </c>
      <c r="AF67" s="904">
        <f>AVERAGE(AF65:AF66)</f>
        <v>122.003535353536</v>
      </c>
      <c r="AG67" s="904"/>
    </row>
    <row r="68" s="1253" customFormat="1" ht="27.95" customHeight="1" spans="1:33">
      <c r="A68" s="1288"/>
      <c r="B68" s="1307"/>
      <c r="C68" s="865"/>
      <c r="D68" s="1281" t="s">
        <v>503</v>
      </c>
      <c r="E68" s="1282">
        <v>2020</v>
      </c>
      <c r="F68" s="1283" t="s">
        <v>506</v>
      </c>
      <c r="G68" s="857">
        <v>749.09875</v>
      </c>
      <c r="H68" s="857">
        <f>(G68-701.99)/701.99*100</f>
        <v>6.71074374278836</v>
      </c>
      <c r="I68" s="857">
        <v>2.04954846927409</v>
      </c>
      <c r="J68" s="901" t="s">
        <v>507</v>
      </c>
      <c r="K68" s="858">
        <v>2</v>
      </c>
      <c r="L68" s="783" t="s">
        <v>409</v>
      </c>
      <c r="M68" s="895">
        <v>83.3076923076923</v>
      </c>
      <c r="N68" s="895">
        <v>69.6045</v>
      </c>
      <c r="O68" s="852">
        <v>12</v>
      </c>
      <c r="P68" s="895">
        <v>4.6</v>
      </c>
      <c r="Q68" s="895">
        <v>66</v>
      </c>
      <c r="R68" s="895">
        <v>14.796</v>
      </c>
      <c r="S68" s="895">
        <v>2.5</v>
      </c>
      <c r="T68" s="895">
        <v>6.6</v>
      </c>
      <c r="U68" s="858" t="s">
        <v>410</v>
      </c>
      <c r="V68" s="852">
        <v>52</v>
      </c>
      <c r="W68" s="1333"/>
      <c r="X68" s="858"/>
      <c r="Y68" s="858"/>
      <c r="Z68" s="858"/>
      <c r="AA68" s="858"/>
      <c r="AB68" s="858"/>
      <c r="AC68" s="858"/>
      <c r="AD68" s="895">
        <v>146.75</v>
      </c>
      <c r="AE68" s="857">
        <v>0.875</v>
      </c>
      <c r="AF68" s="895">
        <v>123.457142857143</v>
      </c>
      <c r="AG68" s="895">
        <v>1.92307692307692</v>
      </c>
    </row>
    <row r="69" s="1254" customFormat="1" ht="27.95" customHeight="1" spans="1:33">
      <c r="A69" s="1288">
        <v>12</v>
      </c>
      <c r="B69" s="1305" t="s">
        <v>63</v>
      </c>
      <c r="C69" s="865" t="s">
        <v>508</v>
      </c>
      <c r="D69" s="1344" t="s">
        <v>70</v>
      </c>
      <c r="E69" s="1135">
        <v>2018</v>
      </c>
      <c r="F69" s="1345" t="s">
        <v>509</v>
      </c>
      <c r="G69" s="876">
        <v>696.3</v>
      </c>
      <c r="H69" s="876">
        <v>-0.07</v>
      </c>
      <c r="I69" s="876">
        <v>-1.24104673427416</v>
      </c>
      <c r="J69" s="901" t="s">
        <v>510</v>
      </c>
      <c r="K69" s="858">
        <v>10</v>
      </c>
      <c r="L69" s="783" t="s">
        <v>409</v>
      </c>
      <c r="M69" s="894">
        <v>83.3461538461539</v>
      </c>
      <c r="N69" s="857">
        <v>66.297</v>
      </c>
      <c r="O69" s="852">
        <v>21</v>
      </c>
      <c r="P69" s="857">
        <v>4.5</v>
      </c>
      <c r="Q69" s="895">
        <v>70</v>
      </c>
      <c r="R69" s="857">
        <v>14.316</v>
      </c>
      <c r="S69" s="857">
        <v>2.7</v>
      </c>
      <c r="T69" s="857"/>
      <c r="U69" s="1055"/>
      <c r="V69" s="852">
        <v>57</v>
      </c>
      <c r="W69" s="1335"/>
      <c r="X69" s="1378">
        <v>3</v>
      </c>
      <c r="Y69" s="1378">
        <v>3.75</v>
      </c>
      <c r="Z69" s="853" t="s">
        <v>402</v>
      </c>
      <c r="AA69" s="853">
        <v>5</v>
      </c>
      <c r="AB69" s="853" t="s">
        <v>413</v>
      </c>
      <c r="AC69" s="951" t="s">
        <v>429</v>
      </c>
      <c r="AD69" s="903">
        <v>147.9</v>
      </c>
      <c r="AE69" s="903">
        <v>6.4</v>
      </c>
      <c r="AF69" s="903">
        <v>119.5</v>
      </c>
      <c r="AG69" s="857">
        <v>1.6</v>
      </c>
    </row>
    <row r="70" s="1254" customFormat="1" ht="27.95" customHeight="1" spans="1:33">
      <c r="A70" s="1288"/>
      <c r="B70" s="1307"/>
      <c r="C70" s="865"/>
      <c r="D70" s="1344" t="s">
        <v>70</v>
      </c>
      <c r="E70" s="1135">
        <v>2019</v>
      </c>
      <c r="F70" s="1278" t="s">
        <v>511</v>
      </c>
      <c r="G70" s="876">
        <v>779.013333333333</v>
      </c>
      <c r="H70" s="876">
        <v>4.55151433812017</v>
      </c>
      <c r="I70" s="876"/>
      <c r="J70" s="877" t="s">
        <v>454</v>
      </c>
      <c r="K70" s="901">
        <v>10</v>
      </c>
      <c r="L70" s="783" t="s">
        <v>401</v>
      </c>
      <c r="M70" s="894">
        <v>82.5</v>
      </c>
      <c r="N70" s="857">
        <v>63.8</v>
      </c>
      <c r="O70" s="852">
        <v>41</v>
      </c>
      <c r="P70" s="857">
        <v>10.5</v>
      </c>
      <c r="Q70" s="895">
        <v>65</v>
      </c>
      <c r="R70" s="857">
        <v>15.2</v>
      </c>
      <c r="S70" s="857">
        <v>2.6</v>
      </c>
      <c r="T70" s="857"/>
      <c r="U70" s="1055"/>
      <c r="V70" s="852">
        <v>61</v>
      </c>
      <c r="W70" s="1335"/>
      <c r="X70" s="1378">
        <v>3</v>
      </c>
      <c r="Y70" s="1378">
        <v>3.75</v>
      </c>
      <c r="Z70" s="1378" t="s">
        <v>402</v>
      </c>
      <c r="AA70" s="1378">
        <v>5</v>
      </c>
      <c r="AB70" s="1378" t="s">
        <v>413</v>
      </c>
      <c r="AC70" s="1378" t="s">
        <v>429</v>
      </c>
      <c r="AD70" s="903">
        <v>148.545454545455</v>
      </c>
      <c r="AE70" s="903">
        <v>5.09090909090907</v>
      </c>
      <c r="AF70" s="903">
        <v>118.391919191919</v>
      </c>
      <c r="AG70" s="857">
        <v>1.7</v>
      </c>
    </row>
    <row r="71" s="1255" customFormat="1" ht="27.95" customHeight="1" spans="1:33">
      <c r="A71" s="1288"/>
      <c r="B71" s="1307"/>
      <c r="C71" s="865"/>
      <c r="D71" s="1346"/>
      <c r="E71" s="1347" t="s">
        <v>407</v>
      </c>
      <c r="F71" s="1348"/>
      <c r="G71" s="989">
        <f>AVERAGE(G69:G70)</f>
        <v>737.656666666667</v>
      </c>
      <c r="H71" s="989">
        <f>AVERAGE(H69:H70)</f>
        <v>2.24075716906008</v>
      </c>
      <c r="I71" s="989"/>
      <c r="J71" s="1370"/>
      <c r="K71" s="996"/>
      <c r="L71" s="985" t="s">
        <v>409</v>
      </c>
      <c r="M71" s="898">
        <v>83.3461538461539</v>
      </c>
      <c r="N71" s="899">
        <v>66.297</v>
      </c>
      <c r="O71" s="867">
        <v>21</v>
      </c>
      <c r="P71" s="899">
        <v>4.5</v>
      </c>
      <c r="Q71" s="900">
        <v>70</v>
      </c>
      <c r="R71" s="899">
        <v>14.316</v>
      </c>
      <c r="S71" s="899">
        <v>2.7</v>
      </c>
      <c r="T71" s="899"/>
      <c r="U71" s="1058"/>
      <c r="V71" s="867">
        <v>57</v>
      </c>
      <c r="W71" s="1336"/>
      <c r="X71" s="1379">
        <v>3</v>
      </c>
      <c r="Y71" s="1379">
        <v>3.75</v>
      </c>
      <c r="Z71" s="1379" t="s">
        <v>402</v>
      </c>
      <c r="AA71" s="1379">
        <v>5</v>
      </c>
      <c r="AB71" s="1379" t="s">
        <v>413</v>
      </c>
      <c r="AC71" s="1379" t="s">
        <v>434</v>
      </c>
      <c r="AD71" s="904">
        <f>AVERAGE(AD69:AD70)</f>
        <v>148.222727272727</v>
      </c>
      <c r="AE71" s="904">
        <f>AVERAGE(AE69:AE70)</f>
        <v>5.74545454545454</v>
      </c>
      <c r="AF71" s="904">
        <f>AVERAGE(AF69:AF70)</f>
        <v>118.945959595959</v>
      </c>
      <c r="AG71" s="904"/>
    </row>
    <row r="72" s="1253" customFormat="1" ht="27.95" customHeight="1" spans="1:33">
      <c r="A72" s="1288"/>
      <c r="B72" s="1307"/>
      <c r="C72" s="865"/>
      <c r="D72" s="1281" t="s">
        <v>70</v>
      </c>
      <c r="E72" s="1282">
        <v>2020</v>
      </c>
      <c r="F72" s="1283" t="s">
        <v>512</v>
      </c>
      <c r="G72" s="857">
        <v>741.25125</v>
      </c>
      <c r="H72" s="857">
        <f>(G72-701.99)/701.99*100</f>
        <v>5.59285032550321</v>
      </c>
      <c r="I72" s="857">
        <v>0.980485369632567</v>
      </c>
      <c r="J72" s="901" t="s">
        <v>507</v>
      </c>
      <c r="K72" s="858">
        <v>3</v>
      </c>
      <c r="L72" s="783" t="s">
        <v>401</v>
      </c>
      <c r="M72" s="895">
        <v>83.1153846153846</v>
      </c>
      <c r="N72" s="895">
        <v>65.6877307692308</v>
      </c>
      <c r="O72" s="852">
        <v>22</v>
      </c>
      <c r="P72" s="895">
        <v>5.5</v>
      </c>
      <c r="Q72" s="895">
        <v>67</v>
      </c>
      <c r="R72" s="895">
        <v>16.16</v>
      </c>
      <c r="S72" s="895">
        <v>2.7</v>
      </c>
      <c r="T72" s="895">
        <v>6.5</v>
      </c>
      <c r="U72" s="858" t="s">
        <v>410</v>
      </c>
      <c r="V72" s="852">
        <v>58</v>
      </c>
      <c r="W72" s="1333"/>
      <c r="X72" s="858"/>
      <c r="Y72" s="858"/>
      <c r="Z72" s="858"/>
      <c r="AA72" s="858"/>
      <c r="AB72" s="858"/>
      <c r="AC72" s="858"/>
      <c r="AD72" s="895">
        <v>148.5</v>
      </c>
      <c r="AE72" s="857">
        <v>2.625</v>
      </c>
      <c r="AF72" s="895">
        <v>118.814285714286</v>
      </c>
      <c r="AG72" s="895">
        <v>1.38461538461538</v>
      </c>
    </row>
    <row r="73" s="1254" customFormat="1" ht="27.95" customHeight="1" spans="1:33">
      <c r="A73" s="1288">
        <v>13</v>
      </c>
      <c r="B73" s="1307"/>
      <c r="C73" s="865" t="s">
        <v>513</v>
      </c>
      <c r="D73" s="1344" t="s">
        <v>514</v>
      </c>
      <c r="E73" s="1135">
        <v>2018</v>
      </c>
      <c r="F73" s="1345" t="s">
        <v>505</v>
      </c>
      <c r="G73" s="876">
        <v>694</v>
      </c>
      <c r="H73" s="876">
        <v>-0.4</v>
      </c>
      <c r="I73" s="876">
        <v>-1.56726473299765</v>
      </c>
      <c r="J73" s="901" t="s">
        <v>515</v>
      </c>
      <c r="K73" s="858">
        <v>11</v>
      </c>
      <c r="L73" s="783" t="s">
        <v>432</v>
      </c>
      <c r="M73" s="894">
        <v>81.3846153846154</v>
      </c>
      <c r="N73" s="857">
        <v>66.882</v>
      </c>
      <c r="O73" s="852">
        <v>14</v>
      </c>
      <c r="P73" s="857">
        <v>2.7</v>
      </c>
      <c r="Q73" s="895">
        <v>70</v>
      </c>
      <c r="R73" s="857">
        <v>13</v>
      </c>
      <c r="S73" s="857">
        <v>2.8</v>
      </c>
      <c r="T73" s="857"/>
      <c r="U73" s="1055"/>
      <c r="V73" s="852">
        <v>43</v>
      </c>
      <c r="W73" s="1335"/>
      <c r="X73" s="1378">
        <v>5</v>
      </c>
      <c r="Y73" s="1378">
        <v>4.25</v>
      </c>
      <c r="Z73" s="853" t="s">
        <v>406</v>
      </c>
      <c r="AA73" s="853">
        <v>5</v>
      </c>
      <c r="AB73" s="853" t="s">
        <v>413</v>
      </c>
      <c r="AC73" s="951" t="s">
        <v>429</v>
      </c>
      <c r="AD73" s="903">
        <v>147.3</v>
      </c>
      <c r="AE73" s="903">
        <v>5.8</v>
      </c>
      <c r="AF73" s="903">
        <v>124.3</v>
      </c>
      <c r="AG73" s="857">
        <v>2.2</v>
      </c>
    </row>
    <row r="74" s="1254" customFormat="1" ht="27.95" customHeight="1" spans="1:33">
      <c r="A74" s="1288"/>
      <c r="B74" s="1307"/>
      <c r="C74" s="865"/>
      <c r="D74" s="1344" t="s">
        <v>514</v>
      </c>
      <c r="E74" s="1135">
        <v>2019</v>
      </c>
      <c r="F74" s="1278" t="s">
        <v>516</v>
      </c>
      <c r="G74" s="876">
        <v>755.665454545455</v>
      </c>
      <c r="H74" s="876">
        <v>1.41799148375446</v>
      </c>
      <c r="I74" s="876"/>
      <c r="J74" s="877" t="s">
        <v>517</v>
      </c>
      <c r="K74" s="901">
        <v>12</v>
      </c>
      <c r="L74" s="783" t="s">
        <v>401</v>
      </c>
      <c r="M74" s="894">
        <v>81.2</v>
      </c>
      <c r="N74" s="857">
        <v>68</v>
      </c>
      <c r="O74" s="852">
        <v>75</v>
      </c>
      <c r="P74" s="857">
        <v>17.4</v>
      </c>
      <c r="Q74" s="895">
        <v>70</v>
      </c>
      <c r="R74" s="857">
        <v>14</v>
      </c>
      <c r="S74" s="857">
        <v>1.9</v>
      </c>
      <c r="T74" s="857"/>
      <c r="U74" s="1055"/>
      <c r="V74" s="852">
        <v>53</v>
      </c>
      <c r="W74" s="1335"/>
      <c r="X74" s="1378">
        <v>3</v>
      </c>
      <c r="Y74" s="1378">
        <v>3.25</v>
      </c>
      <c r="Z74" s="1378" t="s">
        <v>402</v>
      </c>
      <c r="AA74" s="1378">
        <v>5</v>
      </c>
      <c r="AB74" s="1378" t="s">
        <v>413</v>
      </c>
      <c r="AC74" s="1378" t="s">
        <v>433</v>
      </c>
      <c r="AD74" s="903">
        <v>149.636363636364</v>
      </c>
      <c r="AE74" s="903">
        <v>6.18181818181816</v>
      </c>
      <c r="AF74" s="903">
        <v>124.687878787879</v>
      </c>
      <c r="AG74" s="857">
        <v>2.6</v>
      </c>
    </row>
    <row r="75" s="1255" customFormat="1" ht="27.95" customHeight="1" spans="1:33">
      <c r="A75" s="1288"/>
      <c r="B75" s="1307"/>
      <c r="C75" s="865"/>
      <c r="D75" s="1346"/>
      <c r="E75" s="1347" t="s">
        <v>407</v>
      </c>
      <c r="F75" s="1348"/>
      <c r="G75" s="989">
        <f>AVERAGE(G73:G74)</f>
        <v>724.832727272727</v>
      </c>
      <c r="H75" s="989">
        <f>AVERAGE(H73:H74)</f>
        <v>0.50899574187723</v>
      </c>
      <c r="I75" s="989"/>
      <c r="J75" s="1370"/>
      <c r="K75" s="996"/>
      <c r="L75" s="985" t="s">
        <v>432</v>
      </c>
      <c r="M75" s="898">
        <v>81.3846153846154</v>
      </c>
      <c r="N75" s="899">
        <v>66.882</v>
      </c>
      <c r="O75" s="867">
        <v>14</v>
      </c>
      <c r="P75" s="899">
        <v>2.7</v>
      </c>
      <c r="Q75" s="900">
        <v>70</v>
      </c>
      <c r="R75" s="899">
        <v>13</v>
      </c>
      <c r="S75" s="899">
        <v>2.8</v>
      </c>
      <c r="T75" s="899"/>
      <c r="U75" s="1058"/>
      <c r="V75" s="867">
        <v>53</v>
      </c>
      <c r="W75" s="1336"/>
      <c r="X75" s="1379">
        <v>5</v>
      </c>
      <c r="Y75" s="1379">
        <v>4.25</v>
      </c>
      <c r="Z75" s="797" t="s">
        <v>406</v>
      </c>
      <c r="AA75" s="797">
        <v>5</v>
      </c>
      <c r="AB75" s="797" t="s">
        <v>413</v>
      </c>
      <c r="AC75" s="953" t="s">
        <v>434</v>
      </c>
      <c r="AD75" s="904">
        <f>AVERAGE(AD73:AD74)</f>
        <v>148.468181818182</v>
      </c>
      <c r="AE75" s="904">
        <f>AVERAGE(AE73:AE74)</f>
        <v>5.99090909090908</v>
      </c>
      <c r="AF75" s="904">
        <f>AVERAGE(AF73:AF74)</f>
        <v>124.493939393939</v>
      </c>
      <c r="AG75" s="904"/>
    </row>
    <row r="76" s="1253" customFormat="1" ht="27.95" customHeight="1" spans="1:33">
      <c r="A76" s="1288"/>
      <c r="B76" s="1307"/>
      <c r="C76" s="865"/>
      <c r="D76" s="1281" t="s">
        <v>514</v>
      </c>
      <c r="E76" s="1282">
        <v>2020</v>
      </c>
      <c r="F76" s="1283" t="s">
        <v>518</v>
      </c>
      <c r="G76" s="857">
        <v>718.72375</v>
      </c>
      <c r="H76" s="857">
        <f>(G76-701.99)/701.99*100</f>
        <v>2.38375902790638</v>
      </c>
      <c r="I76" s="857">
        <v>-2.08843071538503</v>
      </c>
      <c r="J76" s="901" t="s">
        <v>519</v>
      </c>
      <c r="K76" s="858">
        <v>5</v>
      </c>
      <c r="L76" s="783" t="s">
        <v>401</v>
      </c>
      <c r="M76" s="895">
        <v>81.7692307692308</v>
      </c>
      <c r="N76" s="895">
        <v>67.3554230769231</v>
      </c>
      <c r="O76" s="852">
        <v>6</v>
      </c>
      <c r="P76" s="895">
        <v>1.2</v>
      </c>
      <c r="Q76" s="895">
        <v>65</v>
      </c>
      <c r="R76" s="895">
        <v>14.708</v>
      </c>
      <c r="S76" s="895">
        <v>2.7</v>
      </c>
      <c r="T76" s="895">
        <v>4.5</v>
      </c>
      <c r="U76" s="858" t="s">
        <v>410</v>
      </c>
      <c r="V76" s="852">
        <v>52</v>
      </c>
      <c r="W76" s="1333"/>
      <c r="X76" s="858"/>
      <c r="Y76" s="858"/>
      <c r="Z76" s="858"/>
      <c r="AA76" s="858"/>
      <c r="AB76" s="858"/>
      <c r="AC76" s="858"/>
      <c r="AD76" s="895">
        <v>147.125</v>
      </c>
      <c r="AE76" s="857">
        <v>1.25</v>
      </c>
      <c r="AF76" s="895">
        <v>122.814285714286</v>
      </c>
      <c r="AG76" s="895">
        <v>2.07692307692308</v>
      </c>
    </row>
    <row r="77" s="1254" customFormat="1" ht="27.95" customHeight="1" spans="1:33">
      <c r="A77" s="1288"/>
      <c r="B77" s="1307"/>
      <c r="C77" s="865" t="s">
        <v>520</v>
      </c>
      <c r="D77" s="1344" t="s">
        <v>521</v>
      </c>
      <c r="E77" s="1135">
        <v>2018</v>
      </c>
      <c r="F77" s="1345" t="s">
        <v>522</v>
      </c>
      <c r="G77" s="876">
        <v>696.8</v>
      </c>
      <c r="H77" s="876"/>
      <c r="I77" s="876"/>
      <c r="J77" s="901"/>
      <c r="K77" s="858">
        <v>9</v>
      </c>
      <c r="L77" s="783" t="s">
        <v>401</v>
      </c>
      <c r="M77" s="894">
        <v>82.1538461538462</v>
      </c>
      <c r="N77" s="857">
        <v>70.5133846153846</v>
      </c>
      <c r="O77" s="852">
        <v>28</v>
      </c>
      <c r="P77" s="857">
        <v>5.7</v>
      </c>
      <c r="Q77" s="895">
        <v>69</v>
      </c>
      <c r="R77" s="857">
        <v>13.917</v>
      </c>
      <c r="S77" s="857">
        <v>2.3</v>
      </c>
      <c r="T77" s="857"/>
      <c r="U77" s="1055"/>
      <c r="V77" s="852">
        <v>53</v>
      </c>
      <c r="W77" s="1335"/>
      <c r="X77" s="1378">
        <v>3</v>
      </c>
      <c r="Y77" s="1378">
        <v>3.5</v>
      </c>
      <c r="Z77" s="853" t="s">
        <v>402</v>
      </c>
      <c r="AA77" s="853">
        <v>5</v>
      </c>
      <c r="AB77" s="853" t="s">
        <v>413</v>
      </c>
      <c r="AC77" s="951" t="s">
        <v>433</v>
      </c>
      <c r="AD77" s="903">
        <v>141.5</v>
      </c>
      <c r="AE77" s="903"/>
      <c r="AF77" s="903">
        <v>111.4</v>
      </c>
      <c r="AG77" s="857">
        <v>2</v>
      </c>
    </row>
    <row r="78" s="1254" customFormat="1" ht="27.95" customHeight="1" spans="1:33">
      <c r="A78" s="1288"/>
      <c r="B78" s="1307"/>
      <c r="C78" s="865"/>
      <c r="D78" s="1344" t="s">
        <v>521</v>
      </c>
      <c r="E78" s="1135">
        <v>2019</v>
      </c>
      <c r="F78" s="1278" t="s">
        <v>523</v>
      </c>
      <c r="G78" s="876">
        <v>745.053333333333</v>
      </c>
      <c r="H78" s="876"/>
      <c r="I78" s="876"/>
      <c r="J78" s="877"/>
      <c r="K78" s="901">
        <v>13</v>
      </c>
      <c r="L78" s="783" t="s">
        <v>401</v>
      </c>
      <c r="M78" s="894">
        <v>81.8</v>
      </c>
      <c r="N78" s="857">
        <v>69</v>
      </c>
      <c r="O78" s="852">
        <v>27</v>
      </c>
      <c r="P78" s="857">
        <v>6.6</v>
      </c>
      <c r="Q78" s="895">
        <v>65</v>
      </c>
      <c r="R78" s="857">
        <v>16</v>
      </c>
      <c r="S78" s="857">
        <v>2.3</v>
      </c>
      <c r="T78" s="857"/>
      <c r="U78" s="1055"/>
      <c r="V78" s="852">
        <v>56</v>
      </c>
      <c r="W78" s="1335"/>
      <c r="X78" s="1378">
        <v>3</v>
      </c>
      <c r="Y78" s="1378">
        <v>3.25</v>
      </c>
      <c r="Z78" s="1378" t="s">
        <v>402</v>
      </c>
      <c r="AA78" s="1378">
        <v>5</v>
      </c>
      <c r="AB78" s="1378" t="s">
        <v>413</v>
      </c>
      <c r="AC78" s="1378" t="s">
        <v>429</v>
      </c>
      <c r="AD78" s="903">
        <v>143.454545454545</v>
      </c>
      <c r="AE78" s="903">
        <v>0</v>
      </c>
      <c r="AF78" s="903">
        <v>110.90101010101</v>
      </c>
      <c r="AG78" s="857"/>
    </row>
    <row r="79" s="1253" customFormat="1" ht="27.95" customHeight="1" spans="1:33">
      <c r="A79" s="1288"/>
      <c r="B79" s="1309"/>
      <c r="C79" s="865"/>
      <c r="D79" s="1292" t="s">
        <v>521</v>
      </c>
      <c r="E79" s="1282">
        <v>2020</v>
      </c>
      <c r="F79" s="1283" t="s">
        <v>524</v>
      </c>
      <c r="G79" s="857">
        <v>701.98875</v>
      </c>
      <c r="H79" s="857"/>
      <c r="I79" s="857">
        <v>-4.36823587276022</v>
      </c>
      <c r="J79" s="901"/>
      <c r="K79" s="858">
        <v>6</v>
      </c>
      <c r="L79" s="783" t="s">
        <v>401</v>
      </c>
      <c r="M79" s="895">
        <v>82.7692307692308</v>
      </c>
      <c r="N79" s="895">
        <v>71.5212692307692</v>
      </c>
      <c r="O79" s="852">
        <v>26</v>
      </c>
      <c r="P79" s="895">
        <v>6.4</v>
      </c>
      <c r="Q79" s="895">
        <v>72</v>
      </c>
      <c r="R79" s="895">
        <v>15.67</v>
      </c>
      <c r="S79" s="895">
        <v>2.2</v>
      </c>
      <c r="T79" s="895">
        <v>6.8</v>
      </c>
      <c r="U79" s="858" t="s">
        <v>410</v>
      </c>
      <c r="V79" s="852">
        <v>52</v>
      </c>
      <c r="W79" s="1333"/>
      <c r="X79" s="858"/>
      <c r="Y79" s="858"/>
      <c r="Z79" s="858"/>
      <c r="AA79" s="858"/>
      <c r="AB79" s="858"/>
      <c r="AC79" s="858"/>
      <c r="AD79" s="895">
        <v>145.875</v>
      </c>
      <c r="AE79" s="857">
        <v>0</v>
      </c>
      <c r="AF79" s="895">
        <v>109.014285714286</v>
      </c>
      <c r="AG79" s="895">
        <v>2.11111111111111</v>
      </c>
    </row>
    <row r="80" s="1254" customFormat="1" ht="27.95" customHeight="1" spans="1:33">
      <c r="A80" s="1288">
        <v>14</v>
      </c>
      <c r="B80" s="1305" t="s">
        <v>76</v>
      </c>
      <c r="C80" s="859" t="s">
        <v>525</v>
      </c>
      <c r="D80" s="1349" t="s">
        <v>526</v>
      </c>
      <c r="E80" s="1135">
        <v>2019</v>
      </c>
      <c r="F80" s="1278" t="s">
        <v>527</v>
      </c>
      <c r="G80" s="857">
        <v>767.795782166522</v>
      </c>
      <c r="H80" s="857">
        <v>4.77640610729605</v>
      </c>
      <c r="I80" s="857"/>
      <c r="J80" s="857" t="s">
        <v>528</v>
      </c>
      <c r="K80" s="858">
        <v>3</v>
      </c>
      <c r="L80" s="783" t="s">
        <v>432</v>
      </c>
      <c r="M80" s="894">
        <v>85.1</v>
      </c>
      <c r="N80" s="857">
        <v>73.4</v>
      </c>
      <c r="O80" s="852">
        <v>15</v>
      </c>
      <c r="P80" s="857">
        <v>2.8</v>
      </c>
      <c r="Q80" s="895">
        <v>75</v>
      </c>
      <c r="R80" s="857">
        <v>14.6</v>
      </c>
      <c r="S80" s="857">
        <v>1.7</v>
      </c>
      <c r="T80" s="857"/>
      <c r="U80" s="1055"/>
      <c r="V80" s="852">
        <v>58</v>
      </c>
      <c r="W80" s="1335"/>
      <c r="X80" s="1380">
        <v>3</v>
      </c>
      <c r="Y80" s="1380">
        <v>4</v>
      </c>
      <c r="Z80" s="1380" t="s">
        <v>402</v>
      </c>
      <c r="AA80" s="1380">
        <v>5</v>
      </c>
      <c r="AB80" s="1380" t="s">
        <v>413</v>
      </c>
      <c r="AC80" s="1380" t="s">
        <v>429</v>
      </c>
      <c r="AD80" s="857">
        <v>157.8</v>
      </c>
      <c r="AE80" s="857">
        <v>-0.199999999999989</v>
      </c>
      <c r="AF80" s="857">
        <v>101.848</v>
      </c>
      <c r="AG80" s="857">
        <v>1.7037037037037</v>
      </c>
    </row>
    <row r="81" s="1256" customFormat="1" ht="27.95" customHeight="1" spans="1:33">
      <c r="A81" s="1288"/>
      <c r="B81" s="1307"/>
      <c r="C81" s="859"/>
      <c r="D81" s="1350" t="s">
        <v>526</v>
      </c>
      <c r="E81" s="1285">
        <v>2020</v>
      </c>
      <c r="F81" s="1351" t="s">
        <v>529</v>
      </c>
      <c r="G81" s="857">
        <v>699.850154523959</v>
      </c>
      <c r="H81" s="857">
        <v>6.73824453641022</v>
      </c>
      <c r="I81" s="857">
        <v>2.84069823715838</v>
      </c>
      <c r="J81" s="866" t="s">
        <v>405</v>
      </c>
      <c r="K81" s="902">
        <v>2</v>
      </c>
      <c r="L81" s="1317" t="s">
        <v>401</v>
      </c>
      <c r="M81" s="895">
        <v>87.1153846153846</v>
      </c>
      <c r="N81" s="895">
        <v>74.2875</v>
      </c>
      <c r="O81" s="902">
        <v>24</v>
      </c>
      <c r="P81" s="895">
        <v>5.5</v>
      </c>
      <c r="Q81" s="895">
        <v>65</v>
      </c>
      <c r="R81" s="895">
        <v>14.612</v>
      </c>
      <c r="S81" s="895">
        <v>1.8</v>
      </c>
      <c r="T81" s="895">
        <v>7</v>
      </c>
      <c r="U81" s="866" t="s">
        <v>410</v>
      </c>
      <c r="V81" s="852">
        <v>57</v>
      </c>
      <c r="W81" s="1338"/>
      <c r="X81" s="843">
        <v>1</v>
      </c>
      <c r="Y81" s="843">
        <v>2</v>
      </c>
      <c r="Z81" s="843" t="s">
        <v>413</v>
      </c>
      <c r="AA81" s="843">
        <v>5</v>
      </c>
      <c r="AB81" s="843" t="s">
        <v>403</v>
      </c>
      <c r="AC81" s="912" t="s">
        <v>433</v>
      </c>
      <c r="AD81" s="857">
        <v>156.4</v>
      </c>
      <c r="AE81" s="857">
        <v>-1.5</v>
      </c>
      <c r="AF81" s="857">
        <v>100.678</v>
      </c>
      <c r="AG81" s="895">
        <v>1.83333333333333</v>
      </c>
    </row>
    <row r="82" s="1258" customFormat="1" ht="27.95" customHeight="1" spans="1:33">
      <c r="A82" s="1288"/>
      <c r="B82" s="1307"/>
      <c r="C82" s="859"/>
      <c r="D82" s="1352"/>
      <c r="E82" s="1353" t="s">
        <v>407</v>
      </c>
      <c r="F82" s="1354"/>
      <c r="G82" s="899">
        <f t="shared" ref="G82:I82" si="2">AVERAGE(G80:G81)</f>
        <v>733.82296834524</v>
      </c>
      <c r="H82" s="899">
        <f t="shared" si="2"/>
        <v>5.75732532185314</v>
      </c>
      <c r="I82" s="899">
        <f t="shared" si="2"/>
        <v>2.84069823715838</v>
      </c>
      <c r="J82" s="868"/>
      <c r="K82" s="963"/>
      <c r="L82" s="985" t="s">
        <v>432</v>
      </c>
      <c r="M82" s="898">
        <v>85.1</v>
      </c>
      <c r="N82" s="899">
        <v>73.4</v>
      </c>
      <c r="O82" s="867">
        <v>15</v>
      </c>
      <c r="P82" s="899">
        <v>2.8</v>
      </c>
      <c r="Q82" s="900">
        <v>75</v>
      </c>
      <c r="R82" s="899">
        <v>14.6</v>
      </c>
      <c r="S82" s="899">
        <v>1.7</v>
      </c>
      <c r="T82" s="899"/>
      <c r="U82" s="1058"/>
      <c r="V82" s="867">
        <v>58</v>
      </c>
      <c r="W82" s="1381"/>
      <c r="X82" s="1382">
        <v>3</v>
      </c>
      <c r="Y82" s="1382">
        <v>4</v>
      </c>
      <c r="Z82" s="1382" t="s">
        <v>402</v>
      </c>
      <c r="AA82" s="1382">
        <v>5</v>
      </c>
      <c r="AB82" s="913" t="s">
        <v>403</v>
      </c>
      <c r="AC82" s="1382" t="s">
        <v>434</v>
      </c>
      <c r="AD82" s="899">
        <f t="shared" ref="AD82:AF82" si="3">AVERAGE(AD80:AD81)</f>
        <v>157.1</v>
      </c>
      <c r="AE82" s="899">
        <f t="shared" si="3"/>
        <v>-0.849999999999995</v>
      </c>
      <c r="AF82" s="899">
        <f t="shared" si="3"/>
        <v>101.263</v>
      </c>
      <c r="AG82" s="900"/>
    </row>
    <row r="83" s="1253" customFormat="1" ht="27.95" customHeight="1" spans="1:33">
      <c r="A83" s="1288"/>
      <c r="B83" s="1307"/>
      <c r="C83" s="859"/>
      <c r="D83" s="1355" t="s">
        <v>526</v>
      </c>
      <c r="E83" s="1282">
        <v>2020</v>
      </c>
      <c r="F83" s="1283" t="s">
        <v>530</v>
      </c>
      <c r="G83" s="857">
        <v>690.986469684162</v>
      </c>
      <c r="H83" s="857">
        <v>4.7803273559315</v>
      </c>
      <c r="I83" s="857">
        <v>1.63646343859416</v>
      </c>
      <c r="J83" s="901" t="s">
        <v>531</v>
      </c>
      <c r="K83" s="858">
        <v>2</v>
      </c>
      <c r="L83" s="783" t="s">
        <v>409</v>
      </c>
      <c r="M83" s="895">
        <v>83.2692307692308</v>
      </c>
      <c r="N83" s="895">
        <v>70.4015769230769</v>
      </c>
      <c r="O83" s="852">
        <v>19</v>
      </c>
      <c r="P83" s="895">
        <v>5</v>
      </c>
      <c r="Q83" s="895">
        <v>64</v>
      </c>
      <c r="R83" s="895">
        <v>14.482</v>
      </c>
      <c r="S83" s="895">
        <v>1.8</v>
      </c>
      <c r="T83" s="895">
        <v>6.8</v>
      </c>
      <c r="U83" s="858" t="s">
        <v>410</v>
      </c>
      <c r="V83" s="852">
        <v>60</v>
      </c>
      <c r="W83" s="1333"/>
      <c r="X83" s="858"/>
      <c r="Y83" s="858"/>
      <c r="Z83" s="858"/>
      <c r="AA83" s="858"/>
      <c r="AB83" s="858"/>
      <c r="AC83" s="858"/>
      <c r="AD83" s="857">
        <v>157.333333333333</v>
      </c>
      <c r="AE83" s="857">
        <v>-3.52380952381</v>
      </c>
      <c r="AF83" s="857">
        <v>92.45</v>
      </c>
      <c r="AG83" s="895">
        <v>1.35714285714286</v>
      </c>
    </row>
    <row r="84" s="1254" customFormat="1" ht="27.95" customHeight="1" spans="1:33">
      <c r="A84" s="1288">
        <v>15</v>
      </c>
      <c r="B84" s="1307"/>
      <c r="C84" s="859" t="s">
        <v>532</v>
      </c>
      <c r="D84" s="1349" t="s">
        <v>533</v>
      </c>
      <c r="E84" s="1135">
        <v>2018</v>
      </c>
      <c r="F84" s="1278" t="s">
        <v>534</v>
      </c>
      <c r="G84" s="857">
        <v>713.719176704385</v>
      </c>
      <c r="H84" s="857">
        <v>8.91808562207182</v>
      </c>
      <c r="I84" s="857">
        <v>5.19849313941858</v>
      </c>
      <c r="J84" s="901" t="s">
        <v>405</v>
      </c>
      <c r="K84" s="852">
        <v>1</v>
      </c>
      <c r="L84" s="783" t="s">
        <v>401</v>
      </c>
      <c r="M84" s="894">
        <v>85.5384615384615</v>
      </c>
      <c r="N84" s="857">
        <v>74.5182692307692</v>
      </c>
      <c r="O84" s="852">
        <v>30</v>
      </c>
      <c r="P84" s="857">
        <v>7.3</v>
      </c>
      <c r="Q84" s="895">
        <v>70</v>
      </c>
      <c r="R84" s="857">
        <v>13.113</v>
      </c>
      <c r="S84" s="857">
        <v>1.8</v>
      </c>
      <c r="T84" s="857"/>
      <c r="U84" s="1055"/>
      <c r="V84" s="852">
        <v>49</v>
      </c>
      <c r="W84" s="1335"/>
      <c r="X84" s="1380">
        <v>3</v>
      </c>
      <c r="Y84" s="1380">
        <v>4.5</v>
      </c>
      <c r="Z84" s="858" t="s">
        <v>406</v>
      </c>
      <c r="AA84" s="1390">
        <v>5</v>
      </c>
      <c r="AB84" s="1390" t="s">
        <v>403</v>
      </c>
      <c r="AC84" s="1390" t="s">
        <v>429</v>
      </c>
      <c r="AD84" s="857">
        <v>158.5</v>
      </c>
      <c r="AE84" s="857">
        <v>-1.69999999999999</v>
      </c>
      <c r="AF84" s="857">
        <v>104.19</v>
      </c>
      <c r="AG84" s="857">
        <v>2.03703703703704</v>
      </c>
    </row>
    <row r="85" s="1254" customFormat="1" ht="27.95" customHeight="1" spans="1:33">
      <c r="A85" s="1288"/>
      <c r="B85" s="1307"/>
      <c r="C85" s="859"/>
      <c r="D85" s="1349" t="s">
        <v>533</v>
      </c>
      <c r="E85" s="1135">
        <v>2019</v>
      </c>
      <c r="F85" s="1278" t="s">
        <v>535</v>
      </c>
      <c r="G85" s="857">
        <v>768.492300728688</v>
      </c>
      <c r="H85" s="857">
        <v>4.87145574604881</v>
      </c>
      <c r="I85" s="857"/>
      <c r="J85" s="857" t="s">
        <v>405</v>
      </c>
      <c r="K85" s="858">
        <v>1</v>
      </c>
      <c r="L85" s="783" t="s">
        <v>401</v>
      </c>
      <c r="M85" s="852">
        <v>85.9</v>
      </c>
      <c r="N85" s="852">
        <v>72.9</v>
      </c>
      <c r="O85" s="852">
        <v>21</v>
      </c>
      <c r="P85" s="857">
        <v>5.4</v>
      </c>
      <c r="Q85" s="895">
        <v>80</v>
      </c>
      <c r="R85" s="857">
        <v>14.5</v>
      </c>
      <c r="S85" s="857">
        <v>1.8</v>
      </c>
      <c r="T85" s="857"/>
      <c r="U85" s="1055"/>
      <c r="V85" s="852">
        <v>53</v>
      </c>
      <c r="W85" s="1335"/>
      <c r="X85" s="1380">
        <v>5</v>
      </c>
      <c r="Y85" s="1380">
        <v>4.75</v>
      </c>
      <c r="Z85" s="1380" t="s">
        <v>406</v>
      </c>
      <c r="AA85" s="1380">
        <v>5</v>
      </c>
      <c r="AB85" s="1380" t="s">
        <v>403</v>
      </c>
      <c r="AC85" s="1380" t="s">
        <v>429</v>
      </c>
      <c r="AD85" s="857">
        <v>155.3</v>
      </c>
      <c r="AE85" s="857">
        <v>-2.69999999999999</v>
      </c>
      <c r="AF85" s="857">
        <v>105.403</v>
      </c>
      <c r="AG85" s="857">
        <v>2.1</v>
      </c>
    </row>
    <row r="86" s="1255" customFormat="1" ht="27.95" customHeight="1" spans="1:33">
      <c r="A86" s="1288"/>
      <c r="B86" s="1307"/>
      <c r="C86" s="859"/>
      <c r="D86" s="1356"/>
      <c r="E86" s="1347" t="s">
        <v>407</v>
      </c>
      <c r="F86" s="1348"/>
      <c r="G86" s="899">
        <f>AVERAGE(G84:G85)</f>
        <v>741.105738716537</v>
      </c>
      <c r="H86" s="899">
        <f>AVERAGE(H84:H85)</f>
        <v>6.89477068406032</v>
      </c>
      <c r="I86" s="899"/>
      <c r="J86" s="899"/>
      <c r="K86" s="862"/>
      <c r="L86" s="985" t="s">
        <v>401</v>
      </c>
      <c r="M86" s="867">
        <v>85.9</v>
      </c>
      <c r="N86" s="867">
        <v>72.9</v>
      </c>
      <c r="O86" s="867">
        <v>21</v>
      </c>
      <c r="P86" s="899">
        <v>5.4</v>
      </c>
      <c r="Q86" s="900">
        <v>80</v>
      </c>
      <c r="R86" s="899">
        <v>14.5</v>
      </c>
      <c r="S86" s="899">
        <v>1.8</v>
      </c>
      <c r="T86" s="899"/>
      <c r="U86" s="1058"/>
      <c r="V86" s="867">
        <v>53</v>
      </c>
      <c r="W86" s="1336"/>
      <c r="X86" s="1382">
        <v>5</v>
      </c>
      <c r="Y86" s="1382">
        <v>4.75</v>
      </c>
      <c r="Z86" s="1382" t="s">
        <v>406</v>
      </c>
      <c r="AA86" s="1382">
        <v>5</v>
      </c>
      <c r="AB86" s="1382" t="s">
        <v>403</v>
      </c>
      <c r="AC86" s="1382" t="s">
        <v>434</v>
      </c>
      <c r="AD86" s="899">
        <f>AVERAGE(AD84:AD85)</f>
        <v>156.9</v>
      </c>
      <c r="AE86" s="899">
        <f>AVERAGE(AE84:AE85)</f>
        <v>-2.19999999999999</v>
      </c>
      <c r="AF86" s="899">
        <f>AVERAGE(AF84:AF85)</f>
        <v>104.7965</v>
      </c>
      <c r="AG86" s="899"/>
    </row>
    <row r="87" s="1253" customFormat="1" ht="27.95" customHeight="1" spans="1:33">
      <c r="A87" s="1288"/>
      <c r="B87" s="1307"/>
      <c r="C87" s="859"/>
      <c r="D87" s="1281" t="s">
        <v>533</v>
      </c>
      <c r="E87" s="1282">
        <v>2020</v>
      </c>
      <c r="F87" s="1283" t="s">
        <v>536</v>
      </c>
      <c r="G87" s="857">
        <v>697.811740951356</v>
      </c>
      <c r="H87" s="857">
        <v>5.81530298721488</v>
      </c>
      <c r="I87" s="857">
        <v>2.64038531556487</v>
      </c>
      <c r="J87" s="901" t="s">
        <v>531</v>
      </c>
      <c r="K87" s="858">
        <v>1</v>
      </c>
      <c r="L87" s="783" t="s">
        <v>409</v>
      </c>
      <c r="M87" s="895">
        <v>84.8461538461538</v>
      </c>
      <c r="N87" s="895">
        <v>70.5603846153846</v>
      </c>
      <c r="O87" s="852">
        <v>9</v>
      </c>
      <c r="P87" s="895">
        <v>3.2</v>
      </c>
      <c r="Q87" s="895">
        <v>67</v>
      </c>
      <c r="R87" s="895">
        <v>15.748</v>
      </c>
      <c r="S87" s="895">
        <v>1.9</v>
      </c>
      <c r="T87" s="895">
        <v>7</v>
      </c>
      <c r="U87" s="858" t="s">
        <v>410</v>
      </c>
      <c r="V87" s="852">
        <v>60</v>
      </c>
      <c r="W87" s="1333"/>
      <c r="X87" s="858"/>
      <c r="Y87" s="858"/>
      <c r="Z87" s="858"/>
      <c r="AA87" s="858"/>
      <c r="AB87" s="858"/>
      <c r="AC87" s="858"/>
      <c r="AD87" s="857">
        <v>158</v>
      </c>
      <c r="AE87" s="857">
        <v>-2.857142857143</v>
      </c>
      <c r="AF87" s="857">
        <v>102.516666666667</v>
      </c>
      <c r="AG87" s="895">
        <v>1.71428571428571</v>
      </c>
    </row>
    <row r="88" s="1257" customFormat="1" ht="27.95" customHeight="1" spans="1:33">
      <c r="A88" s="1310">
        <v>16</v>
      </c>
      <c r="B88" s="1307"/>
      <c r="C88" s="1311" t="s">
        <v>537</v>
      </c>
      <c r="D88" s="1357" t="s">
        <v>70</v>
      </c>
      <c r="E88" s="1358">
        <v>2018</v>
      </c>
      <c r="F88" s="1358" t="s">
        <v>538</v>
      </c>
      <c r="G88" s="1359">
        <v>689.131500447123</v>
      </c>
      <c r="H88" s="1359">
        <v>5.07189863117527</v>
      </c>
      <c r="I88" s="1322">
        <v>1.57439758967098</v>
      </c>
      <c r="J88" s="1323" t="s">
        <v>528</v>
      </c>
      <c r="K88" s="1325">
        <v>7</v>
      </c>
      <c r="L88" s="1314" t="s">
        <v>432</v>
      </c>
      <c r="M88" s="894">
        <v>83.4230769230769</v>
      </c>
      <c r="N88" s="905">
        <v>66</v>
      </c>
      <c r="O88" s="1325">
        <v>1</v>
      </c>
      <c r="P88" s="1371" t="s">
        <v>478</v>
      </c>
      <c r="Q88" s="1325">
        <v>100</v>
      </c>
      <c r="R88" s="905">
        <v>1.23</v>
      </c>
      <c r="S88" s="905">
        <v>1.7</v>
      </c>
      <c r="T88" s="1310"/>
      <c r="U88" s="1310"/>
      <c r="V88" s="1326" t="s">
        <v>479</v>
      </c>
      <c r="W88" s="1339"/>
      <c r="X88" s="1380">
        <v>3</v>
      </c>
      <c r="Y88" s="1380">
        <v>4</v>
      </c>
      <c r="Z88" s="1391" t="s">
        <v>402</v>
      </c>
      <c r="AA88" s="1390">
        <v>5</v>
      </c>
      <c r="AB88" s="1390" t="s">
        <v>413</v>
      </c>
      <c r="AC88" s="1390" t="s">
        <v>429</v>
      </c>
      <c r="AD88" s="905">
        <v>157.7</v>
      </c>
      <c r="AE88" s="905">
        <v>-2.5</v>
      </c>
      <c r="AF88" s="905">
        <v>101.48</v>
      </c>
      <c r="AG88" s="905">
        <v>2.07407407407407</v>
      </c>
    </row>
    <row r="89" s="1257" customFormat="1" ht="27.95" customHeight="1" spans="1:33">
      <c r="A89" s="1310"/>
      <c r="B89" s="1307"/>
      <c r="C89" s="1311"/>
      <c r="D89" s="1357" t="s">
        <v>70</v>
      </c>
      <c r="E89" s="1358">
        <v>2019</v>
      </c>
      <c r="F89" s="1314" t="s">
        <v>539</v>
      </c>
      <c r="G89" s="1359">
        <v>768.214889762188</v>
      </c>
      <c r="H89" s="1359">
        <v>4.83359916392148</v>
      </c>
      <c r="I89" s="1322"/>
      <c r="J89" s="1323" t="s">
        <v>405</v>
      </c>
      <c r="K89" s="1325">
        <v>2</v>
      </c>
      <c r="L89" s="1314" t="s">
        <v>540</v>
      </c>
      <c r="M89" s="894">
        <v>83.3</v>
      </c>
      <c r="N89" s="905">
        <v>73.9</v>
      </c>
      <c r="O89" s="1325">
        <v>0</v>
      </c>
      <c r="P89" s="1371" t="s">
        <v>478</v>
      </c>
      <c r="Q89" s="1325">
        <v>100</v>
      </c>
      <c r="R89" s="905">
        <v>1.3</v>
      </c>
      <c r="S89" s="905">
        <v>1.6</v>
      </c>
      <c r="T89" s="1310"/>
      <c r="U89" s="1310"/>
      <c r="V89" s="1326" t="s">
        <v>479</v>
      </c>
      <c r="W89" s="1339"/>
      <c r="X89" s="1380">
        <v>3</v>
      </c>
      <c r="Y89" s="1380">
        <v>4.25</v>
      </c>
      <c r="Z89" s="1391">
        <v>5</v>
      </c>
      <c r="AA89" s="1390">
        <v>5</v>
      </c>
      <c r="AB89" s="1390" t="s">
        <v>403</v>
      </c>
      <c r="AC89" s="1390" t="s">
        <v>429</v>
      </c>
      <c r="AD89" s="905">
        <v>157.2</v>
      </c>
      <c r="AE89" s="905">
        <v>-0.800000000000011</v>
      </c>
      <c r="AF89" s="905">
        <v>101.685</v>
      </c>
      <c r="AG89" s="905"/>
    </row>
    <row r="90" s="1259" customFormat="1" ht="27.95" customHeight="1" spans="1:33">
      <c r="A90" s="911"/>
      <c r="B90" s="1307"/>
      <c r="C90" s="1311"/>
      <c r="D90" s="1360"/>
      <c r="E90" s="1361" t="s">
        <v>407</v>
      </c>
      <c r="F90" s="1362"/>
      <c r="G90" s="1315">
        <f>AVERAGE(G88:G89)</f>
        <v>728.673195104656</v>
      </c>
      <c r="H90" s="1315">
        <f>AVERAGE(H88:H89)</f>
        <v>4.95274889754838</v>
      </c>
      <c r="I90" s="1372"/>
      <c r="J90" s="1373"/>
      <c r="K90" s="1324"/>
      <c r="L90" s="1374" t="s">
        <v>540</v>
      </c>
      <c r="M90" s="898">
        <v>83.3</v>
      </c>
      <c r="N90" s="962">
        <v>73.9</v>
      </c>
      <c r="O90" s="1324">
        <v>0</v>
      </c>
      <c r="P90" s="1375" t="s">
        <v>478</v>
      </c>
      <c r="Q90" s="1324">
        <v>100</v>
      </c>
      <c r="R90" s="962">
        <v>1.3</v>
      </c>
      <c r="S90" s="962">
        <v>1.6</v>
      </c>
      <c r="T90" s="911"/>
      <c r="U90" s="911"/>
      <c r="V90" s="1383" t="s">
        <v>479</v>
      </c>
      <c r="W90" s="802"/>
      <c r="X90" s="1382">
        <v>3</v>
      </c>
      <c r="Y90" s="1382">
        <v>4.25</v>
      </c>
      <c r="Z90" s="1392">
        <v>5</v>
      </c>
      <c r="AA90" s="1393">
        <v>5</v>
      </c>
      <c r="AB90" s="1393" t="s">
        <v>403</v>
      </c>
      <c r="AC90" s="1393" t="s">
        <v>434</v>
      </c>
      <c r="AD90" s="962">
        <f t="shared" ref="AD90:AF90" si="4">AVERAGE(AD88:AD89)</f>
        <v>157.45</v>
      </c>
      <c r="AE90" s="962">
        <f t="shared" si="4"/>
        <v>-1.65000000000001</v>
      </c>
      <c r="AF90" s="962">
        <f t="shared" si="4"/>
        <v>101.5825</v>
      </c>
      <c r="AG90" s="962"/>
    </row>
    <row r="91" s="1257" customFormat="1" ht="27.95" customHeight="1" spans="1:33">
      <c r="A91" s="1310"/>
      <c r="B91" s="1309"/>
      <c r="C91" s="1311"/>
      <c r="D91" s="1357" t="s">
        <v>70</v>
      </c>
      <c r="E91" s="1358">
        <v>2019</v>
      </c>
      <c r="F91" s="1358" t="s">
        <v>541</v>
      </c>
      <c r="G91" s="1359">
        <v>746.149205409975</v>
      </c>
      <c r="H91" s="1359">
        <v>2.61973216816797</v>
      </c>
      <c r="I91" s="1322"/>
      <c r="J91" s="1323" t="s">
        <v>542</v>
      </c>
      <c r="K91" s="1325">
        <v>4</v>
      </c>
      <c r="L91" s="1314" t="s">
        <v>409</v>
      </c>
      <c r="M91" s="894">
        <v>84.7</v>
      </c>
      <c r="N91" s="905">
        <v>73.4</v>
      </c>
      <c r="O91" s="1325">
        <v>0</v>
      </c>
      <c r="P91" s="1371" t="s">
        <v>478</v>
      </c>
      <c r="Q91" s="1325">
        <v>100</v>
      </c>
      <c r="R91" s="905">
        <v>1.3</v>
      </c>
      <c r="S91" s="905">
        <v>1.7</v>
      </c>
      <c r="T91" s="1310"/>
      <c r="U91" s="1310"/>
      <c r="V91" s="1326" t="s">
        <v>479</v>
      </c>
      <c r="W91" s="1339"/>
      <c r="X91" s="1380"/>
      <c r="Y91" s="1380"/>
      <c r="Z91" s="1391"/>
      <c r="AA91" s="1390"/>
      <c r="AB91" s="1390"/>
      <c r="AC91" s="1390" t="s">
        <v>429</v>
      </c>
      <c r="AD91" s="905">
        <v>160.571428571429</v>
      </c>
      <c r="AE91" s="905">
        <v>-0.285714285714278</v>
      </c>
      <c r="AF91" s="905">
        <v>100.268571428571</v>
      </c>
      <c r="AG91" s="905">
        <v>1.4</v>
      </c>
    </row>
    <row r="92" s="1257" customFormat="1" ht="27.95" customHeight="1" spans="1:33">
      <c r="A92" s="1310"/>
      <c r="B92" s="1305" t="s">
        <v>76</v>
      </c>
      <c r="C92" s="1363" t="s">
        <v>543</v>
      </c>
      <c r="D92" s="1364" t="s">
        <v>497</v>
      </c>
      <c r="E92" s="1365">
        <v>2017</v>
      </c>
      <c r="F92" s="1366" t="s">
        <v>544</v>
      </c>
      <c r="G92" s="866">
        <v>641.838671597633</v>
      </c>
      <c r="H92" s="866">
        <v>0</v>
      </c>
      <c r="I92" s="866"/>
      <c r="J92" s="852">
        <v>13</v>
      </c>
      <c r="K92" s="1367">
        <v>84</v>
      </c>
      <c r="L92" s="858">
        <v>67</v>
      </c>
      <c r="M92" s="1367">
        <v>68.0384615384615</v>
      </c>
      <c r="N92" s="1367">
        <v>35</v>
      </c>
      <c r="O92" s="1367">
        <v>9.5</v>
      </c>
      <c r="P92" s="1367">
        <v>65</v>
      </c>
      <c r="Q92" s="1367">
        <v>14.906</v>
      </c>
      <c r="R92" s="1367">
        <v>1.7</v>
      </c>
      <c r="S92" s="1384" t="s">
        <v>410</v>
      </c>
      <c r="T92" s="1310"/>
      <c r="U92" s="1310"/>
      <c r="V92" s="1385">
        <v>3</v>
      </c>
      <c r="W92" s="1339"/>
      <c r="X92" s="1386">
        <v>4.75</v>
      </c>
      <c r="Y92" s="1310" t="s">
        <v>406</v>
      </c>
      <c r="Z92" s="1394">
        <v>5</v>
      </c>
      <c r="AA92" s="1394" t="s">
        <v>403</v>
      </c>
      <c r="AB92" s="1394" t="s">
        <v>429</v>
      </c>
      <c r="AC92" s="857">
        <v>161.9</v>
      </c>
      <c r="AD92" s="857">
        <v>0</v>
      </c>
      <c r="AE92" s="857">
        <v>95.233</v>
      </c>
      <c r="AF92" s="857">
        <v>2</v>
      </c>
      <c r="AG92" s="857"/>
    </row>
    <row r="93" s="1254" customFormat="1" ht="27.95" customHeight="1" spans="1:33">
      <c r="A93" s="1310"/>
      <c r="B93" s="1307"/>
      <c r="C93" s="1363"/>
      <c r="D93" s="1349" t="s">
        <v>497</v>
      </c>
      <c r="E93" s="1135">
        <v>2018</v>
      </c>
      <c r="F93" s="1278" t="s">
        <v>545</v>
      </c>
      <c r="G93" s="857">
        <v>654.313078374214</v>
      </c>
      <c r="H93" s="857">
        <v>0</v>
      </c>
      <c r="I93" s="857"/>
      <c r="J93" s="858">
        <v>14</v>
      </c>
      <c r="K93" s="1367"/>
      <c r="L93" s="783" t="s">
        <v>401</v>
      </c>
      <c r="M93" s="894">
        <v>85.2692307692308</v>
      </c>
      <c r="N93" s="857">
        <v>70.0026923076923</v>
      </c>
      <c r="O93" s="852">
        <v>55</v>
      </c>
      <c r="P93" s="857">
        <v>15.1</v>
      </c>
      <c r="Q93" s="895">
        <v>70</v>
      </c>
      <c r="R93" s="857">
        <v>14.349</v>
      </c>
      <c r="S93" s="857">
        <v>1.7</v>
      </c>
      <c r="T93" s="857"/>
      <c r="U93" s="1055"/>
      <c r="V93" s="852">
        <v>66</v>
      </c>
      <c r="W93" s="1335"/>
      <c r="X93" s="858">
        <v>3</v>
      </c>
      <c r="Y93" s="858">
        <v>3.75</v>
      </c>
      <c r="Z93" s="858" t="s">
        <v>402</v>
      </c>
      <c r="AA93" s="858">
        <v>3</v>
      </c>
      <c r="AB93" s="858" t="s">
        <v>413</v>
      </c>
      <c r="AC93" s="1390" t="s">
        <v>429</v>
      </c>
      <c r="AD93" s="857">
        <v>160.2</v>
      </c>
      <c r="AE93" s="857">
        <v>0</v>
      </c>
      <c r="AF93" s="857">
        <v>95.99</v>
      </c>
      <c r="AG93" s="857"/>
    </row>
    <row r="94" s="1254" customFormat="1" ht="27.95" customHeight="1" spans="1:33">
      <c r="A94" s="1310"/>
      <c r="B94" s="1307"/>
      <c r="C94" s="1363"/>
      <c r="D94" s="1349" t="s">
        <v>497</v>
      </c>
      <c r="E94" s="1135">
        <v>2019</v>
      </c>
      <c r="F94" s="1278" t="s">
        <v>546</v>
      </c>
      <c r="G94" s="857">
        <v>732.794539049433</v>
      </c>
      <c r="H94" s="857">
        <v>0</v>
      </c>
      <c r="I94" s="857"/>
      <c r="J94" s="857"/>
      <c r="K94" s="858">
        <v>15</v>
      </c>
      <c r="L94" s="783" t="s">
        <v>401</v>
      </c>
      <c r="M94" s="894">
        <v>85.4</v>
      </c>
      <c r="N94" s="857">
        <v>73.7</v>
      </c>
      <c r="O94" s="852">
        <v>21</v>
      </c>
      <c r="P94" s="857">
        <v>5.2</v>
      </c>
      <c r="Q94" s="895">
        <v>70</v>
      </c>
      <c r="R94" s="857">
        <v>15.6</v>
      </c>
      <c r="S94" s="857">
        <v>1.7</v>
      </c>
      <c r="T94" s="857"/>
      <c r="U94" s="1055"/>
      <c r="V94" s="852">
        <v>57</v>
      </c>
      <c r="W94" s="1335"/>
      <c r="X94" s="1380">
        <v>5</v>
      </c>
      <c r="Y94" s="1380">
        <v>5.5</v>
      </c>
      <c r="Z94" s="1380" t="s">
        <v>406</v>
      </c>
      <c r="AA94" s="1380">
        <v>5</v>
      </c>
      <c r="AB94" s="1380" t="s">
        <v>403</v>
      </c>
      <c r="AC94" s="1380" t="s">
        <v>433</v>
      </c>
      <c r="AD94" s="857">
        <v>158</v>
      </c>
      <c r="AE94" s="857">
        <v>0</v>
      </c>
      <c r="AF94" s="857">
        <v>102.118</v>
      </c>
      <c r="AG94" s="857"/>
    </row>
    <row r="95" s="1256" customFormat="1" ht="27.95" customHeight="1" spans="1:33">
      <c r="A95" s="1310"/>
      <c r="B95" s="1307"/>
      <c r="C95" s="1363"/>
      <c r="D95" s="1291" t="s">
        <v>289</v>
      </c>
      <c r="E95" s="1285">
        <v>2020</v>
      </c>
      <c r="F95" s="1351" t="s">
        <v>546</v>
      </c>
      <c r="G95" s="857">
        <v>655.669537721532</v>
      </c>
      <c r="H95" s="857">
        <v>0</v>
      </c>
      <c r="I95" s="857">
        <v>-3.65149934419454</v>
      </c>
      <c r="J95" s="866"/>
      <c r="K95" s="902">
        <v>14</v>
      </c>
      <c r="L95" s="1317" t="s">
        <v>401</v>
      </c>
      <c r="M95" s="895">
        <v>77.6538461538462</v>
      </c>
      <c r="N95" s="895">
        <v>66.7058461538461</v>
      </c>
      <c r="O95" s="902">
        <v>40</v>
      </c>
      <c r="P95" s="895">
        <v>11.5</v>
      </c>
      <c r="Q95" s="895">
        <v>79</v>
      </c>
      <c r="R95" s="895">
        <v>13.421</v>
      </c>
      <c r="S95" s="895">
        <v>1.8</v>
      </c>
      <c r="T95" s="895">
        <v>6.5</v>
      </c>
      <c r="U95" s="866" t="s">
        <v>410</v>
      </c>
      <c r="V95" s="852">
        <v>59</v>
      </c>
      <c r="W95" s="1338"/>
      <c r="X95" s="843">
        <v>5</v>
      </c>
      <c r="Y95" s="843">
        <v>6.25</v>
      </c>
      <c r="Z95" s="843" t="s">
        <v>403</v>
      </c>
      <c r="AA95" s="843">
        <v>5</v>
      </c>
      <c r="AB95" s="843" t="s">
        <v>403</v>
      </c>
      <c r="AC95" s="912" t="s">
        <v>547</v>
      </c>
      <c r="AD95" s="857">
        <v>157.9</v>
      </c>
      <c r="AE95" s="857">
        <v>0</v>
      </c>
      <c r="AF95" s="857">
        <v>100.902</v>
      </c>
      <c r="AG95" s="895">
        <v>2</v>
      </c>
    </row>
    <row r="96" s="1257" customFormat="1" ht="27.95" customHeight="1" spans="1:33">
      <c r="A96" s="1310"/>
      <c r="B96" s="1307"/>
      <c r="C96" s="1363"/>
      <c r="D96" s="1357" t="s">
        <v>497</v>
      </c>
      <c r="E96" s="1358">
        <v>2019</v>
      </c>
      <c r="F96" s="1314" t="s">
        <v>548</v>
      </c>
      <c r="G96" s="1359">
        <v>727.101103896104</v>
      </c>
      <c r="H96" s="1359"/>
      <c r="I96" s="1322"/>
      <c r="J96" s="1323"/>
      <c r="K96" s="1325">
        <v>6</v>
      </c>
      <c r="L96" s="1314" t="s">
        <v>401</v>
      </c>
      <c r="M96" s="894">
        <v>84.3</v>
      </c>
      <c r="N96" s="905">
        <v>71</v>
      </c>
      <c r="O96" s="1325">
        <v>31</v>
      </c>
      <c r="P96" s="905">
        <v>6.7</v>
      </c>
      <c r="Q96" s="1325">
        <v>78</v>
      </c>
      <c r="R96" s="905">
        <v>14.8</v>
      </c>
      <c r="S96" s="905">
        <v>1.7</v>
      </c>
      <c r="T96" s="1310"/>
      <c r="U96" s="1310"/>
      <c r="V96" s="1325">
        <v>57</v>
      </c>
      <c r="W96" s="1339"/>
      <c r="X96" s="1380">
        <v>5</v>
      </c>
      <c r="Y96" s="1380">
        <v>5</v>
      </c>
      <c r="Z96" s="1391">
        <v>5</v>
      </c>
      <c r="AA96" s="1390">
        <v>5</v>
      </c>
      <c r="AB96" s="1390" t="s">
        <v>403</v>
      </c>
      <c r="AC96" s="1390" t="s">
        <v>547</v>
      </c>
      <c r="AD96" s="905">
        <v>160.857142857143</v>
      </c>
      <c r="AE96" s="905">
        <v>0</v>
      </c>
      <c r="AF96" s="905">
        <v>101.525714285714</v>
      </c>
      <c r="AG96" s="905"/>
    </row>
    <row r="97" s="1253" customFormat="1" ht="27.95" customHeight="1" spans="1:33">
      <c r="A97" s="1310"/>
      <c r="B97" s="1309"/>
      <c r="C97" s="1363"/>
      <c r="D97" s="1292" t="s">
        <v>289</v>
      </c>
      <c r="E97" s="1282">
        <v>2020</v>
      </c>
      <c r="F97" s="1283" t="s">
        <v>549</v>
      </c>
      <c r="G97" s="857">
        <v>659.462026050872</v>
      </c>
      <c r="H97" s="857"/>
      <c r="I97" s="857">
        <v>-3.00043337969139</v>
      </c>
      <c r="J97" s="901"/>
      <c r="K97" s="858">
        <v>6</v>
      </c>
      <c r="L97" s="783" t="s">
        <v>401</v>
      </c>
      <c r="M97" s="895">
        <v>83.7692307692308</v>
      </c>
      <c r="N97" s="895">
        <v>69.336</v>
      </c>
      <c r="O97" s="852">
        <v>33</v>
      </c>
      <c r="P97" s="895">
        <v>5.6</v>
      </c>
      <c r="Q97" s="895">
        <v>64</v>
      </c>
      <c r="R97" s="895">
        <v>15.586</v>
      </c>
      <c r="S97" s="895">
        <v>1.8</v>
      </c>
      <c r="T97" s="895">
        <v>7</v>
      </c>
      <c r="U97" s="858" t="s">
        <v>410</v>
      </c>
      <c r="V97" s="852">
        <v>59</v>
      </c>
      <c r="W97" s="1333"/>
      <c r="X97" s="858"/>
      <c r="Y97" s="858"/>
      <c r="Z97" s="858"/>
      <c r="AA97" s="858"/>
      <c r="AB97" s="858"/>
      <c r="AC97" s="858"/>
      <c r="AD97" s="857">
        <v>160.857142857143</v>
      </c>
      <c r="AE97" s="857">
        <v>0</v>
      </c>
      <c r="AF97" s="857">
        <v>95.7833333333333</v>
      </c>
      <c r="AG97" s="895">
        <v>2.1</v>
      </c>
    </row>
    <row r="98" s="1254" customFormat="1" ht="27.95" customHeight="1" spans="1:33">
      <c r="A98" s="1288">
        <v>17</v>
      </c>
      <c r="B98" s="1293" t="s">
        <v>89</v>
      </c>
      <c r="C98" s="859" t="s">
        <v>550</v>
      </c>
      <c r="D98" s="1349" t="s">
        <v>551</v>
      </c>
      <c r="E98" s="1135">
        <v>2019</v>
      </c>
      <c r="F98" s="1278" t="s">
        <v>552</v>
      </c>
      <c r="G98" s="1367">
        <v>740.544409637945</v>
      </c>
      <c r="H98" s="1367">
        <v>6.44021164454529</v>
      </c>
      <c r="I98" s="857"/>
      <c r="J98" s="1367" t="s">
        <v>443</v>
      </c>
      <c r="K98" s="1376">
        <v>1</v>
      </c>
      <c r="L98" s="783" t="s">
        <v>432</v>
      </c>
      <c r="M98" s="894">
        <v>84.7</v>
      </c>
      <c r="N98" s="857">
        <v>73.7</v>
      </c>
      <c r="O98" s="852">
        <v>10</v>
      </c>
      <c r="P98" s="857">
        <v>2.3</v>
      </c>
      <c r="Q98" s="895">
        <v>77</v>
      </c>
      <c r="R98" s="857">
        <v>15.7</v>
      </c>
      <c r="S98" s="857">
        <v>2</v>
      </c>
      <c r="T98" s="857"/>
      <c r="U98" s="1055"/>
      <c r="V98" s="852">
        <v>55</v>
      </c>
      <c r="W98" s="1335"/>
      <c r="X98" s="1380">
        <v>5</v>
      </c>
      <c r="Y98" s="1380">
        <v>5</v>
      </c>
      <c r="Z98" s="1380" t="s">
        <v>406</v>
      </c>
      <c r="AA98" s="1380">
        <v>5</v>
      </c>
      <c r="AB98" s="1380" t="s">
        <v>413</v>
      </c>
      <c r="AC98" s="1380" t="s">
        <v>433</v>
      </c>
      <c r="AD98" s="857">
        <v>153.3</v>
      </c>
      <c r="AE98" s="857">
        <v>-1.29999999999998</v>
      </c>
      <c r="AF98" s="857">
        <v>99.37</v>
      </c>
      <c r="AG98" s="857">
        <v>1.8</v>
      </c>
    </row>
    <row r="99" s="1256" customFormat="1" ht="27.95" customHeight="1" spans="1:33">
      <c r="A99" s="1288"/>
      <c r="B99" s="1293"/>
      <c r="C99" s="859"/>
      <c r="D99" s="1350" t="s">
        <v>551</v>
      </c>
      <c r="E99" s="1285">
        <v>2020</v>
      </c>
      <c r="F99" s="1368" t="s">
        <v>553</v>
      </c>
      <c r="G99" s="884">
        <v>688.785210530908</v>
      </c>
      <c r="H99" s="884">
        <v>4.32432665954203</v>
      </c>
      <c r="I99" s="884">
        <v>0.68951683472491</v>
      </c>
      <c r="J99" s="912" t="s">
        <v>517</v>
      </c>
      <c r="K99" s="902">
        <v>7</v>
      </c>
      <c r="L99" s="1317" t="s">
        <v>432</v>
      </c>
      <c r="M99" s="895">
        <v>83.4230769230769</v>
      </c>
      <c r="N99" s="895">
        <v>71.6530769230769</v>
      </c>
      <c r="O99" s="902">
        <v>10</v>
      </c>
      <c r="P99" s="895">
        <v>2.1</v>
      </c>
      <c r="Q99" s="895">
        <v>72</v>
      </c>
      <c r="R99" s="895">
        <v>16.273</v>
      </c>
      <c r="S99" s="895">
        <v>2.1</v>
      </c>
      <c r="T99" s="895">
        <v>7</v>
      </c>
      <c r="U99" s="866" t="s">
        <v>410</v>
      </c>
      <c r="V99" s="852">
        <v>62</v>
      </c>
      <c r="W99" s="1338"/>
      <c r="X99" s="843">
        <v>3</v>
      </c>
      <c r="Y99" s="843">
        <v>4</v>
      </c>
      <c r="Z99" s="843" t="s">
        <v>402</v>
      </c>
      <c r="AA99" s="843">
        <v>5</v>
      </c>
      <c r="AB99" s="843" t="s">
        <v>413</v>
      </c>
      <c r="AC99" s="912" t="s">
        <v>429</v>
      </c>
      <c r="AD99" s="884">
        <v>152.090909090909</v>
      </c>
      <c r="AE99" s="857">
        <v>-1.363636363636</v>
      </c>
      <c r="AF99" s="884">
        <v>104.485</v>
      </c>
      <c r="AG99" s="895">
        <v>1.11111111111111</v>
      </c>
    </row>
    <row r="100" s="1258" customFormat="1" ht="27.95" customHeight="1" spans="1:33">
      <c r="A100" s="1288"/>
      <c r="B100" s="1293"/>
      <c r="C100" s="859"/>
      <c r="D100" s="1352"/>
      <c r="E100" s="1353" t="s">
        <v>407</v>
      </c>
      <c r="F100" s="1354"/>
      <c r="G100" s="889">
        <f t="shared" ref="G100:I100" si="5">AVERAGE(G98:G99)</f>
        <v>714.664810084427</v>
      </c>
      <c r="H100" s="889">
        <f t="shared" si="5"/>
        <v>5.38226915204366</v>
      </c>
      <c r="I100" s="889">
        <f t="shared" si="5"/>
        <v>0.68951683472491</v>
      </c>
      <c r="J100" s="913"/>
      <c r="K100" s="963"/>
      <c r="L100" s="1377" t="s">
        <v>432</v>
      </c>
      <c r="M100" s="900">
        <v>83.4230769230769</v>
      </c>
      <c r="N100" s="900">
        <v>71.6530769230769</v>
      </c>
      <c r="O100" s="963">
        <v>10</v>
      </c>
      <c r="P100" s="900">
        <v>2.1</v>
      </c>
      <c r="Q100" s="900">
        <v>72</v>
      </c>
      <c r="R100" s="900">
        <v>16.273</v>
      </c>
      <c r="S100" s="900">
        <v>2.1</v>
      </c>
      <c r="T100" s="900">
        <v>7</v>
      </c>
      <c r="U100" s="868" t="s">
        <v>410</v>
      </c>
      <c r="V100" s="867">
        <v>62</v>
      </c>
      <c r="W100" s="1381"/>
      <c r="X100" s="1382">
        <v>5</v>
      </c>
      <c r="Y100" s="1382">
        <v>5</v>
      </c>
      <c r="Z100" s="1382" t="s">
        <v>406</v>
      </c>
      <c r="AA100" s="1382">
        <v>5</v>
      </c>
      <c r="AB100" s="849" t="s">
        <v>413</v>
      </c>
      <c r="AC100" s="913" t="s">
        <v>434</v>
      </c>
      <c r="AD100" s="889">
        <f t="shared" ref="AD100:AF100" si="6">AVERAGE(AD98:AD99)</f>
        <v>152.695454545455</v>
      </c>
      <c r="AE100" s="889">
        <f t="shared" si="6"/>
        <v>-1.33181818181799</v>
      </c>
      <c r="AF100" s="889">
        <f t="shared" si="6"/>
        <v>101.9275</v>
      </c>
      <c r="AG100" s="900"/>
    </row>
    <row r="101" s="1253" customFormat="1" ht="27.95" customHeight="1" spans="1:33">
      <c r="A101" s="1288"/>
      <c r="B101" s="1293"/>
      <c r="C101" s="859"/>
      <c r="D101" s="1281" t="s">
        <v>551</v>
      </c>
      <c r="E101" s="1282">
        <v>2020</v>
      </c>
      <c r="F101" s="1283" t="s">
        <v>554</v>
      </c>
      <c r="G101" s="857">
        <v>694.975675326136</v>
      </c>
      <c r="H101" s="857">
        <v>6.46915712517319</v>
      </c>
      <c r="I101" s="857">
        <v>3.13323172102228</v>
      </c>
      <c r="J101" s="858" t="s">
        <v>507</v>
      </c>
      <c r="K101" s="858">
        <v>1</v>
      </c>
      <c r="L101" s="783" t="s">
        <v>432</v>
      </c>
      <c r="M101" s="895">
        <v>84.2692307692308</v>
      </c>
      <c r="N101" s="895">
        <v>72.03</v>
      </c>
      <c r="O101" s="852">
        <v>12</v>
      </c>
      <c r="P101" s="895">
        <v>2.8</v>
      </c>
      <c r="Q101" s="895">
        <v>72</v>
      </c>
      <c r="R101" s="895">
        <v>16.711</v>
      </c>
      <c r="S101" s="895">
        <v>2.1</v>
      </c>
      <c r="T101" s="895">
        <v>7</v>
      </c>
      <c r="U101" s="986" t="s">
        <v>555</v>
      </c>
      <c r="V101" s="852">
        <v>61</v>
      </c>
      <c r="W101" s="1333"/>
      <c r="X101" s="858"/>
      <c r="Y101" s="858"/>
      <c r="Z101" s="858"/>
      <c r="AA101" s="858"/>
      <c r="AB101" s="858"/>
      <c r="AC101" s="858"/>
      <c r="AD101" s="857">
        <v>152.285714285714</v>
      </c>
      <c r="AE101" s="857">
        <v>-0.714285714286007</v>
      </c>
      <c r="AF101" s="857">
        <v>99.9620833333333</v>
      </c>
      <c r="AG101" s="895">
        <v>1</v>
      </c>
    </row>
    <row r="102" s="1254" customFormat="1" ht="27.95" customHeight="1" spans="1:33">
      <c r="A102" s="1288"/>
      <c r="B102" s="1293"/>
      <c r="C102" s="859" t="s">
        <v>556</v>
      </c>
      <c r="D102" s="1349" t="s">
        <v>70</v>
      </c>
      <c r="E102" s="1135">
        <v>2019</v>
      </c>
      <c r="F102" s="1278" t="s">
        <v>557</v>
      </c>
      <c r="G102" s="1367">
        <v>695.737445647869</v>
      </c>
      <c r="H102" s="1367">
        <v>0</v>
      </c>
      <c r="I102" s="857"/>
      <c r="J102" s="1367"/>
      <c r="K102" s="1376">
        <v>9</v>
      </c>
      <c r="L102" s="783" t="s">
        <v>432</v>
      </c>
      <c r="M102" s="894">
        <v>85.5</v>
      </c>
      <c r="N102" s="857">
        <v>73.8</v>
      </c>
      <c r="O102" s="852">
        <v>11</v>
      </c>
      <c r="P102" s="857">
        <v>2.6</v>
      </c>
      <c r="Q102" s="895">
        <v>82</v>
      </c>
      <c r="R102" s="857">
        <v>14.6</v>
      </c>
      <c r="S102" s="857">
        <v>1.8</v>
      </c>
      <c r="T102" s="857"/>
      <c r="U102" s="1055"/>
      <c r="V102" s="852">
        <v>57</v>
      </c>
      <c r="W102" s="1335"/>
      <c r="X102" s="1380">
        <v>7</v>
      </c>
      <c r="Y102" s="921">
        <v>6.75</v>
      </c>
      <c r="Z102" s="1380" t="s">
        <v>403</v>
      </c>
      <c r="AA102" s="1380">
        <v>5</v>
      </c>
      <c r="AB102" s="1380" t="s">
        <v>403</v>
      </c>
      <c r="AC102" s="1380" t="s">
        <v>429</v>
      </c>
      <c r="AD102" s="857">
        <v>154.6</v>
      </c>
      <c r="AE102" s="857">
        <v>0</v>
      </c>
      <c r="AF102" s="857">
        <v>95.18</v>
      </c>
      <c r="AG102" s="857"/>
    </row>
    <row r="103" s="1256" customFormat="1" ht="27.95" customHeight="1" spans="1:33">
      <c r="A103" s="1288"/>
      <c r="B103" s="1293"/>
      <c r="C103" s="859"/>
      <c r="D103" s="1291" t="s">
        <v>70</v>
      </c>
      <c r="E103" s="1285" t="s">
        <v>421</v>
      </c>
      <c r="F103" s="1368" t="s">
        <v>558</v>
      </c>
      <c r="G103" s="884">
        <v>660.23451345028</v>
      </c>
      <c r="H103" s="884"/>
      <c r="I103" s="884">
        <v>-3.48414405460689</v>
      </c>
      <c r="J103" s="866"/>
      <c r="K103" s="902">
        <v>13</v>
      </c>
      <c r="L103" s="1317" t="s">
        <v>432</v>
      </c>
      <c r="M103" s="895">
        <v>84.4615384615385</v>
      </c>
      <c r="N103" s="895">
        <v>74.0963076923077</v>
      </c>
      <c r="O103" s="902">
        <v>10</v>
      </c>
      <c r="P103" s="895">
        <v>2.6</v>
      </c>
      <c r="Q103" s="895">
        <v>70</v>
      </c>
      <c r="R103" s="895">
        <v>14.831</v>
      </c>
      <c r="S103" s="895">
        <v>1.8</v>
      </c>
      <c r="T103" s="895">
        <v>7</v>
      </c>
      <c r="U103" s="866" t="s">
        <v>410</v>
      </c>
      <c r="V103" s="852">
        <v>58</v>
      </c>
      <c r="W103" s="1338"/>
      <c r="X103" s="843">
        <v>7</v>
      </c>
      <c r="Y103" s="843">
        <v>6.5</v>
      </c>
      <c r="Z103" s="843" t="s">
        <v>403</v>
      </c>
      <c r="AA103" s="843">
        <v>5</v>
      </c>
      <c r="AB103" s="843" t="s">
        <v>413</v>
      </c>
      <c r="AC103" s="912" t="s">
        <v>433</v>
      </c>
      <c r="AD103" s="884">
        <v>153.454545454545</v>
      </c>
      <c r="AE103" s="857">
        <v>0</v>
      </c>
      <c r="AF103" s="884">
        <v>98.157</v>
      </c>
      <c r="AG103" s="895">
        <v>2</v>
      </c>
    </row>
    <row r="104" s="1253" customFormat="1" ht="27.95" customHeight="1" spans="1:33">
      <c r="A104" s="1288"/>
      <c r="B104" s="1293"/>
      <c r="C104" s="859"/>
      <c r="D104" s="1292" t="s">
        <v>70</v>
      </c>
      <c r="E104" s="1282">
        <v>2020</v>
      </c>
      <c r="F104" s="1283" t="s">
        <v>559</v>
      </c>
      <c r="G104" s="857">
        <v>652.748358389904</v>
      </c>
      <c r="H104" s="857"/>
      <c r="I104" s="857">
        <v>-3.13323172102228</v>
      </c>
      <c r="J104" s="858"/>
      <c r="K104" s="858">
        <v>2</v>
      </c>
      <c r="L104" s="783" t="s">
        <v>409</v>
      </c>
      <c r="M104" s="895">
        <v>84.7307692307692</v>
      </c>
      <c r="N104" s="895">
        <v>73.1607692307692</v>
      </c>
      <c r="O104" s="852">
        <v>15</v>
      </c>
      <c r="P104" s="895">
        <v>3.4</v>
      </c>
      <c r="Q104" s="895">
        <v>70</v>
      </c>
      <c r="R104" s="895">
        <v>14.984</v>
      </c>
      <c r="S104" s="895">
        <v>1.9</v>
      </c>
      <c r="T104" s="895">
        <v>6.6</v>
      </c>
      <c r="U104" s="858" t="s">
        <v>410</v>
      </c>
      <c r="V104" s="852">
        <v>59</v>
      </c>
      <c r="W104" s="1333"/>
      <c r="X104" s="858"/>
      <c r="Y104" s="858"/>
      <c r="Z104" s="858"/>
      <c r="AA104" s="858"/>
      <c r="AB104" s="858"/>
      <c r="AC104" s="858"/>
      <c r="AD104" s="857">
        <v>153</v>
      </c>
      <c r="AE104" s="857">
        <v>0</v>
      </c>
      <c r="AF104" s="857">
        <v>96.2129166666667</v>
      </c>
      <c r="AG104" s="895">
        <v>2</v>
      </c>
    </row>
    <row r="105" s="1253" customFormat="1" ht="27.95" customHeight="1" spans="1:33">
      <c r="A105" s="1196">
        <v>18</v>
      </c>
      <c r="B105" s="1305" t="s">
        <v>94</v>
      </c>
      <c r="C105" s="859" t="s">
        <v>560</v>
      </c>
      <c r="D105" s="1277" t="s">
        <v>561</v>
      </c>
      <c r="E105" s="858">
        <v>2018</v>
      </c>
      <c r="F105" s="986" t="s">
        <v>562</v>
      </c>
      <c r="G105" s="857">
        <v>782.585264628534</v>
      </c>
      <c r="H105" s="857">
        <v>3.44815130582075</v>
      </c>
      <c r="I105" s="857">
        <v>-3.4715300249733</v>
      </c>
      <c r="J105" s="858" t="s">
        <v>563</v>
      </c>
      <c r="K105" s="858">
        <v>6</v>
      </c>
      <c r="L105" s="783" t="s">
        <v>401</v>
      </c>
      <c r="M105" s="894">
        <v>83.1923076923077</v>
      </c>
      <c r="N105" s="857">
        <v>72.3762307692308</v>
      </c>
      <c r="O105" s="852">
        <v>23</v>
      </c>
      <c r="P105" s="857">
        <v>5.6</v>
      </c>
      <c r="Q105" s="895">
        <v>73</v>
      </c>
      <c r="R105" s="857">
        <v>14.075</v>
      </c>
      <c r="S105" s="857">
        <v>2.2</v>
      </c>
      <c r="T105" s="1387"/>
      <c r="U105" s="1387"/>
      <c r="V105" s="852">
        <v>65</v>
      </c>
      <c r="W105" s="1333"/>
      <c r="X105" s="858">
        <v>1</v>
      </c>
      <c r="Y105" s="858">
        <v>2</v>
      </c>
      <c r="Z105" s="858" t="s">
        <v>413</v>
      </c>
      <c r="AA105" s="858">
        <v>5</v>
      </c>
      <c r="AB105" s="858" t="s">
        <v>413</v>
      </c>
      <c r="AC105" s="1395" t="s">
        <v>433</v>
      </c>
      <c r="AD105" s="884">
        <v>161.5</v>
      </c>
      <c r="AE105" s="884">
        <v>-1.333333333333</v>
      </c>
      <c r="AF105" s="884">
        <v>123.8</v>
      </c>
      <c r="AG105" s="884">
        <v>1.70588235294118</v>
      </c>
    </row>
    <row r="106" s="1253" customFormat="1" ht="27.95" customHeight="1" spans="1:33">
      <c r="A106" s="1196"/>
      <c r="B106" s="1307"/>
      <c r="C106" s="859"/>
      <c r="D106" s="1277" t="s">
        <v>561</v>
      </c>
      <c r="E106" s="858">
        <v>2019</v>
      </c>
      <c r="F106" s="986" t="s">
        <v>564</v>
      </c>
      <c r="G106" s="857">
        <v>866.9</v>
      </c>
      <c r="H106" s="857">
        <v>0.97</v>
      </c>
      <c r="I106" s="857">
        <v>1.57000585823081</v>
      </c>
      <c r="J106" s="901" t="s">
        <v>565</v>
      </c>
      <c r="K106" s="858">
        <v>5</v>
      </c>
      <c r="L106" s="783" t="s">
        <v>432</v>
      </c>
      <c r="M106" s="894">
        <v>83.1</v>
      </c>
      <c r="N106" s="857">
        <v>76.5</v>
      </c>
      <c r="O106" s="852">
        <v>9</v>
      </c>
      <c r="P106" s="857">
        <v>2</v>
      </c>
      <c r="Q106" s="895">
        <v>75</v>
      </c>
      <c r="R106" s="857">
        <v>15.7</v>
      </c>
      <c r="S106" s="857">
        <v>2.1</v>
      </c>
      <c r="T106" s="1387"/>
      <c r="U106" s="1387"/>
      <c r="V106" s="852">
        <v>60</v>
      </c>
      <c r="W106" s="1333"/>
      <c r="X106" s="858">
        <v>1</v>
      </c>
      <c r="Y106" s="858">
        <v>2</v>
      </c>
      <c r="Z106" s="858" t="s">
        <v>413</v>
      </c>
      <c r="AA106" s="858">
        <v>5</v>
      </c>
      <c r="AB106" s="858" t="s">
        <v>413</v>
      </c>
      <c r="AC106" s="1395" t="s">
        <v>429</v>
      </c>
      <c r="AD106" s="884">
        <v>163.8</v>
      </c>
      <c r="AE106" s="884">
        <v>0.6</v>
      </c>
      <c r="AF106" s="884">
        <v>129.8</v>
      </c>
      <c r="AG106" s="884">
        <v>1.4</v>
      </c>
    </row>
    <row r="107" s="1260" customFormat="1" ht="27.95" customHeight="1" spans="1:33">
      <c r="A107" s="1196"/>
      <c r="B107" s="1307"/>
      <c r="C107" s="859"/>
      <c r="D107" s="1279"/>
      <c r="E107" s="1369" t="s">
        <v>407</v>
      </c>
      <c r="F107" s="1227"/>
      <c r="G107" s="899">
        <f>AVERAGE(G105:G106)</f>
        <v>824.742632314267</v>
      </c>
      <c r="H107" s="899">
        <f>AVERAGE(H105:H106)</f>
        <v>2.20907565291037</v>
      </c>
      <c r="I107" s="899"/>
      <c r="J107" s="862"/>
      <c r="K107" s="862"/>
      <c r="L107" s="985" t="s">
        <v>432</v>
      </c>
      <c r="M107" s="898">
        <v>83.1</v>
      </c>
      <c r="N107" s="899">
        <v>76.5</v>
      </c>
      <c r="O107" s="867">
        <v>9</v>
      </c>
      <c r="P107" s="899">
        <v>2</v>
      </c>
      <c r="Q107" s="900">
        <v>75</v>
      </c>
      <c r="R107" s="899">
        <v>15.7</v>
      </c>
      <c r="S107" s="899">
        <v>2.1</v>
      </c>
      <c r="T107" s="1388"/>
      <c r="U107" s="1388"/>
      <c r="V107" s="867">
        <v>60</v>
      </c>
      <c r="W107" s="1389"/>
      <c r="X107" s="862">
        <v>1</v>
      </c>
      <c r="Y107" s="862">
        <v>2</v>
      </c>
      <c r="Z107" s="862" t="s">
        <v>413</v>
      </c>
      <c r="AA107" s="862">
        <v>5</v>
      </c>
      <c r="AB107" s="862" t="s">
        <v>413</v>
      </c>
      <c r="AC107" s="1396" t="s">
        <v>434</v>
      </c>
      <c r="AD107" s="889">
        <f t="shared" ref="AD107:AG107" si="7">AVERAGE(AD105:AD106)</f>
        <v>162.65</v>
      </c>
      <c r="AE107" s="889">
        <f t="shared" si="7"/>
        <v>-0.3666666666665</v>
      </c>
      <c r="AF107" s="889">
        <f t="shared" si="7"/>
        <v>126.8</v>
      </c>
      <c r="AG107" s="889"/>
    </row>
    <row r="108" s="1253" customFormat="1" ht="27.95" customHeight="1" spans="1:33">
      <c r="A108" s="1196"/>
      <c r="B108" s="1307"/>
      <c r="C108" s="859"/>
      <c r="D108" s="1281" t="s">
        <v>561</v>
      </c>
      <c r="E108" s="1282">
        <v>2020</v>
      </c>
      <c r="F108" s="1283" t="s">
        <v>566</v>
      </c>
      <c r="G108" s="857">
        <v>794.82706334601</v>
      </c>
      <c r="H108" s="857">
        <v>2.5490729351988</v>
      </c>
      <c r="I108" s="857">
        <v>-0.19021409446856</v>
      </c>
      <c r="J108" s="901" t="s">
        <v>567</v>
      </c>
      <c r="K108" s="901">
        <v>2</v>
      </c>
      <c r="L108" s="783" t="s">
        <v>401</v>
      </c>
      <c r="M108" s="895">
        <v>81.3076923076923</v>
      </c>
      <c r="N108" s="895">
        <v>70.5288461538461</v>
      </c>
      <c r="O108" s="852">
        <v>15</v>
      </c>
      <c r="P108" s="895">
        <v>5.2</v>
      </c>
      <c r="Q108" s="895">
        <v>74</v>
      </c>
      <c r="R108" s="895">
        <v>15.542</v>
      </c>
      <c r="S108" s="895">
        <v>2.3</v>
      </c>
      <c r="T108" s="895">
        <v>6.6</v>
      </c>
      <c r="U108" s="858" t="s">
        <v>410</v>
      </c>
      <c r="V108" s="852">
        <v>57</v>
      </c>
      <c r="W108" s="1333"/>
      <c r="X108" s="858"/>
      <c r="Y108" s="858"/>
      <c r="Z108" s="858"/>
      <c r="AA108" s="858"/>
      <c r="AB108" s="858"/>
      <c r="AC108" s="858"/>
      <c r="AD108" s="1397">
        <v>161.4</v>
      </c>
      <c r="AE108" s="857">
        <f>AD108-AD111</f>
        <v>0.599999999999994</v>
      </c>
      <c r="AF108" s="1397">
        <v>131.94</v>
      </c>
      <c r="AG108" s="895">
        <v>1.14285714285714</v>
      </c>
    </row>
    <row r="109" s="1254" customFormat="1" ht="44" customHeight="1" spans="1:33">
      <c r="A109" s="1288"/>
      <c r="B109" s="1307"/>
      <c r="C109" s="859" t="s">
        <v>568</v>
      </c>
      <c r="D109" s="1277" t="s">
        <v>521</v>
      </c>
      <c r="E109" s="1196">
        <v>2018</v>
      </c>
      <c r="F109" s="1278" t="s">
        <v>569</v>
      </c>
      <c r="G109" s="857">
        <v>756.459845496384</v>
      </c>
      <c r="H109" s="857"/>
      <c r="I109" s="857"/>
      <c r="J109" s="858"/>
      <c r="K109" s="858">
        <v>7</v>
      </c>
      <c r="L109" s="783" t="s">
        <v>401</v>
      </c>
      <c r="M109" s="894">
        <v>84.4615384615385</v>
      </c>
      <c r="N109" s="857">
        <v>66.7525384615385</v>
      </c>
      <c r="O109" s="852">
        <v>28</v>
      </c>
      <c r="P109" s="857">
        <v>8</v>
      </c>
      <c r="Q109" s="895">
        <v>74</v>
      </c>
      <c r="R109" s="857">
        <v>14.885</v>
      </c>
      <c r="S109" s="857">
        <v>2</v>
      </c>
      <c r="T109" s="857"/>
      <c r="U109" s="1055"/>
      <c r="V109" s="852">
        <v>58</v>
      </c>
      <c r="W109" s="1335"/>
      <c r="X109" s="858">
        <v>3</v>
      </c>
      <c r="Y109" s="858">
        <v>2.25</v>
      </c>
      <c r="Z109" s="858" t="s">
        <v>402</v>
      </c>
      <c r="AA109" s="858">
        <v>3</v>
      </c>
      <c r="AB109" s="858" t="s">
        <v>413</v>
      </c>
      <c r="AC109" s="1395" t="s">
        <v>429</v>
      </c>
      <c r="AD109" s="884">
        <v>162.833333333333</v>
      </c>
      <c r="AE109" s="884"/>
      <c r="AF109" s="884">
        <v>115.04</v>
      </c>
      <c r="AG109" s="857"/>
    </row>
    <row r="110" s="1254" customFormat="1" ht="27.95" customHeight="1" spans="1:33">
      <c r="A110" s="1288"/>
      <c r="B110" s="1307"/>
      <c r="C110" s="859" t="s">
        <v>570</v>
      </c>
      <c r="D110" s="1277" t="s">
        <v>521</v>
      </c>
      <c r="E110" s="1196">
        <v>2019</v>
      </c>
      <c r="F110" s="1278" t="s">
        <v>571</v>
      </c>
      <c r="G110" s="857">
        <v>858.6</v>
      </c>
      <c r="H110" s="857"/>
      <c r="I110" s="857">
        <v>0.597539543057999</v>
      </c>
      <c r="J110" s="901"/>
      <c r="K110" s="858">
        <v>7</v>
      </c>
      <c r="L110" s="783" t="s">
        <v>409</v>
      </c>
      <c r="M110" s="894">
        <v>79</v>
      </c>
      <c r="N110" s="857">
        <v>70.4</v>
      </c>
      <c r="O110" s="852">
        <v>19</v>
      </c>
      <c r="P110" s="857">
        <v>4.2</v>
      </c>
      <c r="Q110" s="895">
        <v>80</v>
      </c>
      <c r="R110" s="857">
        <v>15.4</v>
      </c>
      <c r="S110" s="857">
        <v>2.3</v>
      </c>
      <c r="T110" s="857"/>
      <c r="U110" s="1055"/>
      <c r="V110" s="852">
        <v>56</v>
      </c>
      <c r="W110" s="1335"/>
      <c r="X110" s="858">
        <v>1</v>
      </c>
      <c r="Y110" s="858">
        <v>1.75</v>
      </c>
      <c r="Z110" s="858" t="s">
        <v>413</v>
      </c>
      <c r="AA110" s="858">
        <v>5</v>
      </c>
      <c r="AB110" s="858" t="s">
        <v>403</v>
      </c>
      <c r="AC110" s="1395" t="s">
        <v>429</v>
      </c>
      <c r="AD110" s="884">
        <v>163.2</v>
      </c>
      <c r="AE110" s="884"/>
      <c r="AF110" s="884">
        <v>121.1</v>
      </c>
      <c r="AG110" s="884">
        <v>1.36363636363636</v>
      </c>
    </row>
    <row r="111" s="1253" customFormat="1" ht="27.95" customHeight="1" spans="1:33">
      <c r="A111" s="1288"/>
      <c r="B111" s="1309"/>
      <c r="C111" s="859"/>
      <c r="D111" s="1292" t="s">
        <v>521</v>
      </c>
      <c r="E111" s="1282">
        <v>2020</v>
      </c>
      <c r="F111" s="1283" t="s">
        <v>572</v>
      </c>
      <c r="G111" s="857">
        <v>777.987474850973</v>
      </c>
      <c r="H111" s="857"/>
      <c r="I111" s="857">
        <v>-2.30483222957753</v>
      </c>
      <c r="J111" s="901"/>
      <c r="K111" s="901">
        <v>3</v>
      </c>
      <c r="L111" s="783" t="s">
        <v>401</v>
      </c>
      <c r="M111" s="895">
        <v>81</v>
      </c>
      <c r="N111" s="895">
        <v>71.0745</v>
      </c>
      <c r="O111" s="852">
        <v>17</v>
      </c>
      <c r="P111" s="895">
        <v>5.5</v>
      </c>
      <c r="Q111" s="895">
        <v>73</v>
      </c>
      <c r="R111" s="895">
        <v>16.557</v>
      </c>
      <c r="S111" s="895">
        <v>2.3</v>
      </c>
      <c r="T111" s="895">
        <v>7</v>
      </c>
      <c r="U111" s="858" t="s">
        <v>410</v>
      </c>
      <c r="V111" s="852">
        <v>55</v>
      </c>
      <c r="W111" s="1333"/>
      <c r="X111" s="858"/>
      <c r="Y111" s="858"/>
      <c r="Z111" s="858"/>
      <c r="AA111" s="858"/>
      <c r="AB111" s="858"/>
      <c r="AC111" s="858"/>
      <c r="AD111" s="857">
        <v>160.8</v>
      </c>
      <c r="AE111" s="857"/>
      <c r="AF111" s="1397">
        <v>124.88</v>
      </c>
      <c r="AG111" s="895">
        <v>2</v>
      </c>
    </row>
  </sheetData>
  <mergeCells count="100">
    <mergeCell ref="C1:AG1"/>
    <mergeCell ref="G2:K2"/>
    <mergeCell ref="L2:W2"/>
    <mergeCell ref="X2:AC2"/>
    <mergeCell ref="E6:F6"/>
    <mergeCell ref="E10:F10"/>
    <mergeCell ref="E18:F18"/>
    <mergeCell ref="E22:F22"/>
    <mergeCell ref="E30:F30"/>
    <mergeCell ref="E34:F34"/>
    <mergeCell ref="E41:F41"/>
    <mergeCell ref="E49:F49"/>
    <mergeCell ref="E53:F53"/>
    <mergeCell ref="E57:F57"/>
    <mergeCell ref="E67:F67"/>
    <mergeCell ref="E71:F71"/>
    <mergeCell ref="E75:F75"/>
    <mergeCell ref="E82:F82"/>
    <mergeCell ref="E86:F86"/>
    <mergeCell ref="E90:F90"/>
    <mergeCell ref="E100:F100"/>
    <mergeCell ref="E107:F107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8"/>
    <mergeCell ref="A39:A42"/>
    <mergeCell ref="A43:A46"/>
    <mergeCell ref="A47:A50"/>
    <mergeCell ref="A51:A54"/>
    <mergeCell ref="A55:A58"/>
    <mergeCell ref="A59:A64"/>
    <mergeCell ref="A65:A68"/>
    <mergeCell ref="A69:A72"/>
    <mergeCell ref="A73:A76"/>
    <mergeCell ref="A77:A79"/>
    <mergeCell ref="A80:A83"/>
    <mergeCell ref="A84:A87"/>
    <mergeCell ref="A88:A91"/>
    <mergeCell ref="A92:A97"/>
    <mergeCell ref="A98:A101"/>
    <mergeCell ref="A102:A104"/>
    <mergeCell ref="A105:A108"/>
    <mergeCell ref="A109:A111"/>
    <mergeCell ref="B2:B3"/>
    <mergeCell ref="B4:B15"/>
    <mergeCell ref="B16:B23"/>
    <mergeCell ref="B24:B27"/>
    <mergeCell ref="B28:B38"/>
    <mergeCell ref="B39:B46"/>
    <mergeCell ref="B47:B50"/>
    <mergeCell ref="B51:B64"/>
    <mergeCell ref="B65:B68"/>
    <mergeCell ref="B69:B79"/>
    <mergeCell ref="B80:B91"/>
    <mergeCell ref="B92:B97"/>
    <mergeCell ref="B98:B104"/>
    <mergeCell ref="B105:B111"/>
    <mergeCell ref="C2:C3"/>
    <mergeCell ref="C4:C7"/>
    <mergeCell ref="C8:C11"/>
    <mergeCell ref="C12:C13"/>
    <mergeCell ref="C14:C15"/>
    <mergeCell ref="C16:C19"/>
    <mergeCell ref="C20:C23"/>
    <mergeCell ref="C24:C27"/>
    <mergeCell ref="C28:C31"/>
    <mergeCell ref="C32:C35"/>
    <mergeCell ref="C36:C38"/>
    <mergeCell ref="C39:C42"/>
    <mergeCell ref="C43:C46"/>
    <mergeCell ref="C47:C50"/>
    <mergeCell ref="C51:C54"/>
    <mergeCell ref="C55:C58"/>
    <mergeCell ref="C59:C64"/>
    <mergeCell ref="C65:C68"/>
    <mergeCell ref="C69:C72"/>
    <mergeCell ref="C73:C76"/>
    <mergeCell ref="C77:C79"/>
    <mergeCell ref="C80:C83"/>
    <mergeCell ref="C84:C87"/>
    <mergeCell ref="C88:C91"/>
    <mergeCell ref="C92:C97"/>
    <mergeCell ref="C98:C101"/>
    <mergeCell ref="C102:C104"/>
    <mergeCell ref="C105:C108"/>
    <mergeCell ref="C110:C111"/>
    <mergeCell ref="D2:D3"/>
    <mergeCell ref="E2:E3"/>
    <mergeCell ref="F2:F3"/>
    <mergeCell ref="AD2:AD3"/>
    <mergeCell ref="AE2:AE3"/>
    <mergeCell ref="AF2:AF3"/>
    <mergeCell ref="AG2:AG3"/>
  </mergeCells>
  <pageMargins left="0.700694444444445" right="0.700694444444445" top="0.751388888888889" bottom="0.751388888888889" header="0.298611111111111" footer="0.298611111111111"/>
  <pageSetup paperSize="9" fitToHeight="0" orientation="portrait" horizontalDpi="600"/>
  <headerFooter>
    <oddFooter>&amp;C第 &amp;P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U319"/>
  <sheetViews>
    <sheetView zoomScale="60" zoomScaleNormal="60" topLeftCell="A178" workbookViewId="0">
      <selection activeCell="D8" sqref="D8:D11"/>
    </sheetView>
  </sheetViews>
  <sheetFormatPr defaultColWidth="9" defaultRowHeight="15.75"/>
  <cols>
    <col min="1" max="1" width="10.5" style="829" customWidth="1"/>
    <col min="2" max="2" width="6.75" style="829" customWidth="1"/>
    <col min="3" max="3" width="15.5" style="819" customWidth="1"/>
    <col min="4" max="4" width="17.5" style="830" customWidth="1"/>
    <col min="5" max="5" width="10.25" style="831" customWidth="1"/>
    <col min="6" max="6" width="9.25" style="832" customWidth="1"/>
    <col min="7" max="7" width="6.625" style="832" customWidth="1"/>
    <col min="8" max="8" width="6.25" style="832" customWidth="1"/>
    <col min="9" max="9" width="6.875" style="829" customWidth="1"/>
    <col min="10" max="10" width="4.75" style="829" customWidth="1"/>
    <col min="11" max="11" width="6" style="981" customWidth="1"/>
    <col min="12" max="12" width="6.75" style="829" customWidth="1"/>
    <col min="13" max="13" width="7.5" style="829" customWidth="1"/>
    <col min="14" max="14" width="7.125" style="829" customWidth="1"/>
    <col min="15" max="15" width="5.75" style="829" customWidth="1"/>
    <col min="16" max="16" width="6.5" style="982" customWidth="1"/>
    <col min="17" max="17" width="7" style="829" customWidth="1"/>
    <col min="18" max="18" width="5.875" style="829" customWidth="1"/>
    <col min="19" max="19" width="5.625" style="829" customWidth="1"/>
    <col min="20" max="20" width="5.125" style="829" customWidth="1"/>
    <col min="21" max="22" width="5.5" style="829" customWidth="1"/>
    <col min="23" max="23" width="6.375" style="983" customWidth="1"/>
    <col min="24" max="24" width="9.75" style="983" customWidth="1"/>
    <col min="25" max="25" width="7.125" style="983" customWidth="1"/>
    <col min="26" max="26" width="5.5" style="983" customWidth="1"/>
    <col min="27" max="27" width="5.125" style="983" customWidth="1"/>
    <col min="28" max="28" width="9.25" style="983" customWidth="1"/>
    <col min="29" max="29" width="6.875" style="829" customWidth="1"/>
    <col min="30" max="30" width="7.125" style="831" customWidth="1"/>
    <col min="31" max="31" width="6.5" style="829" customWidth="1"/>
    <col min="32" max="32" width="6.875" style="829" customWidth="1"/>
    <col min="33" max="33" width="12" style="829" customWidth="1"/>
    <col min="34" max="16384" width="9" style="829"/>
  </cols>
  <sheetData>
    <row r="1" ht="25.5" spans="2:32">
      <c r="B1" s="984" t="s">
        <v>573</v>
      </c>
      <c r="C1" s="984"/>
      <c r="D1" s="984"/>
      <c r="E1" s="984"/>
      <c r="F1" s="984"/>
      <c r="G1" s="984"/>
      <c r="H1" s="984"/>
      <c r="I1" s="984"/>
      <c r="J1" s="984"/>
      <c r="K1" s="990"/>
      <c r="L1" s="984"/>
      <c r="M1" s="984"/>
      <c r="N1" s="984"/>
      <c r="O1" s="984"/>
      <c r="P1" s="984"/>
      <c r="Q1" s="984"/>
      <c r="R1" s="984"/>
      <c r="S1" s="984"/>
      <c r="T1" s="984"/>
      <c r="U1" s="984"/>
      <c r="V1" s="984"/>
      <c r="W1" s="990"/>
      <c r="X1" s="990"/>
      <c r="Y1" s="990"/>
      <c r="Z1" s="990"/>
      <c r="AA1" s="990"/>
      <c r="AB1" s="990"/>
      <c r="AC1" s="984"/>
      <c r="AD1" s="984"/>
      <c r="AE1" s="984"/>
      <c r="AF1" s="984"/>
    </row>
    <row r="2" s="819" customFormat="1" ht="21" customHeight="1" spans="2:33">
      <c r="B2" s="985" t="s">
        <v>1</v>
      </c>
      <c r="C2" s="836" t="s">
        <v>574</v>
      </c>
      <c r="D2" s="837" t="s">
        <v>5</v>
      </c>
      <c r="E2" s="838" t="s">
        <v>575</v>
      </c>
      <c r="F2" s="803" t="s">
        <v>368</v>
      </c>
      <c r="G2" s="803"/>
      <c r="H2" s="839"/>
      <c r="I2" s="803"/>
      <c r="J2" s="803"/>
      <c r="K2" s="991" t="s">
        <v>369</v>
      </c>
      <c r="L2" s="992"/>
      <c r="M2" s="992"/>
      <c r="N2" s="992"/>
      <c r="O2" s="992"/>
      <c r="P2" s="992"/>
      <c r="Q2" s="992"/>
      <c r="R2" s="992"/>
      <c r="S2" s="992"/>
      <c r="T2" s="992"/>
      <c r="U2" s="992"/>
      <c r="V2" s="1021"/>
      <c r="W2" s="1022" t="s">
        <v>370</v>
      </c>
      <c r="X2" s="1022"/>
      <c r="Y2" s="1022"/>
      <c r="Z2" s="1022"/>
      <c r="AA2" s="1022"/>
      <c r="AB2" s="1022"/>
      <c r="AC2" s="803" t="s">
        <v>371</v>
      </c>
      <c r="AD2" s="836" t="s">
        <v>372</v>
      </c>
      <c r="AE2" s="803" t="s">
        <v>373</v>
      </c>
      <c r="AF2" s="803" t="s">
        <v>374</v>
      </c>
      <c r="AG2" s="803" t="s">
        <v>576</v>
      </c>
    </row>
    <row r="3" s="819" customFormat="1" ht="30.95" customHeight="1" spans="2:33">
      <c r="B3" s="985"/>
      <c r="C3" s="836"/>
      <c r="D3" s="837"/>
      <c r="E3" s="838"/>
      <c r="F3" s="841" t="s">
        <v>375</v>
      </c>
      <c r="G3" s="841" t="s">
        <v>376</v>
      </c>
      <c r="H3" s="841" t="s">
        <v>377</v>
      </c>
      <c r="I3" s="878" t="s">
        <v>378</v>
      </c>
      <c r="J3" s="879" t="s">
        <v>379</v>
      </c>
      <c r="K3" s="993" t="s">
        <v>380</v>
      </c>
      <c r="L3" s="803" t="s">
        <v>381</v>
      </c>
      <c r="M3" s="836" t="s">
        <v>382</v>
      </c>
      <c r="N3" s="880" t="s">
        <v>383</v>
      </c>
      <c r="O3" s="803" t="s">
        <v>384</v>
      </c>
      <c r="P3" s="803" t="s">
        <v>385</v>
      </c>
      <c r="Q3" s="836" t="s">
        <v>386</v>
      </c>
      <c r="R3" s="880" t="s">
        <v>387</v>
      </c>
      <c r="S3" s="803" t="s">
        <v>388</v>
      </c>
      <c r="T3" s="803" t="s">
        <v>389</v>
      </c>
      <c r="U3" s="803" t="s">
        <v>390</v>
      </c>
      <c r="V3" s="803" t="s">
        <v>391</v>
      </c>
      <c r="W3" s="1023" t="s">
        <v>577</v>
      </c>
      <c r="X3" s="1023" t="s">
        <v>393</v>
      </c>
      <c r="Y3" s="1023" t="s">
        <v>394</v>
      </c>
      <c r="Z3" s="1023" t="s">
        <v>395</v>
      </c>
      <c r="AA3" s="1023" t="s">
        <v>396</v>
      </c>
      <c r="AB3" s="1042" t="s">
        <v>397</v>
      </c>
      <c r="AC3" s="803"/>
      <c r="AD3" s="836"/>
      <c r="AE3" s="803"/>
      <c r="AF3" s="803"/>
      <c r="AG3" s="803"/>
    </row>
    <row r="4" s="824" customFormat="1" ht="21.75" customHeight="1" spans="2:33">
      <c r="B4" s="858">
        <v>19</v>
      </c>
      <c r="C4" s="859" t="s">
        <v>578</v>
      </c>
      <c r="D4" s="986" t="s">
        <v>100</v>
      </c>
      <c r="E4" s="853">
        <v>2018</v>
      </c>
      <c r="F4" s="854">
        <v>635.8</v>
      </c>
      <c r="G4" s="987">
        <v>6.11</v>
      </c>
      <c r="H4" s="987">
        <v>2.37</v>
      </c>
      <c r="I4" s="892" t="s">
        <v>454</v>
      </c>
      <c r="J4" s="893">
        <v>4</v>
      </c>
      <c r="K4" s="994" t="s">
        <v>401</v>
      </c>
      <c r="L4" s="894">
        <v>82.5</v>
      </c>
      <c r="M4" s="857">
        <v>56.2</v>
      </c>
      <c r="N4" s="857">
        <v>20</v>
      </c>
      <c r="O4" s="857">
        <v>5.4</v>
      </c>
      <c r="P4" s="857">
        <v>70</v>
      </c>
      <c r="Q4" s="857">
        <v>13.9</v>
      </c>
      <c r="R4" s="857">
        <v>3</v>
      </c>
      <c r="S4" s="857">
        <v>4.5</v>
      </c>
      <c r="T4" s="858"/>
      <c r="U4" s="853"/>
      <c r="V4" s="853"/>
      <c r="W4" s="1024">
        <v>5</v>
      </c>
      <c r="X4" s="1025">
        <v>5</v>
      </c>
      <c r="Y4" s="1043" t="s">
        <v>406</v>
      </c>
      <c r="Z4" s="1044">
        <v>3</v>
      </c>
      <c r="AA4" s="1044" t="s">
        <v>413</v>
      </c>
      <c r="AB4" s="1045"/>
      <c r="AC4" s="858">
        <v>140.7</v>
      </c>
      <c r="AD4" s="858">
        <v>-0.5</v>
      </c>
      <c r="AE4" s="857">
        <v>124</v>
      </c>
      <c r="AF4" s="857"/>
      <c r="AG4" s="1065"/>
    </row>
    <row r="5" s="824" customFormat="1" ht="21.75" customHeight="1" spans="2:33">
      <c r="B5" s="858"/>
      <c r="C5" s="843"/>
      <c r="D5" s="858"/>
      <c r="E5" s="852">
        <v>2019</v>
      </c>
      <c r="F5" s="857">
        <v>689</v>
      </c>
      <c r="G5" s="866">
        <v>4.6</v>
      </c>
      <c r="H5" s="866"/>
      <c r="I5" s="901" t="s">
        <v>439</v>
      </c>
      <c r="J5" s="902">
        <v>5</v>
      </c>
      <c r="K5" s="995" t="s">
        <v>579</v>
      </c>
      <c r="L5" s="895">
        <v>81.6</v>
      </c>
      <c r="M5" s="895">
        <v>72.9</v>
      </c>
      <c r="N5" s="857">
        <v>5</v>
      </c>
      <c r="O5" s="857">
        <v>1.2</v>
      </c>
      <c r="P5" s="857">
        <v>78</v>
      </c>
      <c r="Q5" s="895">
        <v>15.2</v>
      </c>
      <c r="R5" s="895">
        <v>2.9</v>
      </c>
      <c r="S5" s="857">
        <v>6</v>
      </c>
      <c r="T5" s="866"/>
      <c r="U5" s="925"/>
      <c r="V5" s="925"/>
      <c r="W5" s="1026">
        <v>5</v>
      </c>
      <c r="X5" s="1027">
        <v>4.75</v>
      </c>
      <c r="Y5" s="1043" t="s">
        <v>406</v>
      </c>
      <c r="Z5" s="1026">
        <v>3</v>
      </c>
      <c r="AA5" s="1026" t="s">
        <v>403</v>
      </c>
      <c r="AB5" s="1046"/>
      <c r="AC5" s="857">
        <v>145.3</v>
      </c>
      <c r="AD5" s="857">
        <v>-1.2</v>
      </c>
      <c r="AE5" s="857">
        <v>119.3</v>
      </c>
      <c r="AF5" s="954"/>
      <c r="AG5" s="926"/>
    </row>
    <row r="6" s="825" customFormat="1" ht="21.75" customHeight="1" spans="2:33">
      <c r="B6" s="862"/>
      <c r="C6" s="849"/>
      <c r="D6" s="858"/>
      <c r="E6" s="988" t="s">
        <v>580</v>
      </c>
      <c r="F6" s="899">
        <v>662.4</v>
      </c>
      <c r="G6" s="868">
        <v>5.36</v>
      </c>
      <c r="H6" s="868"/>
      <c r="I6" s="996"/>
      <c r="J6" s="963"/>
      <c r="K6" s="997" t="s">
        <v>581</v>
      </c>
      <c r="L6" s="900">
        <v>81.6</v>
      </c>
      <c r="M6" s="900">
        <v>72.9</v>
      </c>
      <c r="N6" s="899">
        <v>5</v>
      </c>
      <c r="O6" s="899">
        <v>1.2</v>
      </c>
      <c r="P6" s="899">
        <v>78</v>
      </c>
      <c r="Q6" s="900">
        <v>15.2</v>
      </c>
      <c r="R6" s="900">
        <v>2.9</v>
      </c>
      <c r="S6" s="899">
        <v>6</v>
      </c>
      <c r="T6" s="868"/>
      <c r="U6" s="970"/>
      <c r="V6" s="970"/>
      <c r="W6" s="1028">
        <v>5</v>
      </c>
      <c r="X6" s="1029">
        <v>5</v>
      </c>
      <c r="Y6" s="1047" t="s">
        <v>406</v>
      </c>
      <c r="Z6" s="1048">
        <v>3</v>
      </c>
      <c r="AA6" s="1039" t="s">
        <v>403</v>
      </c>
      <c r="AB6" s="1049"/>
      <c r="AC6" s="899">
        <v>143</v>
      </c>
      <c r="AD6" s="899">
        <v>-0.9</v>
      </c>
      <c r="AE6" s="899">
        <v>121.7</v>
      </c>
      <c r="AF6" s="958"/>
      <c r="AG6" s="927"/>
    </row>
    <row r="7" s="824" customFormat="1" ht="21.75" customHeight="1" spans="2:33">
      <c r="B7" s="858"/>
      <c r="C7" s="843"/>
      <c r="D7" s="858"/>
      <c r="E7" s="856">
        <v>2020</v>
      </c>
      <c r="F7" s="857">
        <v>636.2</v>
      </c>
      <c r="G7" s="866">
        <v>6.96</v>
      </c>
      <c r="H7" s="866">
        <v>-0.62</v>
      </c>
      <c r="I7" s="901" t="s">
        <v>582</v>
      </c>
      <c r="J7" s="858">
        <v>3</v>
      </c>
      <c r="K7" s="994" t="s">
        <v>401</v>
      </c>
      <c r="L7" s="895">
        <v>81.8</v>
      </c>
      <c r="M7" s="895">
        <v>69.6</v>
      </c>
      <c r="N7" s="857">
        <v>26</v>
      </c>
      <c r="O7" s="857">
        <v>5.2</v>
      </c>
      <c r="P7" s="857">
        <v>80</v>
      </c>
      <c r="Q7" s="895">
        <v>14.9</v>
      </c>
      <c r="R7" s="895">
        <v>2.8</v>
      </c>
      <c r="S7" s="857">
        <v>3.3</v>
      </c>
      <c r="T7" s="858"/>
      <c r="U7" s="858"/>
      <c r="V7" s="858"/>
      <c r="W7" s="1001"/>
      <c r="X7" s="1030"/>
      <c r="Y7" s="1001"/>
      <c r="Z7" s="1001"/>
      <c r="AA7" s="1001"/>
      <c r="AB7" s="1001"/>
      <c r="AC7" s="895">
        <v>142.8</v>
      </c>
      <c r="AD7" s="857">
        <v>-2.6</v>
      </c>
      <c r="AE7" s="857">
        <v>124.4</v>
      </c>
      <c r="AF7" s="954"/>
      <c r="AG7" s="926"/>
    </row>
    <row r="8" s="822" customFormat="1" ht="21.75" customHeight="1" spans="2:33">
      <c r="B8" s="858">
        <v>20</v>
      </c>
      <c r="C8" s="843"/>
      <c r="D8" s="986" t="s">
        <v>104</v>
      </c>
      <c r="E8" s="853">
        <v>2018</v>
      </c>
      <c r="F8" s="854">
        <v>626.863636363636</v>
      </c>
      <c r="G8" s="987">
        <v>4.62</v>
      </c>
      <c r="H8" s="987">
        <v>0.93</v>
      </c>
      <c r="I8" s="892" t="s">
        <v>517</v>
      </c>
      <c r="J8" s="893">
        <v>6</v>
      </c>
      <c r="K8" s="994" t="s">
        <v>401</v>
      </c>
      <c r="L8" s="894">
        <v>81.5</v>
      </c>
      <c r="M8" s="857">
        <v>58.8</v>
      </c>
      <c r="N8" s="857">
        <v>25</v>
      </c>
      <c r="O8" s="857">
        <v>5.3</v>
      </c>
      <c r="P8" s="857">
        <v>79</v>
      </c>
      <c r="Q8" s="857">
        <v>14.2</v>
      </c>
      <c r="R8" s="857">
        <v>3.3</v>
      </c>
      <c r="S8" s="857">
        <v>5</v>
      </c>
      <c r="T8" s="858"/>
      <c r="U8" s="853"/>
      <c r="V8" s="853"/>
      <c r="W8" s="1024">
        <v>5</v>
      </c>
      <c r="X8" s="1025">
        <v>5</v>
      </c>
      <c r="Y8" s="1026" t="s">
        <v>406</v>
      </c>
      <c r="Z8" s="1044">
        <v>5</v>
      </c>
      <c r="AA8" s="1044" t="s">
        <v>583</v>
      </c>
      <c r="AB8" s="1045"/>
      <c r="AC8" s="858">
        <v>134.6</v>
      </c>
      <c r="AD8" s="858">
        <v>-6.6</v>
      </c>
      <c r="AE8" s="858">
        <v>115.6</v>
      </c>
      <c r="AF8" s="857"/>
      <c r="AG8" s="858"/>
    </row>
    <row r="9" s="822" customFormat="1" ht="21.75" customHeight="1" spans="2:33">
      <c r="B9" s="858"/>
      <c r="C9" s="843"/>
      <c r="D9" s="858"/>
      <c r="E9" s="852">
        <v>2019</v>
      </c>
      <c r="F9" s="857">
        <v>680.5</v>
      </c>
      <c r="G9" s="866">
        <v>3.26</v>
      </c>
      <c r="H9" s="866"/>
      <c r="I9" s="892" t="s">
        <v>427</v>
      </c>
      <c r="J9" s="902">
        <v>7</v>
      </c>
      <c r="K9" s="995" t="s">
        <v>579</v>
      </c>
      <c r="L9" s="895">
        <v>81.2</v>
      </c>
      <c r="M9" s="895">
        <v>72.6</v>
      </c>
      <c r="N9" s="857">
        <v>11</v>
      </c>
      <c r="O9" s="857">
        <v>1.8</v>
      </c>
      <c r="P9" s="857">
        <v>60</v>
      </c>
      <c r="Q9" s="895">
        <v>16.3</v>
      </c>
      <c r="R9" s="895">
        <v>3.1</v>
      </c>
      <c r="S9" s="857">
        <v>6.5</v>
      </c>
      <c r="T9" s="866"/>
      <c r="U9" s="866"/>
      <c r="V9" s="866"/>
      <c r="W9" s="1026">
        <v>5</v>
      </c>
      <c r="X9" s="1027">
        <v>3.25</v>
      </c>
      <c r="Y9" s="1026" t="s">
        <v>406</v>
      </c>
      <c r="Z9" s="1044">
        <v>5</v>
      </c>
      <c r="AA9" s="1026" t="s">
        <v>583</v>
      </c>
      <c r="AB9" s="1045"/>
      <c r="AC9" s="857">
        <v>146.4</v>
      </c>
      <c r="AD9" s="857">
        <v>-1.6</v>
      </c>
      <c r="AE9" s="857">
        <v>113.9</v>
      </c>
      <c r="AF9" s="857"/>
      <c r="AG9" s="858"/>
    </row>
    <row r="10" s="823" customFormat="1" ht="21.75" customHeight="1" spans="2:33">
      <c r="B10" s="862"/>
      <c r="C10" s="849"/>
      <c r="D10" s="858"/>
      <c r="E10" s="988" t="s">
        <v>580</v>
      </c>
      <c r="F10" s="899">
        <f>AVERAGE(F8:F9)</f>
        <v>653.681818181818</v>
      </c>
      <c r="G10" s="868">
        <f>AVERAGE(G8:G9)</f>
        <v>3.94</v>
      </c>
      <c r="H10" s="868"/>
      <c r="I10" s="868"/>
      <c r="J10" s="963"/>
      <c r="K10" s="998" t="s">
        <v>581</v>
      </c>
      <c r="L10" s="900">
        <v>81.2</v>
      </c>
      <c r="M10" s="900">
        <v>72.6</v>
      </c>
      <c r="N10" s="899">
        <v>11</v>
      </c>
      <c r="O10" s="899">
        <v>1.8</v>
      </c>
      <c r="P10" s="899">
        <v>60</v>
      </c>
      <c r="Q10" s="900">
        <v>16.3</v>
      </c>
      <c r="R10" s="900">
        <v>3.1</v>
      </c>
      <c r="S10" s="899">
        <v>6.5</v>
      </c>
      <c r="T10" s="868"/>
      <c r="U10" s="862"/>
      <c r="V10" s="862"/>
      <c r="W10" s="1031">
        <v>5</v>
      </c>
      <c r="X10" s="1032">
        <v>5</v>
      </c>
      <c r="Y10" s="1039" t="s">
        <v>406</v>
      </c>
      <c r="Z10" s="1031">
        <v>5</v>
      </c>
      <c r="AA10" s="1048" t="s">
        <v>583</v>
      </c>
      <c r="AB10" s="1050"/>
      <c r="AC10" s="899">
        <v>140.5</v>
      </c>
      <c r="AD10" s="899">
        <v>-4.1</v>
      </c>
      <c r="AE10" s="899">
        <v>114.8</v>
      </c>
      <c r="AF10" s="904"/>
      <c r="AG10" s="862"/>
    </row>
    <row r="11" s="824" customFormat="1" ht="21.75" customHeight="1" spans="2:33">
      <c r="B11" s="858"/>
      <c r="C11" s="843"/>
      <c r="D11" s="858"/>
      <c r="E11" s="856">
        <v>2020</v>
      </c>
      <c r="F11" s="857">
        <v>646.1</v>
      </c>
      <c r="G11" s="866">
        <v>8.62</v>
      </c>
      <c r="H11" s="866">
        <v>0.92</v>
      </c>
      <c r="I11" s="901" t="s">
        <v>582</v>
      </c>
      <c r="J11" s="858">
        <v>1</v>
      </c>
      <c r="K11" s="994" t="s">
        <v>401</v>
      </c>
      <c r="L11" s="858">
        <v>80.7</v>
      </c>
      <c r="M11" s="858">
        <v>63.5</v>
      </c>
      <c r="N11" s="857">
        <v>20</v>
      </c>
      <c r="O11" s="857">
        <v>4</v>
      </c>
      <c r="P11" s="857">
        <v>70</v>
      </c>
      <c r="Q11" s="858">
        <v>14.8</v>
      </c>
      <c r="R11" s="858">
        <v>2.9</v>
      </c>
      <c r="S11" s="857">
        <v>4</v>
      </c>
      <c r="T11" s="858"/>
      <c r="U11" s="858"/>
      <c r="V11" s="858"/>
      <c r="W11" s="1001"/>
      <c r="X11" s="1030"/>
      <c r="Y11" s="1001"/>
      <c r="Z11" s="1001"/>
      <c r="AA11" s="1001"/>
      <c r="AB11" s="1001"/>
      <c r="AC11" s="895">
        <v>145</v>
      </c>
      <c r="AD11" s="857">
        <v>-0.4</v>
      </c>
      <c r="AE11" s="895">
        <v>121.4</v>
      </c>
      <c r="AF11" s="954"/>
      <c r="AG11" s="926"/>
    </row>
    <row r="12" s="822" customFormat="1" ht="21.75" customHeight="1" spans="2:33">
      <c r="B12" s="858">
        <v>21</v>
      </c>
      <c r="C12" s="843"/>
      <c r="D12" s="986" t="s">
        <v>107</v>
      </c>
      <c r="E12" s="853">
        <v>2018</v>
      </c>
      <c r="F12" s="857">
        <v>652.8</v>
      </c>
      <c r="G12" s="866">
        <v>8.94</v>
      </c>
      <c r="H12" s="987">
        <v>5.1</v>
      </c>
      <c r="I12" s="901" t="s">
        <v>452</v>
      </c>
      <c r="J12" s="901">
        <v>1</v>
      </c>
      <c r="K12" s="999" t="s">
        <v>401</v>
      </c>
      <c r="L12" s="895">
        <v>82</v>
      </c>
      <c r="M12" s="895">
        <v>55.1</v>
      </c>
      <c r="N12" s="857">
        <v>16</v>
      </c>
      <c r="O12" s="857">
        <v>5.2</v>
      </c>
      <c r="P12" s="857">
        <v>76</v>
      </c>
      <c r="Q12" s="895">
        <v>13.8</v>
      </c>
      <c r="R12" s="895">
        <v>3</v>
      </c>
      <c r="S12" s="857">
        <v>6.5</v>
      </c>
      <c r="T12" s="858"/>
      <c r="U12" s="853"/>
      <c r="V12" s="853"/>
      <c r="W12" s="1033">
        <v>5</v>
      </c>
      <c r="X12" s="1027">
        <v>4.75</v>
      </c>
      <c r="Y12" s="1033" t="s">
        <v>406</v>
      </c>
      <c r="Z12" s="1033">
        <v>3</v>
      </c>
      <c r="AA12" s="1033" t="s">
        <v>583</v>
      </c>
      <c r="AB12" s="1045"/>
      <c r="AC12" s="895">
        <v>142.7</v>
      </c>
      <c r="AD12" s="895">
        <v>1.5</v>
      </c>
      <c r="AE12" s="895">
        <v>123.6</v>
      </c>
      <c r="AF12" s="857"/>
      <c r="AG12" s="858"/>
    </row>
    <row r="13" s="822" customFormat="1" ht="21.75" customHeight="1" spans="2:33">
      <c r="B13" s="858"/>
      <c r="C13" s="843"/>
      <c r="D13" s="858"/>
      <c r="E13" s="852">
        <v>2019</v>
      </c>
      <c r="F13" s="857">
        <v>700.4</v>
      </c>
      <c r="G13" s="866">
        <v>6.28</v>
      </c>
      <c r="H13" s="866"/>
      <c r="I13" s="901" t="s">
        <v>427</v>
      </c>
      <c r="J13" s="901">
        <v>2</v>
      </c>
      <c r="K13" s="999" t="s">
        <v>584</v>
      </c>
      <c r="L13" s="895">
        <v>82.6</v>
      </c>
      <c r="M13" s="895">
        <v>63.2</v>
      </c>
      <c r="N13" s="857">
        <v>14</v>
      </c>
      <c r="O13" s="857">
        <v>3.7</v>
      </c>
      <c r="P13" s="857">
        <v>65</v>
      </c>
      <c r="Q13" s="895">
        <v>15.2</v>
      </c>
      <c r="R13" s="895">
        <v>2.9</v>
      </c>
      <c r="S13" s="857">
        <v>6</v>
      </c>
      <c r="T13" s="866"/>
      <c r="U13" s="925"/>
      <c r="V13" s="925"/>
      <c r="W13" s="1033">
        <v>3</v>
      </c>
      <c r="X13" s="1027">
        <v>3.25</v>
      </c>
      <c r="Y13" s="1033" t="s">
        <v>402</v>
      </c>
      <c r="Z13" s="1033">
        <v>3</v>
      </c>
      <c r="AA13" s="1033" t="s">
        <v>413</v>
      </c>
      <c r="AB13" s="1046"/>
      <c r="AC13" s="895">
        <v>145.6</v>
      </c>
      <c r="AD13" s="901">
        <v>-0.9</v>
      </c>
      <c r="AE13" s="895">
        <v>118.4</v>
      </c>
      <c r="AF13" s="857"/>
      <c r="AG13" s="843"/>
    </row>
    <row r="14" s="823" customFormat="1" ht="21.75" customHeight="1" spans="2:33">
      <c r="B14" s="862"/>
      <c r="C14" s="849"/>
      <c r="D14" s="858"/>
      <c r="E14" s="988" t="s">
        <v>580</v>
      </c>
      <c r="F14" s="899">
        <f>AVERAGE(F12:F13)</f>
        <v>676.6</v>
      </c>
      <c r="G14" s="868">
        <f>AVERAGE(G12:G13)</f>
        <v>7.61</v>
      </c>
      <c r="H14" s="868"/>
      <c r="I14" s="996"/>
      <c r="J14" s="996"/>
      <c r="K14" s="1000" t="s">
        <v>585</v>
      </c>
      <c r="L14" s="900">
        <v>82.6</v>
      </c>
      <c r="M14" s="900">
        <v>63.2</v>
      </c>
      <c r="N14" s="899">
        <v>14</v>
      </c>
      <c r="O14" s="899">
        <v>3.7</v>
      </c>
      <c r="P14" s="899">
        <v>65</v>
      </c>
      <c r="Q14" s="900">
        <v>15.2</v>
      </c>
      <c r="R14" s="900">
        <v>2.9</v>
      </c>
      <c r="S14" s="899">
        <v>6</v>
      </c>
      <c r="T14" s="862"/>
      <c r="U14" s="797"/>
      <c r="V14" s="797"/>
      <c r="W14" s="1031">
        <v>5</v>
      </c>
      <c r="X14" s="1032">
        <v>4.75</v>
      </c>
      <c r="Y14" s="1031" t="s">
        <v>406</v>
      </c>
      <c r="Z14" s="1031">
        <v>3</v>
      </c>
      <c r="AA14" s="1031" t="s">
        <v>413</v>
      </c>
      <c r="AB14" s="1049"/>
      <c r="AC14" s="900">
        <v>144.2</v>
      </c>
      <c r="AD14" s="900">
        <v>0.3</v>
      </c>
      <c r="AE14" s="900">
        <v>121</v>
      </c>
      <c r="AF14" s="904"/>
      <c r="AG14" s="862"/>
    </row>
    <row r="15" s="824" customFormat="1" ht="21.75" customHeight="1" spans="2:33">
      <c r="B15" s="858"/>
      <c r="C15" s="843"/>
      <c r="D15" s="858"/>
      <c r="E15" s="856">
        <v>2020</v>
      </c>
      <c r="F15" s="857">
        <v>644.6</v>
      </c>
      <c r="G15" s="866">
        <v>8.37</v>
      </c>
      <c r="H15" s="866">
        <v>0.69</v>
      </c>
      <c r="I15" s="901" t="s">
        <v>582</v>
      </c>
      <c r="J15" s="901">
        <v>2</v>
      </c>
      <c r="K15" s="999" t="s">
        <v>584</v>
      </c>
      <c r="L15" s="895">
        <v>80.2</v>
      </c>
      <c r="M15" s="895">
        <v>69.1</v>
      </c>
      <c r="N15" s="857">
        <v>17</v>
      </c>
      <c r="O15" s="857">
        <v>3.7</v>
      </c>
      <c r="P15" s="857">
        <v>75</v>
      </c>
      <c r="Q15" s="895">
        <v>15.5</v>
      </c>
      <c r="R15" s="895">
        <v>3.1</v>
      </c>
      <c r="S15" s="857">
        <v>6.5</v>
      </c>
      <c r="T15" s="858"/>
      <c r="U15" s="858"/>
      <c r="V15" s="858"/>
      <c r="W15" s="1001"/>
      <c r="X15" s="1030"/>
      <c r="Y15" s="1001"/>
      <c r="Z15" s="1001"/>
      <c r="AA15" s="1001"/>
      <c r="AB15" s="1001"/>
      <c r="AC15" s="895">
        <v>144.5</v>
      </c>
      <c r="AD15" s="901">
        <v>-0.9</v>
      </c>
      <c r="AE15" s="895">
        <v>124.4</v>
      </c>
      <c r="AF15" s="954"/>
      <c r="AG15" s="926"/>
    </row>
    <row r="16" s="822" customFormat="1" ht="21.75" customHeight="1" spans="2:33">
      <c r="B16" s="858"/>
      <c r="C16" s="843"/>
      <c r="D16" s="961" t="s">
        <v>586</v>
      </c>
      <c r="E16" s="853">
        <v>2018</v>
      </c>
      <c r="F16" s="854">
        <v>599.2</v>
      </c>
      <c r="G16" s="987">
        <v>0</v>
      </c>
      <c r="H16" s="987"/>
      <c r="I16" s="892"/>
      <c r="J16" s="893">
        <v>10</v>
      </c>
      <c r="K16" s="994" t="s">
        <v>401</v>
      </c>
      <c r="L16" s="894">
        <v>82.2</v>
      </c>
      <c r="M16" s="857">
        <v>55.2</v>
      </c>
      <c r="N16" s="857">
        <v>22</v>
      </c>
      <c r="O16" s="857">
        <v>5.3</v>
      </c>
      <c r="P16" s="857">
        <v>35</v>
      </c>
      <c r="Q16" s="857">
        <v>18.6</v>
      </c>
      <c r="R16" s="857">
        <v>2</v>
      </c>
      <c r="S16" s="857">
        <v>3.5</v>
      </c>
      <c r="T16" s="858"/>
      <c r="U16" s="853"/>
      <c r="V16" s="853"/>
      <c r="W16" s="1024">
        <v>5</v>
      </c>
      <c r="X16" s="1025">
        <v>5</v>
      </c>
      <c r="Y16" s="1043" t="s">
        <v>406</v>
      </c>
      <c r="Z16" s="1044">
        <v>3</v>
      </c>
      <c r="AA16" s="1044" t="s">
        <v>413</v>
      </c>
      <c r="AB16" s="1045"/>
      <c r="AC16" s="903">
        <v>141.2</v>
      </c>
      <c r="AD16" s="903">
        <v>0</v>
      </c>
      <c r="AE16" s="903">
        <v>126.5</v>
      </c>
      <c r="AF16" s="857"/>
      <c r="AG16" s="858"/>
    </row>
    <row r="17" s="822" customFormat="1" ht="21.75" customHeight="1" spans="2:33">
      <c r="B17" s="858"/>
      <c r="C17" s="843"/>
      <c r="D17" s="851"/>
      <c r="E17" s="853">
        <v>2019</v>
      </c>
      <c r="F17" s="854">
        <v>659</v>
      </c>
      <c r="G17" s="987">
        <v>0</v>
      </c>
      <c r="H17" s="987"/>
      <c r="I17" s="892"/>
      <c r="J17" s="893">
        <v>12</v>
      </c>
      <c r="K17" s="994" t="s">
        <v>401</v>
      </c>
      <c r="L17" s="894">
        <v>82</v>
      </c>
      <c r="M17" s="857">
        <v>70.5</v>
      </c>
      <c r="N17" s="857">
        <v>32</v>
      </c>
      <c r="O17" s="857">
        <v>5.4</v>
      </c>
      <c r="P17" s="857">
        <v>30</v>
      </c>
      <c r="Q17" s="857">
        <v>19</v>
      </c>
      <c r="R17" s="857">
        <v>2.7</v>
      </c>
      <c r="S17" s="857">
        <v>3.5</v>
      </c>
      <c r="T17" s="858"/>
      <c r="U17" s="853"/>
      <c r="V17" s="853"/>
      <c r="W17" s="1024">
        <v>3</v>
      </c>
      <c r="X17" s="1034">
        <v>3.25</v>
      </c>
      <c r="Y17" s="1043" t="s">
        <v>402</v>
      </c>
      <c r="Z17" s="1044">
        <v>5</v>
      </c>
      <c r="AA17" s="1026" t="s">
        <v>403</v>
      </c>
      <c r="AB17" s="1045"/>
      <c r="AC17" s="858">
        <v>146.5</v>
      </c>
      <c r="AD17" s="857">
        <v>0</v>
      </c>
      <c r="AE17" s="857">
        <v>124.4</v>
      </c>
      <c r="AF17" s="857"/>
      <c r="AG17" s="858"/>
    </row>
    <row r="18" s="822" customFormat="1" ht="21.75" customHeight="1" spans="2:33">
      <c r="B18" s="858"/>
      <c r="C18" s="843"/>
      <c r="D18" s="961" t="s">
        <v>587</v>
      </c>
      <c r="E18" s="852" t="s">
        <v>421</v>
      </c>
      <c r="F18" s="857">
        <v>598</v>
      </c>
      <c r="G18" s="866">
        <v>0</v>
      </c>
      <c r="H18" s="866"/>
      <c r="I18" s="901"/>
      <c r="J18" s="902">
        <v>13</v>
      </c>
      <c r="K18" s="995" t="s">
        <v>584</v>
      </c>
      <c r="L18" s="895">
        <v>80.9</v>
      </c>
      <c r="M18" s="895">
        <v>66.6</v>
      </c>
      <c r="N18" s="857">
        <v>15</v>
      </c>
      <c r="O18" s="857">
        <v>3.5</v>
      </c>
      <c r="P18" s="857">
        <v>75</v>
      </c>
      <c r="Q18" s="895">
        <v>15.7</v>
      </c>
      <c r="R18" s="895">
        <v>3</v>
      </c>
      <c r="S18" s="857">
        <v>6.5</v>
      </c>
      <c r="T18" s="866"/>
      <c r="U18" s="925"/>
      <c r="V18" s="925"/>
      <c r="W18" s="1026">
        <v>5</v>
      </c>
      <c r="X18" s="1027">
        <v>4.75</v>
      </c>
      <c r="Y18" s="1043" t="s">
        <v>406</v>
      </c>
      <c r="Z18" s="1026">
        <v>5</v>
      </c>
      <c r="AA18" s="1026" t="s">
        <v>403</v>
      </c>
      <c r="AB18" s="1046"/>
      <c r="AC18" s="857">
        <v>143.8</v>
      </c>
      <c r="AD18" s="857">
        <v>0</v>
      </c>
      <c r="AE18" s="857">
        <v>127.1</v>
      </c>
      <c r="AF18" s="954"/>
      <c r="AG18" s="858"/>
    </row>
    <row r="19" s="822" customFormat="1" ht="21.75" customHeight="1" spans="2:33">
      <c r="B19" s="858"/>
      <c r="C19" s="843"/>
      <c r="D19" s="851"/>
      <c r="E19" s="856" t="s">
        <v>423</v>
      </c>
      <c r="F19" s="857">
        <v>594.8</v>
      </c>
      <c r="G19" s="866">
        <v>0</v>
      </c>
      <c r="H19" s="866"/>
      <c r="I19" s="901"/>
      <c r="J19" s="858">
        <v>5</v>
      </c>
      <c r="K19" s="995" t="s">
        <v>584</v>
      </c>
      <c r="L19" s="895">
        <v>80.4</v>
      </c>
      <c r="M19" s="895">
        <v>66.1</v>
      </c>
      <c r="N19" s="857">
        <v>11</v>
      </c>
      <c r="O19" s="857">
        <v>3.2</v>
      </c>
      <c r="P19" s="857">
        <v>70</v>
      </c>
      <c r="Q19" s="895">
        <v>15</v>
      </c>
      <c r="R19" s="895">
        <v>3</v>
      </c>
      <c r="S19" s="857">
        <v>6.5</v>
      </c>
      <c r="T19" s="858"/>
      <c r="U19" s="858"/>
      <c r="V19" s="858"/>
      <c r="W19" s="1001"/>
      <c r="X19" s="1001"/>
      <c r="Y19" s="1001"/>
      <c r="Z19" s="1001"/>
      <c r="AA19" s="1001"/>
      <c r="AB19" s="1001"/>
      <c r="AC19" s="895">
        <v>145.4</v>
      </c>
      <c r="AD19" s="857">
        <v>0</v>
      </c>
      <c r="AE19" s="857">
        <v>127.5</v>
      </c>
      <c r="AF19" s="954"/>
      <c r="AG19" s="858"/>
    </row>
    <row r="20" s="824" customFormat="1" ht="21.75" customHeight="1" spans="2:33">
      <c r="B20" s="858">
        <v>22</v>
      </c>
      <c r="C20" s="859" t="s">
        <v>588</v>
      </c>
      <c r="D20" s="986" t="s">
        <v>112</v>
      </c>
      <c r="E20" s="853">
        <v>2019</v>
      </c>
      <c r="F20" s="854">
        <v>712.2</v>
      </c>
      <c r="G20" s="854">
        <v>4.8</v>
      </c>
      <c r="H20" s="854">
        <v>3.6</v>
      </c>
      <c r="I20" s="892" t="s">
        <v>454</v>
      </c>
      <c r="J20" s="893">
        <v>5</v>
      </c>
      <c r="K20" s="994" t="s">
        <v>579</v>
      </c>
      <c r="L20" s="895">
        <v>79</v>
      </c>
      <c r="M20" s="894">
        <v>67.673</v>
      </c>
      <c r="N20" s="857">
        <v>13</v>
      </c>
      <c r="O20" s="852">
        <v>2.6</v>
      </c>
      <c r="P20" s="857">
        <v>60</v>
      </c>
      <c r="Q20" s="895">
        <v>15.248</v>
      </c>
      <c r="R20" s="857">
        <v>3.2</v>
      </c>
      <c r="S20" s="857">
        <v>6</v>
      </c>
      <c r="T20" s="926"/>
      <c r="U20" s="926"/>
      <c r="V20" s="926"/>
      <c r="W20" s="1024">
        <v>3</v>
      </c>
      <c r="X20" s="1034">
        <v>3.25</v>
      </c>
      <c r="Y20" s="1043" t="s">
        <v>402</v>
      </c>
      <c r="Z20" s="1044">
        <v>5</v>
      </c>
      <c r="AA20" s="1044" t="s">
        <v>403</v>
      </c>
      <c r="AB20" s="1051" t="s">
        <v>547</v>
      </c>
      <c r="AC20" s="903">
        <v>135.2</v>
      </c>
      <c r="AD20" s="903">
        <v>-10.1</v>
      </c>
      <c r="AE20" s="903">
        <v>100.6</v>
      </c>
      <c r="AF20" s="857"/>
      <c r="AG20" s="926"/>
    </row>
    <row r="21" s="824" customFormat="1" ht="21.75" customHeight="1" spans="2:33">
      <c r="B21" s="858"/>
      <c r="C21" s="843"/>
      <c r="D21" s="858"/>
      <c r="E21" s="852">
        <v>2020</v>
      </c>
      <c r="F21" s="857">
        <v>639.7</v>
      </c>
      <c r="G21" s="857">
        <v>3.41092790171355</v>
      </c>
      <c r="H21" s="857">
        <v>2.09064794127035</v>
      </c>
      <c r="I21" s="866" t="s">
        <v>589</v>
      </c>
      <c r="J21" s="902">
        <v>9</v>
      </c>
      <c r="K21" s="994" t="s">
        <v>579</v>
      </c>
      <c r="L21" s="895">
        <v>79</v>
      </c>
      <c r="M21" s="895">
        <v>69.2</v>
      </c>
      <c r="N21" s="895">
        <v>5</v>
      </c>
      <c r="O21" s="902">
        <v>1.2</v>
      </c>
      <c r="P21" s="895">
        <v>70</v>
      </c>
      <c r="Q21" s="895">
        <v>16.484</v>
      </c>
      <c r="R21" s="895">
        <v>3.2</v>
      </c>
      <c r="S21" s="895">
        <v>6.5</v>
      </c>
      <c r="T21" s="926"/>
      <c r="U21" s="926"/>
      <c r="V21" s="926"/>
      <c r="W21" s="1024">
        <v>3</v>
      </c>
      <c r="X21" s="1034">
        <v>3.25</v>
      </c>
      <c r="Y21" s="1043" t="s">
        <v>402</v>
      </c>
      <c r="Z21" s="1044">
        <v>5</v>
      </c>
      <c r="AA21" s="1044" t="s">
        <v>413</v>
      </c>
      <c r="AB21" s="1051" t="s">
        <v>433</v>
      </c>
      <c r="AC21" s="903">
        <v>136.9</v>
      </c>
      <c r="AD21" s="903">
        <v>-7.29999999999998</v>
      </c>
      <c r="AE21" s="903">
        <v>99.5</v>
      </c>
      <c r="AF21" s="954"/>
      <c r="AG21" s="926"/>
    </row>
    <row r="22" s="825" customFormat="1" ht="21.75" customHeight="1" spans="2:33">
      <c r="B22" s="862"/>
      <c r="C22" s="849"/>
      <c r="D22" s="858"/>
      <c r="E22" s="988" t="s">
        <v>580</v>
      </c>
      <c r="F22" s="899">
        <v>675.95</v>
      </c>
      <c r="G22" s="899">
        <v>4.10546395085677</v>
      </c>
      <c r="H22" s="899"/>
      <c r="I22" s="868"/>
      <c r="J22" s="963"/>
      <c r="K22" s="998" t="s">
        <v>581</v>
      </c>
      <c r="L22" s="900">
        <v>79</v>
      </c>
      <c r="M22" s="900">
        <v>69.2</v>
      </c>
      <c r="N22" s="900">
        <v>5</v>
      </c>
      <c r="O22" s="963">
        <v>1.2</v>
      </c>
      <c r="P22" s="900">
        <v>70</v>
      </c>
      <c r="Q22" s="900">
        <v>16.484</v>
      </c>
      <c r="R22" s="900">
        <v>3.2</v>
      </c>
      <c r="S22" s="900">
        <v>6.5</v>
      </c>
      <c r="T22" s="927"/>
      <c r="U22" s="927"/>
      <c r="V22" s="927"/>
      <c r="W22" s="1028">
        <v>3</v>
      </c>
      <c r="X22" s="1035">
        <v>3.25</v>
      </c>
      <c r="Y22" s="1047" t="s">
        <v>402</v>
      </c>
      <c r="Z22" s="1048">
        <v>5</v>
      </c>
      <c r="AA22" s="1048" t="s">
        <v>403</v>
      </c>
      <c r="AB22" s="1052" t="s">
        <v>481</v>
      </c>
      <c r="AC22" s="904">
        <v>136.05</v>
      </c>
      <c r="AD22" s="904">
        <v>-8.69999999999999</v>
      </c>
      <c r="AE22" s="904">
        <v>100.05</v>
      </c>
      <c r="AF22" s="958"/>
      <c r="AG22" s="927"/>
    </row>
    <row r="23" s="824" customFormat="1" ht="21.75" customHeight="1" spans="2:33">
      <c r="B23" s="858"/>
      <c r="C23" s="843"/>
      <c r="D23" s="858"/>
      <c r="E23" s="856">
        <v>2020</v>
      </c>
      <c r="F23" s="854">
        <v>651.854</v>
      </c>
      <c r="G23" s="854">
        <v>3.18464816049537</v>
      </c>
      <c r="H23" s="854"/>
      <c r="I23" s="892" t="s">
        <v>443</v>
      </c>
      <c r="J23" s="893">
        <v>2</v>
      </c>
      <c r="K23" s="994" t="s">
        <v>579</v>
      </c>
      <c r="L23" s="894">
        <v>79</v>
      </c>
      <c r="M23" s="857">
        <v>69.1</v>
      </c>
      <c r="N23" s="852">
        <v>5</v>
      </c>
      <c r="O23" s="857">
        <v>1.2</v>
      </c>
      <c r="P23" s="895">
        <v>75</v>
      </c>
      <c r="Q23" s="857">
        <v>16.38</v>
      </c>
      <c r="R23" s="857">
        <v>3.2</v>
      </c>
      <c r="S23" s="857">
        <v>6.8</v>
      </c>
      <c r="T23" s="858" t="s">
        <v>410</v>
      </c>
      <c r="U23" s="858"/>
      <c r="V23" s="858"/>
      <c r="W23" s="1024">
        <v>3</v>
      </c>
      <c r="X23" s="1034">
        <v>3.25</v>
      </c>
      <c r="Y23" s="1043" t="s">
        <v>402</v>
      </c>
      <c r="Z23" s="1044">
        <v>5</v>
      </c>
      <c r="AA23" s="1044" t="s">
        <v>403</v>
      </c>
      <c r="AB23" s="1051" t="s">
        <v>433</v>
      </c>
      <c r="AC23" s="895">
        <v>138.9</v>
      </c>
      <c r="AD23" s="857">
        <v>-7.04999999999998</v>
      </c>
      <c r="AE23" s="895">
        <v>117.88</v>
      </c>
      <c r="AF23" s="954"/>
      <c r="AG23" s="926"/>
    </row>
    <row r="24" s="824" customFormat="1" ht="21.75" customHeight="1" spans="2:33">
      <c r="B24" s="858">
        <v>23</v>
      </c>
      <c r="C24" s="843"/>
      <c r="D24" s="986" t="s">
        <v>114</v>
      </c>
      <c r="E24" s="853">
        <v>2018</v>
      </c>
      <c r="F24" s="857">
        <v>674.1</v>
      </c>
      <c r="G24" s="857">
        <v>6.4</v>
      </c>
      <c r="H24" s="857"/>
      <c r="I24" s="866" t="s">
        <v>452</v>
      </c>
      <c r="J24" s="902">
        <v>3</v>
      </c>
      <c r="K24" s="994" t="s">
        <v>401</v>
      </c>
      <c r="L24" s="894">
        <v>80.6</v>
      </c>
      <c r="M24" s="857">
        <v>68.4</v>
      </c>
      <c r="N24" s="852">
        <v>8</v>
      </c>
      <c r="O24" s="857">
        <v>2.3</v>
      </c>
      <c r="P24" s="895">
        <v>81</v>
      </c>
      <c r="Q24" s="857">
        <v>14.2</v>
      </c>
      <c r="R24" s="857">
        <v>3.3</v>
      </c>
      <c r="S24" s="857">
        <v>3</v>
      </c>
      <c r="T24" s="858"/>
      <c r="U24" s="853"/>
      <c r="V24" s="853"/>
      <c r="W24" s="1024">
        <v>5</v>
      </c>
      <c r="X24" s="1025">
        <v>5</v>
      </c>
      <c r="Y24" s="1043" t="s">
        <v>406</v>
      </c>
      <c r="Z24" s="1044">
        <v>5</v>
      </c>
      <c r="AA24" s="1044" t="s">
        <v>413</v>
      </c>
      <c r="AB24" s="1051" t="s">
        <v>547</v>
      </c>
      <c r="AC24" s="858">
        <v>138.8</v>
      </c>
      <c r="AD24" s="858">
        <v>0</v>
      </c>
      <c r="AE24" s="858">
        <v>122.3</v>
      </c>
      <c r="AF24" s="857"/>
      <c r="AG24" s="926"/>
    </row>
    <row r="25" s="824" customFormat="1" ht="21.75" customHeight="1" spans="2:33">
      <c r="B25" s="858"/>
      <c r="C25" s="843"/>
      <c r="D25" s="858"/>
      <c r="E25" s="853">
        <v>2019</v>
      </c>
      <c r="F25" s="857">
        <v>715.3</v>
      </c>
      <c r="G25" s="857">
        <v>5.3</v>
      </c>
      <c r="H25" s="857"/>
      <c r="I25" s="901" t="s">
        <v>495</v>
      </c>
      <c r="J25" s="858">
        <v>2</v>
      </c>
      <c r="K25" s="995" t="s">
        <v>584</v>
      </c>
      <c r="L25" s="894">
        <v>80.2307692307692</v>
      </c>
      <c r="M25" s="857">
        <v>67.7492307692308</v>
      </c>
      <c r="N25" s="852">
        <v>15</v>
      </c>
      <c r="O25" s="857">
        <v>5</v>
      </c>
      <c r="P25" s="895">
        <v>84</v>
      </c>
      <c r="Q25" s="857">
        <v>14.906</v>
      </c>
      <c r="R25" s="857">
        <v>3.2</v>
      </c>
      <c r="S25" s="857">
        <v>5</v>
      </c>
      <c r="T25" s="858"/>
      <c r="U25" s="853"/>
      <c r="V25" s="853"/>
      <c r="W25" s="1024">
        <v>3</v>
      </c>
      <c r="X25" s="1025">
        <v>4</v>
      </c>
      <c r="Y25" s="1043" t="s">
        <v>402</v>
      </c>
      <c r="Z25" s="1044">
        <v>5</v>
      </c>
      <c r="AA25" s="1044" t="s">
        <v>403</v>
      </c>
      <c r="AB25" s="1051" t="s">
        <v>547</v>
      </c>
      <c r="AC25" s="858">
        <v>142.2</v>
      </c>
      <c r="AD25" s="858">
        <v>-3.1</v>
      </c>
      <c r="AE25" s="858">
        <v>117.2</v>
      </c>
      <c r="AF25" s="857"/>
      <c r="AG25" s="926"/>
    </row>
    <row r="26" s="825" customFormat="1" ht="21.75" customHeight="1" spans="2:33">
      <c r="B26" s="862"/>
      <c r="C26" s="849"/>
      <c r="D26" s="858"/>
      <c r="E26" s="988" t="s">
        <v>580</v>
      </c>
      <c r="F26" s="855">
        <v>694.7</v>
      </c>
      <c r="G26" s="855">
        <v>5.85</v>
      </c>
      <c r="H26" s="855"/>
      <c r="I26" s="896"/>
      <c r="J26" s="897"/>
      <c r="K26" s="997" t="s">
        <v>585</v>
      </c>
      <c r="L26" s="898">
        <v>80.2307692307692</v>
      </c>
      <c r="M26" s="899">
        <v>67.7492307692308</v>
      </c>
      <c r="N26" s="867">
        <v>15</v>
      </c>
      <c r="O26" s="899">
        <v>5</v>
      </c>
      <c r="P26" s="900">
        <v>84</v>
      </c>
      <c r="Q26" s="899">
        <v>14.906</v>
      </c>
      <c r="R26" s="899">
        <v>3.2</v>
      </c>
      <c r="S26" s="899">
        <v>5</v>
      </c>
      <c r="T26" s="862"/>
      <c r="U26" s="797"/>
      <c r="V26" s="797"/>
      <c r="W26" s="1028">
        <v>5</v>
      </c>
      <c r="X26" s="1029">
        <v>5</v>
      </c>
      <c r="Y26" s="1047" t="s">
        <v>406</v>
      </c>
      <c r="Z26" s="1048">
        <v>5</v>
      </c>
      <c r="AA26" s="1048" t="s">
        <v>403</v>
      </c>
      <c r="AB26" s="1052" t="s">
        <v>590</v>
      </c>
      <c r="AC26" s="899">
        <v>140.5</v>
      </c>
      <c r="AD26" s="899">
        <v>-1.55</v>
      </c>
      <c r="AE26" s="899">
        <v>119.75</v>
      </c>
      <c r="AF26" s="958"/>
      <c r="AG26" s="927"/>
    </row>
    <row r="27" s="824" customFormat="1" ht="21.75" customHeight="1" spans="2:33">
      <c r="B27" s="858"/>
      <c r="C27" s="843"/>
      <c r="D27" s="858"/>
      <c r="E27" s="856">
        <v>2020</v>
      </c>
      <c r="F27" s="857">
        <v>664.21</v>
      </c>
      <c r="G27" s="857">
        <v>5.13570485477568</v>
      </c>
      <c r="H27" s="857"/>
      <c r="I27" s="866" t="s">
        <v>443</v>
      </c>
      <c r="J27" s="902">
        <v>1</v>
      </c>
      <c r="K27" s="994" t="s">
        <v>401</v>
      </c>
      <c r="L27" s="894">
        <v>80.3076923076923</v>
      </c>
      <c r="M27" s="857">
        <v>61.0338461538462</v>
      </c>
      <c r="N27" s="852">
        <v>25</v>
      </c>
      <c r="O27" s="857">
        <v>5.2</v>
      </c>
      <c r="P27" s="895">
        <v>70</v>
      </c>
      <c r="Q27" s="857">
        <v>15.348</v>
      </c>
      <c r="R27" s="857">
        <v>3</v>
      </c>
      <c r="S27" s="857">
        <v>6.2</v>
      </c>
      <c r="T27" s="858" t="s">
        <v>410</v>
      </c>
      <c r="U27" s="858"/>
      <c r="V27" s="858"/>
      <c r="W27" s="1024">
        <v>5</v>
      </c>
      <c r="X27" s="1029">
        <v>5</v>
      </c>
      <c r="Y27" s="1043" t="s">
        <v>406</v>
      </c>
      <c r="Z27" s="1044">
        <v>5</v>
      </c>
      <c r="AA27" s="1044" t="s">
        <v>403</v>
      </c>
      <c r="AB27" s="1051" t="s">
        <v>547</v>
      </c>
      <c r="AC27" s="895">
        <v>145.7</v>
      </c>
      <c r="AD27" s="857">
        <v>0</v>
      </c>
      <c r="AE27" s="895">
        <v>113.7</v>
      </c>
      <c r="AF27" s="954"/>
      <c r="AG27" s="926"/>
    </row>
    <row r="28" s="822" customFormat="1" ht="21.75" customHeight="1" spans="2:33">
      <c r="B28" s="858"/>
      <c r="C28" s="843"/>
      <c r="D28" s="961" t="s">
        <v>586</v>
      </c>
      <c r="E28" s="853">
        <v>2018</v>
      </c>
      <c r="F28" s="854">
        <v>634.9</v>
      </c>
      <c r="G28" s="854"/>
      <c r="H28" s="854"/>
      <c r="I28" s="892"/>
      <c r="J28" s="893"/>
      <c r="K28" s="1001"/>
      <c r="L28" s="894"/>
      <c r="M28" s="857"/>
      <c r="N28" s="852"/>
      <c r="O28" s="857"/>
      <c r="P28" s="895"/>
      <c r="Q28" s="857"/>
      <c r="R28" s="857"/>
      <c r="S28" s="857"/>
      <c r="T28" s="858"/>
      <c r="U28" s="853"/>
      <c r="V28" s="853"/>
      <c r="W28" s="1024">
        <v>5</v>
      </c>
      <c r="X28" s="1034">
        <v>4.75</v>
      </c>
      <c r="Y28" s="1043" t="s">
        <v>406</v>
      </c>
      <c r="Z28" s="1044">
        <v>3</v>
      </c>
      <c r="AA28" s="1044" t="s">
        <v>413</v>
      </c>
      <c r="AB28" s="1051" t="s">
        <v>547</v>
      </c>
      <c r="AC28" s="858">
        <v>138.8</v>
      </c>
      <c r="AD28" s="858"/>
      <c r="AE28" s="858">
        <v>125.2</v>
      </c>
      <c r="AF28" s="857"/>
      <c r="AG28" s="858"/>
    </row>
    <row r="29" s="822" customFormat="1" ht="21.75" customHeight="1" spans="2:33">
      <c r="B29" s="858"/>
      <c r="C29" s="843"/>
      <c r="D29" s="851"/>
      <c r="E29" s="853">
        <v>2019</v>
      </c>
      <c r="F29" s="854">
        <v>679</v>
      </c>
      <c r="G29" s="854"/>
      <c r="H29" s="854"/>
      <c r="I29" s="892"/>
      <c r="J29" s="893"/>
      <c r="K29" s="994" t="s">
        <v>401</v>
      </c>
      <c r="L29" s="894">
        <v>78.8076923076923</v>
      </c>
      <c r="M29" s="857">
        <v>63.758</v>
      </c>
      <c r="N29" s="852">
        <v>32</v>
      </c>
      <c r="O29" s="857">
        <v>5.9</v>
      </c>
      <c r="P29" s="895">
        <v>33</v>
      </c>
      <c r="Q29" s="857">
        <v>20.697</v>
      </c>
      <c r="R29" s="857">
        <v>2.5</v>
      </c>
      <c r="S29" s="857">
        <v>3.5</v>
      </c>
      <c r="T29" s="858"/>
      <c r="U29" s="853"/>
      <c r="V29" s="853"/>
      <c r="W29" s="1024">
        <v>3</v>
      </c>
      <c r="X29" s="1034">
        <v>3.25</v>
      </c>
      <c r="Y29" s="1043" t="s">
        <v>402</v>
      </c>
      <c r="Z29" s="1044">
        <v>5</v>
      </c>
      <c r="AA29" s="1044" t="s">
        <v>403</v>
      </c>
      <c r="AB29" s="1051" t="s">
        <v>547</v>
      </c>
      <c r="AC29" s="858">
        <v>146</v>
      </c>
      <c r="AD29" s="858"/>
      <c r="AE29" s="858">
        <v>126.4</v>
      </c>
      <c r="AF29" s="857"/>
      <c r="AG29" s="858"/>
    </row>
    <row r="30" s="822" customFormat="1" ht="21.75" customHeight="1" spans="2:33">
      <c r="B30" s="858"/>
      <c r="C30" s="843"/>
      <c r="D30" s="961" t="s">
        <v>587</v>
      </c>
      <c r="E30" s="852" t="s">
        <v>421</v>
      </c>
      <c r="F30" s="857">
        <v>618.6</v>
      </c>
      <c r="G30" s="857"/>
      <c r="H30" s="857"/>
      <c r="I30" s="866"/>
      <c r="J30" s="902"/>
      <c r="K30" s="995" t="s">
        <v>401</v>
      </c>
      <c r="L30" s="894">
        <v>81.1153846153846</v>
      </c>
      <c r="M30" s="857">
        <v>65.5668076923077</v>
      </c>
      <c r="N30" s="852">
        <v>26</v>
      </c>
      <c r="O30" s="857">
        <v>5.9</v>
      </c>
      <c r="P30" s="895">
        <v>75</v>
      </c>
      <c r="Q30" s="857">
        <v>15.463</v>
      </c>
      <c r="R30" s="857">
        <v>3.1</v>
      </c>
      <c r="S30" s="895">
        <v>6.5</v>
      </c>
      <c r="T30" s="866"/>
      <c r="U30" s="925"/>
      <c r="V30" s="925"/>
      <c r="W30" s="1024">
        <v>5</v>
      </c>
      <c r="X30" s="1034">
        <v>4.75</v>
      </c>
      <c r="Y30" s="1043" t="s">
        <v>406</v>
      </c>
      <c r="Z30" s="1044">
        <v>5</v>
      </c>
      <c r="AA30" s="1044" t="s">
        <v>403</v>
      </c>
      <c r="AB30" s="1051" t="s">
        <v>433</v>
      </c>
      <c r="AC30" s="858">
        <v>144.2</v>
      </c>
      <c r="AD30" s="858">
        <v>0</v>
      </c>
      <c r="AE30" s="858">
        <v>121.1</v>
      </c>
      <c r="AF30" s="954"/>
      <c r="AG30" s="858"/>
    </row>
    <row r="31" s="822" customFormat="1" ht="21.75" customHeight="1" spans="2:33">
      <c r="B31" s="858"/>
      <c r="C31" s="843"/>
      <c r="D31" s="851"/>
      <c r="E31" s="856" t="s">
        <v>423</v>
      </c>
      <c r="F31" s="857">
        <v>632.4</v>
      </c>
      <c r="G31" s="857"/>
      <c r="H31" s="857"/>
      <c r="I31" s="901"/>
      <c r="J31" s="858"/>
      <c r="K31" s="995" t="s">
        <v>401</v>
      </c>
      <c r="L31" s="894">
        <v>81.1153846153846</v>
      </c>
      <c r="M31" s="857">
        <v>65.5668076923077</v>
      </c>
      <c r="N31" s="852">
        <v>26</v>
      </c>
      <c r="O31" s="857">
        <v>5.9</v>
      </c>
      <c r="P31" s="895">
        <v>75</v>
      </c>
      <c r="Q31" s="857">
        <v>15.463</v>
      </c>
      <c r="R31" s="857">
        <v>3.1</v>
      </c>
      <c r="S31" s="895">
        <v>6.5</v>
      </c>
      <c r="T31" s="858"/>
      <c r="U31" s="858"/>
      <c r="V31" s="858"/>
      <c r="W31" s="1024">
        <v>5</v>
      </c>
      <c r="X31" s="1034">
        <v>4.75</v>
      </c>
      <c r="Y31" s="1043" t="s">
        <v>406</v>
      </c>
      <c r="Z31" s="1044">
        <v>5</v>
      </c>
      <c r="AA31" s="1044" t="s">
        <v>403</v>
      </c>
      <c r="AB31" s="1051" t="s">
        <v>433</v>
      </c>
      <c r="AC31" s="858">
        <v>145.7</v>
      </c>
      <c r="AD31" s="858"/>
      <c r="AE31" s="858">
        <v>123.6</v>
      </c>
      <c r="AF31" s="954"/>
      <c r="AG31" s="858"/>
    </row>
    <row r="32" s="824" customFormat="1" ht="21.75" customHeight="1" spans="2:33">
      <c r="B32" s="858">
        <v>24</v>
      </c>
      <c r="C32" s="961" t="s">
        <v>591</v>
      </c>
      <c r="D32" s="986" t="s">
        <v>118</v>
      </c>
      <c r="E32" s="853">
        <v>2018</v>
      </c>
      <c r="F32" s="876">
        <v>654.88</v>
      </c>
      <c r="G32" s="876">
        <v>5.75</v>
      </c>
      <c r="H32" s="876">
        <v>2.2</v>
      </c>
      <c r="I32" s="1002" t="s">
        <v>405</v>
      </c>
      <c r="J32" s="1003">
        <v>2</v>
      </c>
      <c r="K32" s="1004" t="s">
        <v>410</v>
      </c>
      <c r="L32" s="857">
        <v>84</v>
      </c>
      <c r="M32" s="857">
        <v>68.5</v>
      </c>
      <c r="N32" s="857">
        <v>21</v>
      </c>
      <c r="O32" s="857">
        <v>6.4</v>
      </c>
      <c r="P32" s="857">
        <v>57</v>
      </c>
      <c r="Q32" s="857">
        <v>13.9</v>
      </c>
      <c r="R32" s="857">
        <v>1.8</v>
      </c>
      <c r="S32" s="857">
        <v>6.5</v>
      </c>
      <c r="T32" s="858"/>
      <c r="U32" s="853">
        <v>54</v>
      </c>
      <c r="V32" s="853"/>
      <c r="W32" s="1036">
        <v>3</v>
      </c>
      <c r="X32" s="1036">
        <v>4.5</v>
      </c>
      <c r="Y32" s="1053" t="s">
        <v>406</v>
      </c>
      <c r="Z32" s="1054">
        <v>5</v>
      </c>
      <c r="AA32" s="1053" t="s">
        <v>413</v>
      </c>
      <c r="AB32" s="1053" t="s">
        <v>433</v>
      </c>
      <c r="AC32" s="857">
        <v>141</v>
      </c>
      <c r="AD32" s="857">
        <v>-0.5</v>
      </c>
      <c r="AE32" s="1055">
        <v>97</v>
      </c>
      <c r="AF32" s="857"/>
      <c r="AG32" s="926"/>
    </row>
    <row r="33" s="824" customFormat="1" ht="21.75" customHeight="1" spans="2:33">
      <c r="B33" s="858"/>
      <c r="C33" s="847"/>
      <c r="D33" s="858"/>
      <c r="E33" s="852">
        <v>2019</v>
      </c>
      <c r="F33" s="876">
        <v>684.6</v>
      </c>
      <c r="G33" s="876">
        <v>9.7</v>
      </c>
      <c r="H33" s="876">
        <v>4.6</v>
      </c>
      <c r="I33" s="1002" t="s">
        <v>405</v>
      </c>
      <c r="J33" s="1003">
        <v>2</v>
      </c>
      <c r="K33" s="1005" t="s">
        <v>584</v>
      </c>
      <c r="L33" s="857">
        <v>83.4</v>
      </c>
      <c r="M33" s="857">
        <v>72.2</v>
      </c>
      <c r="N33" s="857">
        <v>19</v>
      </c>
      <c r="O33" s="857">
        <v>3.7</v>
      </c>
      <c r="P33" s="857">
        <v>75</v>
      </c>
      <c r="Q33" s="857">
        <v>14.8</v>
      </c>
      <c r="R33" s="857">
        <v>1.7</v>
      </c>
      <c r="S33" s="857">
        <v>7</v>
      </c>
      <c r="T33" s="866"/>
      <c r="U33" s="925"/>
      <c r="V33" s="925"/>
      <c r="W33" s="1036">
        <v>5</v>
      </c>
      <c r="X33" s="1036">
        <v>4.5</v>
      </c>
      <c r="Y33" s="1053" t="s">
        <v>406</v>
      </c>
      <c r="Z33" s="1054">
        <v>5</v>
      </c>
      <c r="AA33" s="1053" t="s">
        <v>403</v>
      </c>
      <c r="AB33" s="1053" t="s">
        <v>429</v>
      </c>
      <c r="AC33" s="857">
        <v>142.5</v>
      </c>
      <c r="AD33" s="857">
        <v>-0.2</v>
      </c>
      <c r="AE33" s="1055">
        <v>97.2</v>
      </c>
      <c r="AF33" s="954"/>
      <c r="AG33" s="926"/>
    </row>
    <row r="34" s="825" customFormat="1" ht="21.75" customHeight="1" spans="2:33">
      <c r="B34" s="858"/>
      <c r="C34" s="847"/>
      <c r="D34" s="858"/>
      <c r="E34" s="988" t="s">
        <v>580</v>
      </c>
      <c r="F34" s="989">
        <f>AVERAGEA(F32:F33)</f>
        <v>669.74</v>
      </c>
      <c r="G34" s="989">
        <f>AVERAGEA(G32:G33)</f>
        <v>7.725</v>
      </c>
      <c r="H34" s="855">
        <v>3.4</v>
      </c>
      <c r="I34" s="855" t="s">
        <v>592</v>
      </c>
      <c r="J34" s="1006"/>
      <c r="K34" s="1007" t="s">
        <v>585</v>
      </c>
      <c r="L34" s="899">
        <v>83.4</v>
      </c>
      <c r="M34" s="899">
        <v>72.2</v>
      </c>
      <c r="N34" s="899">
        <v>19</v>
      </c>
      <c r="O34" s="899">
        <v>3.7</v>
      </c>
      <c r="P34" s="899">
        <v>75</v>
      </c>
      <c r="Q34" s="899">
        <v>14.8</v>
      </c>
      <c r="R34" s="899">
        <v>1.7</v>
      </c>
      <c r="S34" s="899">
        <v>7</v>
      </c>
      <c r="T34" s="868"/>
      <c r="U34" s="970"/>
      <c r="V34" s="970"/>
      <c r="W34" s="1037">
        <v>5</v>
      </c>
      <c r="X34" s="1037">
        <v>4.5</v>
      </c>
      <c r="Y34" s="1056" t="s">
        <v>406</v>
      </c>
      <c r="Z34" s="1057">
        <v>5</v>
      </c>
      <c r="AA34" s="1056" t="s">
        <v>403</v>
      </c>
      <c r="AB34" s="1056" t="s">
        <v>434</v>
      </c>
      <c r="AC34" s="899">
        <v>141.8</v>
      </c>
      <c r="AD34" s="899">
        <v>-0.35</v>
      </c>
      <c r="AE34" s="1058">
        <v>97.1</v>
      </c>
      <c r="AF34" s="958"/>
      <c r="AG34" s="927"/>
    </row>
    <row r="35" s="824" customFormat="1" ht="21.75" customHeight="1" spans="2:33">
      <c r="B35" s="858"/>
      <c r="C35" s="847"/>
      <c r="D35" s="858"/>
      <c r="E35" s="856">
        <v>2020</v>
      </c>
      <c r="F35" s="876">
        <v>657.7</v>
      </c>
      <c r="G35" s="876">
        <v>5.47</v>
      </c>
      <c r="H35" s="876">
        <v>-0.5</v>
      </c>
      <c r="I35" s="1008" t="s">
        <v>405</v>
      </c>
      <c r="J35" s="1003">
        <v>3</v>
      </c>
      <c r="K35" s="1009" t="s">
        <v>410</v>
      </c>
      <c r="L35" s="857">
        <v>85</v>
      </c>
      <c r="M35" s="857">
        <v>65.7</v>
      </c>
      <c r="N35" s="857">
        <v>33</v>
      </c>
      <c r="O35" s="857">
        <v>7.6</v>
      </c>
      <c r="P35" s="857">
        <v>70</v>
      </c>
      <c r="Q35" s="857">
        <v>14.9</v>
      </c>
      <c r="R35" s="857">
        <v>1.7</v>
      </c>
      <c r="S35" s="857">
        <v>6.5</v>
      </c>
      <c r="T35" s="858"/>
      <c r="U35" s="858"/>
      <c r="V35" s="858"/>
      <c r="W35" s="1036"/>
      <c r="X35" s="1036"/>
      <c r="Y35" s="1053"/>
      <c r="Z35" s="1054"/>
      <c r="AA35" s="1053"/>
      <c r="AB35" s="1053"/>
      <c r="AC35" s="857">
        <v>144.1</v>
      </c>
      <c r="AD35" s="857">
        <v>-0.5</v>
      </c>
      <c r="AE35" s="1055">
        <v>98.5</v>
      </c>
      <c r="AF35" s="954"/>
      <c r="AG35" s="926"/>
    </row>
    <row r="36" s="824" customFormat="1" ht="27" customHeight="1" spans="2:33">
      <c r="B36" s="858">
        <v>25</v>
      </c>
      <c r="C36" s="847"/>
      <c r="D36" s="986" t="s">
        <v>122</v>
      </c>
      <c r="E36" s="853">
        <v>2018</v>
      </c>
      <c r="F36" s="876">
        <v>650.54</v>
      </c>
      <c r="G36" s="876">
        <v>5.05</v>
      </c>
      <c r="H36" s="876">
        <v>1.7</v>
      </c>
      <c r="I36" s="1460" t="s">
        <v>443</v>
      </c>
      <c r="J36" s="1003">
        <v>4</v>
      </c>
      <c r="K36" s="1011" t="s">
        <v>410</v>
      </c>
      <c r="L36" s="857">
        <v>85.5</v>
      </c>
      <c r="M36" s="857">
        <v>70.4</v>
      </c>
      <c r="N36" s="857">
        <v>16</v>
      </c>
      <c r="O36" s="857">
        <v>5.7</v>
      </c>
      <c r="P36" s="857">
        <v>70</v>
      </c>
      <c r="Q36" s="857">
        <v>15.5</v>
      </c>
      <c r="R36" s="857">
        <v>1.7</v>
      </c>
      <c r="S36" s="857">
        <v>5</v>
      </c>
      <c r="T36" s="858"/>
      <c r="U36" s="853">
        <v>58</v>
      </c>
      <c r="V36" s="853"/>
      <c r="W36" s="1036">
        <v>5</v>
      </c>
      <c r="X36" s="1036">
        <v>4.5</v>
      </c>
      <c r="Y36" s="1053" t="s">
        <v>406</v>
      </c>
      <c r="Z36" s="1054">
        <v>5</v>
      </c>
      <c r="AA36" s="1053" t="s">
        <v>413</v>
      </c>
      <c r="AB36" s="1053" t="s">
        <v>433</v>
      </c>
      <c r="AC36" s="857">
        <v>141.5</v>
      </c>
      <c r="AD36" s="857">
        <v>0</v>
      </c>
      <c r="AE36" s="1055">
        <v>99.2</v>
      </c>
      <c r="AF36" s="857"/>
      <c r="AG36" s="926"/>
    </row>
    <row r="37" s="824" customFormat="1" ht="27" customHeight="1" spans="2:33">
      <c r="B37" s="858"/>
      <c r="C37" s="847"/>
      <c r="D37" s="858"/>
      <c r="E37" s="852">
        <v>2019</v>
      </c>
      <c r="F37" s="876">
        <v>664.56</v>
      </c>
      <c r="G37" s="876">
        <v>6.52</v>
      </c>
      <c r="H37" s="876">
        <v>1.5</v>
      </c>
      <c r="I37" s="1460" t="s">
        <v>528</v>
      </c>
      <c r="J37" s="1003">
        <v>5</v>
      </c>
      <c r="K37" s="1011" t="s">
        <v>410</v>
      </c>
      <c r="L37" s="857">
        <v>83.1</v>
      </c>
      <c r="M37" s="857">
        <v>69.6</v>
      </c>
      <c r="N37" s="857">
        <v>28</v>
      </c>
      <c r="O37" s="857">
        <v>5.2</v>
      </c>
      <c r="P37" s="857">
        <v>65</v>
      </c>
      <c r="Q37" s="857">
        <v>16.7</v>
      </c>
      <c r="R37" s="857">
        <v>1.7</v>
      </c>
      <c r="S37" s="857">
        <v>6</v>
      </c>
      <c r="T37" s="866"/>
      <c r="U37" s="925"/>
      <c r="V37" s="925"/>
      <c r="W37" s="1036">
        <v>3</v>
      </c>
      <c r="X37" s="1036">
        <v>4</v>
      </c>
      <c r="Y37" s="1053" t="s">
        <v>402</v>
      </c>
      <c r="Z37" s="1054">
        <v>5</v>
      </c>
      <c r="AA37" s="1053" t="s">
        <v>403</v>
      </c>
      <c r="AB37" s="1053" t="s">
        <v>429</v>
      </c>
      <c r="AC37" s="857">
        <v>142.8</v>
      </c>
      <c r="AD37" s="857">
        <v>0.1</v>
      </c>
      <c r="AE37" s="1055">
        <v>97.3</v>
      </c>
      <c r="AF37" s="954"/>
      <c r="AG37" s="926"/>
    </row>
    <row r="38" s="825" customFormat="1" ht="27" customHeight="1" spans="2:33">
      <c r="B38" s="858"/>
      <c r="C38" s="847"/>
      <c r="D38" s="858"/>
      <c r="E38" s="988" t="s">
        <v>580</v>
      </c>
      <c r="F38" s="989">
        <f>AVERAGEA(F36:F37)</f>
        <v>657.55</v>
      </c>
      <c r="G38" s="989">
        <f>AVERAGEA(G36:G37)</f>
        <v>5.785</v>
      </c>
      <c r="H38" s="989">
        <v>1.6</v>
      </c>
      <c r="I38" s="1461" t="s">
        <v>593</v>
      </c>
      <c r="J38" s="1013"/>
      <c r="K38" s="1011" t="s">
        <v>410</v>
      </c>
      <c r="L38" s="899">
        <v>85.5</v>
      </c>
      <c r="M38" s="899">
        <v>70.4</v>
      </c>
      <c r="N38" s="899">
        <v>16</v>
      </c>
      <c r="O38" s="899">
        <v>5.7</v>
      </c>
      <c r="P38" s="899">
        <v>70</v>
      </c>
      <c r="Q38" s="899">
        <v>15.5</v>
      </c>
      <c r="R38" s="899">
        <v>1.7</v>
      </c>
      <c r="S38" s="899">
        <v>5</v>
      </c>
      <c r="T38" s="862"/>
      <c r="U38" s="797"/>
      <c r="V38" s="797"/>
      <c r="W38" s="1037">
        <v>5</v>
      </c>
      <c r="X38" s="1037">
        <v>4.5</v>
      </c>
      <c r="Y38" s="1056" t="s">
        <v>406</v>
      </c>
      <c r="Z38" s="1057">
        <v>5</v>
      </c>
      <c r="AA38" s="1056" t="s">
        <v>403</v>
      </c>
      <c r="AB38" s="1056" t="s">
        <v>434</v>
      </c>
      <c r="AC38" s="899">
        <v>142.2</v>
      </c>
      <c r="AD38" s="899">
        <v>0</v>
      </c>
      <c r="AE38" s="899">
        <f>AVERAGEA(AE36:AE37)</f>
        <v>98.25</v>
      </c>
      <c r="AF38" s="958"/>
      <c r="AG38" s="927"/>
    </row>
    <row r="39" s="824" customFormat="1" ht="27" customHeight="1" spans="2:33">
      <c r="B39" s="858"/>
      <c r="C39" s="851"/>
      <c r="D39" s="858"/>
      <c r="E39" s="856">
        <v>2020</v>
      </c>
      <c r="F39" s="876">
        <v>659.2</v>
      </c>
      <c r="G39" s="876">
        <v>5.57</v>
      </c>
      <c r="H39" s="876"/>
      <c r="I39" s="1010" t="s">
        <v>405</v>
      </c>
      <c r="J39" s="1003">
        <v>2</v>
      </c>
      <c r="K39" s="1005" t="s">
        <v>584</v>
      </c>
      <c r="L39" s="857">
        <v>86</v>
      </c>
      <c r="M39" s="857">
        <v>73.5</v>
      </c>
      <c r="N39" s="857">
        <v>18</v>
      </c>
      <c r="O39" s="857">
        <v>4.1</v>
      </c>
      <c r="P39" s="857">
        <v>68</v>
      </c>
      <c r="Q39" s="857">
        <v>15.9</v>
      </c>
      <c r="R39" s="857">
        <v>2</v>
      </c>
      <c r="S39" s="857">
        <v>7</v>
      </c>
      <c r="T39" s="858"/>
      <c r="U39" s="858"/>
      <c r="V39" s="858"/>
      <c r="W39" s="1036"/>
      <c r="X39" s="1036"/>
      <c r="Y39" s="1053"/>
      <c r="Z39" s="1054"/>
      <c r="AA39" s="1053"/>
      <c r="AB39" s="1053"/>
      <c r="AC39" s="857">
        <v>144.1</v>
      </c>
      <c r="AD39" s="857">
        <v>-0.5</v>
      </c>
      <c r="AE39" s="857">
        <v>95.9</v>
      </c>
      <c r="AF39" s="954"/>
      <c r="AG39" s="926"/>
    </row>
    <row r="40" s="822" customFormat="1" ht="21.75" customHeight="1" spans="2:33">
      <c r="B40" s="858"/>
      <c r="C40" s="961" t="s">
        <v>591</v>
      </c>
      <c r="D40" s="986" t="s">
        <v>594</v>
      </c>
      <c r="E40" s="853">
        <v>2018</v>
      </c>
      <c r="F40" s="876">
        <v>619.28</v>
      </c>
      <c r="G40" s="876"/>
      <c r="H40" s="876"/>
      <c r="I40" s="1008"/>
      <c r="J40" s="1003">
        <v>8</v>
      </c>
      <c r="K40" s="1014" t="s">
        <v>584</v>
      </c>
      <c r="L40" s="857">
        <v>83.8</v>
      </c>
      <c r="M40" s="857">
        <v>74</v>
      </c>
      <c r="N40" s="857">
        <v>13</v>
      </c>
      <c r="O40" s="857">
        <v>3.3</v>
      </c>
      <c r="P40" s="857">
        <v>65</v>
      </c>
      <c r="Q40" s="857">
        <v>15.9</v>
      </c>
      <c r="R40" s="857">
        <v>1.8</v>
      </c>
      <c r="S40" s="857">
        <v>6.5</v>
      </c>
      <c r="T40" s="858"/>
      <c r="U40" s="853">
        <v>63</v>
      </c>
      <c r="V40" s="853"/>
      <c r="W40" s="1036">
        <v>3</v>
      </c>
      <c r="X40" s="1036">
        <v>4.75</v>
      </c>
      <c r="Y40" s="1053" t="s">
        <v>406</v>
      </c>
      <c r="Z40" s="1054">
        <v>5</v>
      </c>
      <c r="AA40" s="1053" t="s">
        <v>403</v>
      </c>
      <c r="AB40" s="1053" t="s">
        <v>429</v>
      </c>
      <c r="AC40" s="857">
        <v>141.5</v>
      </c>
      <c r="AD40" s="857"/>
      <c r="AE40" s="1055">
        <v>92.9</v>
      </c>
      <c r="AF40" s="857"/>
      <c r="AG40" s="858"/>
    </row>
    <row r="41" s="822" customFormat="1" ht="21.75" customHeight="1" spans="2:33">
      <c r="B41" s="858"/>
      <c r="C41" s="847"/>
      <c r="D41" s="858"/>
      <c r="E41" s="852">
        <v>2019</v>
      </c>
      <c r="F41" s="876">
        <v>624.18</v>
      </c>
      <c r="G41" s="876"/>
      <c r="H41" s="876"/>
      <c r="I41" s="1008"/>
      <c r="J41" s="1003">
        <v>8</v>
      </c>
      <c r="K41" s="1014" t="s">
        <v>584</v>
      </c>
      <c r="L41" s="857">
        <v>83.2</v>
      </c>
      <c r="M41" s="857">
        <v>73.5</v>
      </c>
      <c r="N41" s="857">
        <v>7</v>
      </c>
      <c r="O41" s="857">
        <v>1.3</v>
      </c>
      <c r="P41" s="857">
        <v>63</v>
      </c>
      <c r="Q41" s="857">
        <v>16.1</v>
      </c>
      <c r="R41" s="857">
        <v>1.7</v>
      </c>
      <c r="S41" s="857">
        <v>6.8</v>
      </c>
      <c r="T41" s="858"/>
      <c r="U41" s="853"/>
      <c r="V41" s="853"/>
      <c r="W41" s="1036">
        <v>3</v>
      </c>
      <c r="X41" s="1036">
        <v>2.75</v>
      </c>
      <c r="Y41" s="1053" t="s">
        <v>402</v>
      </c>
      <c r="Z41" s="1054">
        <v>5</v>
      </c>
      <c r="AA41" s="1053" t="s">
        <v>403</v>
      </c>
      <c r="AB41" s="1053" t="s">
        <v>429</v>
      </c>
      <c r="AC41" s="857">
        <v>142.7</v>
      </c>
      <c r="AD41" s="857"/>
      <c r="AE41" s="1055">
        <v>89.4</v>
      </c>
      <c r="AF41" s="857"/>
      <c r="AG41" s="843"/>
    </row>
    <row r="42" s="823" customFormat="1" ht="21.75" customHeight="1" spans="2:33">
      <c r="B42" s="858"/>
      <c r="C42" s="847"/>
      <c r="D42" s="858"/>
      <c r="E42" s="988" t="s">
        <v>580</v>
      </c>
      <c r="F42" s="989">
        <f>AVERAGEA(F40:F41)</f>
        <v>621.73</v>
      </c>
      <c r="G42" s="989"/>
      <c r="H42" s="989"/>
      <c r="I42" s="1015"/>
      <c r="J42" s="1013"/>
      <c r="K42" s="1016" t="s">
        <v>585</v>
      </c>
      <c r="L42" s="899">
        <v>83.2</v>
      </c>
      <c r="M42" s="899">
        <v>73.5</v>
      </c>
      <c r="N42" s="899">
        <v>7</v>
      </c>
      <c r="O42" s="899">
        <v>1.3</v>
      </c>
      <c r="P42" s="899">
        <v>63</v>
      </c>
      <c r="Q42" s="899">
        <v>16.1</v>
      </c>
      <c r="R42" s="899">
        <v>1.7</v>
      </c>
      <c r="S42" s="899">
        <v>6.8</v>
      </c>
      <c r="T42" s="862"/>
      <c r="U42" s="797"/>
      <c r="V42" s="797"/>
      <c r="W42" s="1037">
        <v>3</v>
      </c>
      <c r="X42" s="1037">
        <v>4.75</v>
      </c>
      <c r="Y42" s="1056" t="s">
        <v>406</v>
      </c>
      <c r="Z42" s="1057">
        <v>5</v>
      </c>
      <c r="AA42" s="1056" t="s">
        <v>403</v>
      </c>
      <c r="AB42" s="1056" t="s">
        <v>434</v>
      </c>
      <c r="AC42" s="899">
        <v>142.1</v>
      </c>
      <c r="AD42" s="899"/>
      <c r="AE42" s="899">
        <v>91.2</v>
      </c>
      <c r="AF42" s="904"/>
      <c r="AG42" s="862"/>
    </row>
    <row r="43" s="824" customFormat="1" ht="21.75" customHeight="1" spans="2:33">
      <c r="B43" s="858"/>
      <c r="C43" s="851"/>
      <c r="D43" s="858"/>
      <c r="E43" s="856">
        <v>2020</v>
      </c>
      <c r="F43" s="876">
        <v>625.1</v>
      </c>
      <c r="G43" s="876"/>
      <c r="H43" s="872"/>
      <c r="I43" s="906"/>
      <c r="J43" s="1008">
        <v>4</v>
      </c>
      <c r="K43" s="1014" t="s">
        <v>584</v>
      </c>
      <c r="L43" s="857">
        <v>83.7</v>
      </c>
      <c r="M43" s="857">
        <v>71.6</v>
      </c>
      <c r="N43" s="857">
        <v>20</v>
      </c>
      <c r="O43" s="857">
        <v>4.7</v>
      </c>
      <c r="P43" s="857">
        <v>66</v>
      </c>
      <c r="Q43" s="857">
        <v>16</v>
      </c>
      <c r="R43" s="857">
        <v>1.7</v>
      </c>
      <c r="S43" s="857">
        <v>6.5</v>
      </c>
      <c r="T43" s="858"/>
      <c r="U43" s="858"/>
      <c r="V43" s="858"/>
      <c r="W43" s="1038"/>
      <c r="X43" s="1038"/>
      <c r="Y43" s="1053"/>
      <c r="Z43" s="1053"/>
      <c r="AA43" s="1053"/>
      <c r="AB43" s="1053"/>
      <c r="AC43" s="903">
        <v>144.6</v>
      </c>
      <c r="AD43" s="857"/>
      <c r="AE43" s="903">
        <v>90.8</v>
      </c>
      <c r="AF43" s="954"/>
      <c r="AG43" s="926"/>
    </row>
    <row r="44" s="824" customFormat="1" ht="21.75" customHeight="1" spans="2:33">
      <c r="B44" s="858">
        <v>26</v>
      </c>
      <c r="C44" s="859" t="s">
        <v>595</v>
      </c>
      <c r="D44" s="986" t="s">
        <v>127</v>
      </c>
      <c r="E44" s="853">
        <v>2018</v>
      </c>
      <c r="F44" s="854">
        <v>650.005402513228</v>
      </c>
      <c r="G44" s="854">
        <v>5.71934743933318</v>
      </c>
      <c r="H44" s="857">
        <v>1.19961374675899</v>
      </c>
      <c r="I44" s="857" t="s">
        <v>405</v>
      </c>
      <c r="J44" s="852">
        <v>3</v>
      </c>
      <c r="K44" s="994" t="s">
        <v>584</v>
      </c>
      <c r="L44" s="857">
        <v>83.525641025641</v>
      </c>
      <c r="M44" s="857">
        <v>63.2052307692308</v>
      </c>
      <c r="N44" s="857">
        <v>12</v>
      </c>
      <c r="O44" s="857">
        <v>2.9</v>
      </c>
      <c r="P44" s="857">
        <v>69</v>
      </c>
      <c r="Q44" s="857">
        <v>14.8</v>
      </c>
      <c r="R44" s="857">
        <v>2.2</v>
      </c>
      <c r="S44" s="857">
        <v>7</v>
      </c>
      <c r="T44" s="866"/>
      <c r="U44" s="866"/>
      <c r="V44" s="866"/>
      <c r="W44" s="1024">
        <v>5</v>
      </c>
      <c r="X44" s="1025">
        <v>5</v>
      </c>
      <c r="Y44" s="1043" t="s">
        <v>406</v>
      </c>
      <c r="Z44" s="1044">
        <v>5</v>
      </c>
      <c r="AA44" s="1044" t="s">
        <v>413</v>
      </c>
      <c r="AB44" s="1045" t="s">
        <v>429</v>
      </c>
      <c r="AC44" s="858">
        <v>140.6</v>
      </c>
      <c r="AD44" s="858">
        <v>-1.9</v>
      </c>
      <c r="AE44" s="858">
        <v>99.7</v>
      </c>
      <c r="AF44" s="857"/>
      <c r="AG44" s="926"/>
    </row>
    <row r="45" s="824" customFormat="1" ht="21.75" customHeight="1" spans="2:33">
      <c r="B45" s="858"/>
      <c r="C45" s="843"/>
      <c r="D45" s="858"/>
      <c r="E45" s="852">
        <v>2019</v>
      </c>
      <c r="F45" s="854">
        <v>642.492722695233</v>
      </c>
      <c r="G45" s="854">
        <v>4.48851091733255</v>
      </c>
      <c r="H45" s="857">
        <v>1.40491338442267</v>
      </c>
      <c r="I45" s="857" t="s">
        <v>528</v>
      </c>
      <c r="J45" s="852">
        <v>6</v>
      </c>
      <c r="K45" s="995" t="s">
        <v>584</v>
      </c>
      <c r="L45" s="857">
        <v>83.7564102564103</v>
      </c>
      <c r="M45" s="857">
        <v>69.9754615384615</v>
      </c>
      <c r="N45" s="857">
        <v>11.3333333333333</v>
      </c>
      <c r="O45" s="857">
        <v>1.7</v>
      </c>
      <c r="P45" s="857">
        <v>60</v>
      </c>
      <c r="Q45" s="857">
        <v>16.6</v>
      </c>
      <c r="R45" s="857">
        <v>2.1</v>
      </c>
      <c r="S45" s="895">
        <v>6.5</v>
      </c>
      <c r="T45" s="866"/>
      <c r="U45" s="866"/>
      <c r="V45" s="866"/>
      <c r="W45" s="1026">
        <v>3</v>
      </c>
      <c r="X45" s="1027">
        <v>3.75</v>
      </c>
      <c r="Y45" s="1026" t="s">
        <v>402</v>
      </c>
      <c r="Z45" s="1026">
        <v>5</v>
      </c>
      <c r="AA45" s="1026" t="s">
        <v>413</v>
      </c>
      <c r="AB45" s="1045" t="s">
        <v>433</v>
      </c>
      <c r="AC45" s="857">
        <v>142.9</v>
      </c>
      <c r="AD45" s="857">
        <v>-1.8</v>
      </c>
      <c r="AE45" s="857">
        <v>96.2</v>
      </c>
      <c r="AF45" s="954"/>
      <c r="AG45" s="926"/>
    </row>
    <row r="46" s="825" customFormat="1" ht="21.75" customHeight="1" spans="2:33">
      <c r="B46" s="858"/>
      <c r="C46" s="843"/>
      <c r="D46" s="858"/>
      <c r="E46" s="988" t="s">
        <v>580</v>
      </c>
      <c r="F46" s="899">
        <v>646.249062604231</v>
      </c>
      <c r="G46" s="899">
        <v>5.10392917833286</v>
      </c>
      <c r="H46" s="899">
        <v>1.30226356559083</v>
      </c>
      <c r="I46" s="857"/>
      <c r="J46" s="852"/>
      <c r="K46" s="997" t="s">
        <v>585</v>
      </c>
      <c r="L46" s="899">
        <v>83.7564102564103</v>
      </c>
      <c r="M46" s="899">
        <v>69.9754615384615</v>
      </c>
      <c r="N46" s="899">
        <v>11.3333333333333</v>
      </c>
      <c r="O46" s="899">
        <v>1.7</v>
      </c>
      <c r="P46" s="899">
        <v>60</v>
      </c>
      <c r="Q46" s="899">
        <v>16.6</v>
      </c>
      <c r="R46" s="899">
        <v>2.1</v>
      </c>
      <c r="S46" s="900">
        <v>6.5</v>
      </c>
      <c r="T46" s="868"/>
      <c r="U46" s="868"/>
      <c r="V46" s="868"/>
      <c r="W46" s="1028">
        <v>5</v>
      </c>
      <c r="X46" s="1029">
        <v>5</v>
      </c>
      <c r="Y46" s="1047" t="s">
        <v>406</v>
      </c>
      <c r="Z46" s="1048">
        <v>5</v>
      </c>
      <c r="AA46" s="1048" t="s">
        <v>413</v>
      </c>
      <c r="AB46" s="1045" t="s">
        <v>429</v>
      </c>
      <c r="AC46" s="899">
        <v>141.75</v>
      </c>
      <c r="AD46" s="899">
        <v>-1.85</v>
      </c>
      <c r="AE46" s="899">
        <v>97.95</v>
      </c>
      <c r="AF46" s="958"/>
      <c r="AG46" s="927"/>
    </row>
    <row r="47" s="824" customFormat="1" ht="21.75" customHeight="1" spans="2:33">
      <c r="B47" s="858"/>
      <c r="C47" s="843"/>
      <c r="D47" s="858"/>
      <c r="E47" s="856">
        <v>2020</v>
      </c>
      <c r="F47" s="857">
        <v>659.8</v>
      </c>
      <c r="G47" s="857">
        <v>6.95</v>
      </c>
      <c r="H47" s="857">
        <v>1.67218106242852</v>
      </c>
      <c r="I47" s="857" t="s">
        <v>405</v>
      </c>
      <c r="J47" s="852">
        <v>2</v>
      </c>
      <c r="K47" s="994" t="s">
        <v>579</v>
      </c>
      <c r="L47" s="857">
        <v>83.6153846153846</v>
      </c>
      <c r="M47" s="857">
        <v>67.8581538461538</v>
      </c>
      <c r="N47" s="857">
        <v>14</v>
      </c>
      <c r="O47" s="857">
        <v>2.8</v>
      </c>
      <c r="P47" s="857">
        <v>70</v>
      </c>
      <c r="Q47" s="857">
        <v>17.8</v>
      </c>
      <c r="R47" s="857">
        <v>2.1</v>
      </c>
      <c r="S47" s="895">
        <v>7</v>
      </c>
      <c r="T47" s="858"/>
      <c r="U47" s="866"/>
      <c r="V47" s="866"/>
      <c r="W47" s="1001"/>
      <c r="X47" s="1030"/>
      <c r="Y47" s="1001"/>
      <c r="Z47" s="1001"/>
      <c r="AA47" s="1001"/>
      <c r="AB47" s="1001"/>
      <c r="AC47" s="895">
        <v>145.1</v>
      </c>
      <c r="AD47" s="857">
        <v>-0.9</v>
      </c>
      <c r="AE47" s="895">
        <v>98.1</v>
      </c>
      <c r="AF47" s="954"/>
      <c r="AG47" s="926"/>
    </row>
    <row r="48" s="824" customFormat="1" ht="21.75" customHeight="1" spans="2:33">
      <c r="B48" s="858">
        <v>27</v>
      </c>
      <c r="C48" s="843"/>
      <c r="D48" s="986" t="s">
        <v>131</v>
      </c>
      <c r="E48" s="853">
        <v>2019</v>
      </c>
      <c r="F48" s="854">
        <v>644.39</v>
      </c>
      <c r="G48" s="854">
        <v>4.80548929004161</v>
      </c>
      <c r="H48" s="854">
        <v>0.630577709982056</v>
      </c>
      <c r="I48" s="892" t="s">
        <v>528</v>
      </c>
      <c r="J48" s="852">
        <v>4</v>
      </c>
      <c r="K48" s="994" t="s">
        <v>401</v>
      </c>
      <c r="L48" s="894">
        <v>84.8717948717949</v>
      </c>
      <c r="M48" s="857">
        <v>61.7484102564102</v>
      </c>
      <c r="N48" s="852">
        <v>22.3333333333333</v>
      </c>
      <c r="O48" s="857">
        <v>7.66666666666667</v>
      </c>
      <c r="P48" s="895">
        <v>75.3333333333333</v>
      </c>
      <c r="Q48" s="857">
        <v>14.6416666666667</v>
      </c>
      <c r="R48" s="857">
        <v>1.83333333333333</v>
      </c>
      <c r="S48" s="857">
        <v>6</v>
      </c>
      <c r="T48" s="858"/>
      <c r="U48" s="853"/>
      <c r="V48" s="853"/>
      <c r="W48" s="1024">
        <v>5</v>
      </c>
      <c r="X48" s="1034">
        <v>4.25</v>
      </c>
      <c r="Y48" s="1043" t="s">
        <v>406</v>
      </c>
      <c r="Z48" s="1044">
        <v>5</v>
      </c>
      <c r="AA48" s="1044" t="s">
        <v>413</v>
      </c>
      <c r="AB48" s="1045" t="s">
        <v>429</v>
      </c>
      <c r="AC48" s="858">
        <v>140.8</v>
      </c>
      <c r="AD48" s="858">
        <v>-1.69999999999999</v>
      </c>
      <c r="AE48" s="858">
        <v>92.4</v>
      </c>
      <c r="AF48" s="857"/>
      <c r="AG48" s="926"/>
    </row>
    <row r="49" s="824" customFormat="1" ht="21.75" customHeight="1" spans="2:33">
      <c r="B49" s="858"/>
      <c r="C49" s="843"/>
      <c r="D49" s="858"/>
      <c r="E49" s="852">
        <v>2020</v>
      </c>
      <c r="F49" s="857">
        <v>649.426224135858</v>
      </c>
      <c r="G49" s="857">
        <v>5.61610538709551</v>
      </c>
      <c r="H49" s="857">
        <v>2.49923101355925</v>
      </c>
      <c r="I49" s="866" t="s">
        <v>443</v>
      </c>
      <c r="J49" s="852">
        <v>4</v>
      </c>
      <c r="K49" s="995" t="s">
        <v>584</v>
      </c>
      <c r="L49" s="895">
        <v>85.1025641025641</v>
      </c>
      <c r="M49" s="895">
        <v>65.9108333333333</v>
      </c>
      <c r="N49" s="902">
        <v>8.66666666666667</v>
      </c>
      <c r="O49" s="895">
        <v>1.93333333333333</v>
      </c>
      <c r="P49" s="895">
        <v>61</v>
      </c>
      <c r="Q49" s="895">
        <v>16.3976666666667</v>
      </c>
      <c r="R49" s="895">
        <v>1.8</v>
      </c>
      <c r="S49" s="895">
        <v>6.5</v>
      </c>
      <c r="T49" s="866"/>
      <c r="U49" s="925"/>
      <c r="V49" s="925"/>
      <c r="W49" s="1026">
        <v>3</v>
      </c>
      <c r="X49" s="1027">
        <v>3.75</v>
      </c>
      <c r="Y49" s="1026" t="s">
        <v>402</v>
      </c>
      <c r="Z49" s="1026">
        <v>5</v>
      </c>
      <c r="AA49" s="1026" t="s">
        <v>403</v>
      </c>
      <c r="AB49" s="1045" t="s">
        <v>433</v>
      </c>
      <c r="AC49" s="857">
        <v>142.6</v>
      </c>
      <c r="AD49" s="857">
        <v>-2.1</v>
      </c>
      <c r="AE49" s="857">
        <v>89.4</v>
      </c>
      <c r="AF49" s="954"/>
      <c r="AG49" s="926"/>
    </row>
    <row r="50" s="825" customFormat="1" ht="21.75" customHeight="1" spans="2:33">
      <c r="B50" s="858"/>
      <c r="C50" s="843"/>
      <c r="D50" s="858"/>
      <c r="E50" s="988" t="s">
        <v>580</v>
      </c>
      <c r="F50" s="899">
        <v>646.908112067929</v>
      </c>
      <c r="G50" s="899">
        <v>5.21079733856856</v>
      </c>
      <c r="H50" s="899">
        <v>1.56490436177065</v>
      </c>
      <c r="I50" s="868"/>
      <c r="J50" s="852"/>
      <c r="K50" s="998" t="s">
        <v>585</v>
      </c>
      <c r="L50" s="898">
        <v>85.1025641025641</v>
      </c>
      <c r="M50" s="899">
        <v>65.9108333333333</v>
      </c>
      <c r="N50" s="867">
        <v>8.66666666666667</v>
      </c>
      <c r="O50" s="899">
        <v>1.93333333333333</v>
      </c>
      <c r="P50" s="900">
        <v>61</v>
      </c>
      <c r="Q50" s="899">
        <v>16.3976666666667</v>
      </c>
      <c r="R50" s="899">
        <v>1.8</v>
      </c>
      <c r="S50" s="899">
        <v>6.5</v>
      </c>
      <c r="T50" s="862"/>
      <c r="U50" s="797"/>
      <c r="V50" s="797"/>
      <c r="W50" s="1028">
        <v>5</v>
      </c>
      <c r="X50" s="1035">
        <v>4.25</v>
      </c>
      <c r="Y50" s="1047" t="s">
        <v>406</v>
      </c>
      <c r="Z50" s="1048">
        <v>5</v>
      </c>
      <c r="AA50" s="1048" t="s">
        <v>403</v>
      </c>
      <c r="AB50" s="1050" t="s">
        <v>434</v>
      </c>
      <c r="AC50" s="899">
        <v>141.7</v>
      </c>
      <c r="AD50" s="899">
        <v>-1.89999999999999</v>
      </c>
      <c r="AE50" s="899">
        <v>90.9</v>
      </c>
      <c r="AF50" s="958"/>
      <c r="AG50" s="927"/>
    </row>
    <row r="51" s="824" customFormat="1" ht="21.75" customHeight="1" spans="2:33">
      <c r="B51" s="858"/>
      <c r="C51" s="843"/>
      <c r="D51" s="858"/>
      <c r="E51" s="856">
        <v>2020</v>
      </c>
      <c r="F51" s="857">
        <v>651.721686928549</v>
      </c>
      <c r="G51" s="857">
        <v>5.63527050209207</v>
      </c>
      <c r="H51" s="857">
        <v>0.419970816677757</v>
      </c>
      <c r="I51" s="901" t="s">
        <v>405</v>
      </c>
      <c r="J51" s="852">
        <v>4</v>
      </c>
      <c r="K51" s="994" t="s">
        <v>401</v>
      </c>
      <c r="L51" s="895">
        <v>85.6538461538461</v>
      </c>
      <c r="M51" s="895">
        <v>66.8248461538462</v>
      </c>
      <c r="N51" s="852">
        <v>22</v>
      </c>
      <c r="O51" s="895">
        <v>5.6</v>
      </c>
      <c r="P51" s="895">
        <v>80</v>
      </c>
      <c r="Q51" s="895">
        <v>17.401</v>
      </c>
      <c r="R51" s="895">
        <v>1.8</v>
      </c>
      <c r="S51" s="895">
        <v>6.5</v>
      </c>
      <c r="T51" s="858"/>
      <c r="U51" s="858"/>
      <c r="V51" s="858"/>
      <c r="W51" s="1001"/>
      <c r="X51" s="1030"/>
      <c r="Y51" s="1001"/>
      <c r="Z51" s="1001"/>
      <c r="AA51" s="1001"/>
      <c r="AB51" s="1001"/>
      <c r="AC51" s="895">
        <v>143.8</v>
      </c>
      <c r="AD51" s="857">
        <v>-2.19999999999999</v>
      </c>
      <c r="AE51" s="895">
        <v>92.8747619047619</v>
      </c>
      <c r="AF51" s="954"/>
      <c r="AG51" s="926"/>
    </row>
    <row r="52" s="822" customFormat="1" ht="20" customHeight="1" spans="2:33">
      <c r="B52" s="858">
        <v>28</v>
      </c>
      <c r="C52" s="843"/>
      <c r="D52" s="986" t="s">
        <v>134</v>
      </c>
      <c r="E52" s="853">
        <v>2019</v>
      </c>
      <c r="F52" s="854">
        <v>633.2</v>
      </c>
      <c r="G52" s="854">
        <v>2.97</v>
      </c>
      <c r="H52" s="854">
        <v>-0.3</v>
      </c>
      <c r="I52" s="892" t="s">
        <v>528</v>
      </c>
      <c r="J52" s="852">
        <v>7</v>
      </c>
      <c r="K52" s="994" t="s">
        <v>584</v>
      </c>
      <c r="L52" s="894">
        <v>83.7</v>
      </c>
      <c r="M52" s="857">
        <v>71.6</v>
      </c>
      <c r="N52" s="852">
        <v>1</v>
      </c>
      <c r="O52" s="1017" t="s">
        <v>479</v>
      </c>
      <c r="P52" s="895">
        <v>100</v>
      </c>
      <c r="Q52" s="857">
        <v>1.3</v>
      </c>
      <c r="R52" s="857">
        <v>1.7</v>
      </c>
      <c r="S52" s="857">
        <v>6.4</v>
      </c>
      <c r="T52" s="858"/>
      <c r="U52" s="853"/>
      <c r="V52" s="853"/>
      <c r="W52" s="1024">
        <v>1</v>
      </c>
      <c r="X52" s="1034">
        <v>1.76</v>
      </c>
      <c r="Y52" s="1043" t="s">
        <v>413</v>
      </c>
      <c r="Z52" s="1044">
        <v>5</v>
      </c>
      <c r="AA52" s="1032" t="s">
        <v>403</v>
      </c>
      <c r="AB52" s="1059" t="s">
        <v>429</v>
      </c>
      <c r="AC52" s="857">
        <v>144</v>
      </c>
      <c r="AD52" s="858">
        <v>-0.7</v>
      </c>
      <c r="AE52" s="858">
        <v>92.8</v>
      </c>
      <c r="AF52" s="857"/>
      <c r="AG52" s="858"/>
    </row>
    <row r="53" s="822" customFormat="1" ht="20" customHeight="1" spans="2:33">
      <c r="B53" s="858"/>
      <c r="C53" s="843"/>
      <c r="D53" s="858"/>
      <c r="E53" s="852">
        <v>2020</v>
      </c>
      <c r="F53" s="857">
        <v>615.6</v>
      </c>
      <c r="G53" s="857">
        <v>3.95</v>
      </c>
      <c r="H53" s="857">
        <v>0.09</v>
      </c>
      <c r="I53" s="866" t="s">
        <v>443</v>
      </c>
      <c r="J53" s="852">
        <v>7</v>
      </c>
      <c r="K53" s="995" t="s">
        <v>584</v>
      </c>
      <c r="L53" s="895">
        <v>83.7</v>
      </c>
      <c r="M53" s="895">
        <v>72</v>
      </c>
      <c r="N53" s="902">
        <v>0</v>
      </c>
      <c r="O53" s="1018" t="s">
        <v>479</v>
      </c>
      <c r="P53" s="895">
        <v>100</v>
      </c>
      <c r="Q53" s="895">
        <v>1.6</v>
      </c>
      <c r="R53" s="895">
        <v>1.7</v>
      </c>
      <c r="S53" s="895">
        <v>6.6</v>
      </c>
      <c r="T53" s="866"/>
      <c r="U53" s="925"/>
      <c r="V53" s="925"/>
      <c r="W53" s="1026">
        <v>3</v>
      </c>
      <c r="X53" s="1027">
        <v>3.75</v>
      </c>
      <c r="Y53" s="1026" t="s">
        <v>402</v>
      </c>
      <c r="Z53" s="1026">
        <v>5</v>
      </c>
      <c r="AA53" s="1026" t="s">
        <v>413</v>
      </c>
      <c r="AB53" s="1059" t="s">
        <v>429</v>
      </c>
      <c r="AC53" s="857">
        <v>144.4</v>
      </c>
      <c r="AD53" s="857">
        <v>-2.1</v>
      </c>
      <c r="AE53" s="857">
        <v>94.3</v>
      </c>
      <c r="AF53" s="954"/>
      <c r="AG53" s="858"/>
    </row>
    <row r="54" s="823" customFormat="1" ht="20" customHeight="1" spans="2:33">
      <c r="B54" s="858"/>
      <c r="C54" s="843"/>
      <c r="D54" s="858"/>
      <c r="E54" s="988" t="s">
        <v>580</v>
      </c>
      <c r="F54" s="899">
        <f>AVERAGE(F52:F53)</f>
        <v>624.4</v>
      </c>
      <c r="G54" s="899">
        <f>AVERAGE(G52:G53)</f>
        <v>3.46</v>
      </c>
      <c r="H54" s="899">
        <v>-0.1</v>
      </c>
      <c r="I54" s="868"/>
      <c r="J54" s="852"/>
      <c r="K54" s="998" t="s">
        <v>585</v>
      </c>
      <c r="L54" s="898">
        <f t="shared" ref="L54:Q54" si="0">AVERAGE(L52:L53)</f>
        <v>83.7</v>
      </c>
      <c r="M54" s="899">
        <f t="shared" si="0"/>
        <v>71.8</v>
      </c>
      <c r="N54" s="867">
        <v>0.5</v>
      </c>
      <c r="O54" s="1017" t="s">
        <v>479</v>
      </c>
      <c r="P54" s="900">
        <v>100</v>
      </c>
      <c r="Q54" s="899">
        <f t="shared" si="0"/>
        <v>1.45</v>
      </c>
      <c r="R54" s="899">
        <v>1.7</v>
      </c>
      <c r="S54" s="900">
        <f>AVERAGE(S52:S53)</f>
        <v>6.5</v>
      </c>
      <c r="T54" s="868"/>
      <c r="U54" s="970"/>
      <c r="V54" s="970"/>
      <c r="W54" s="1039">
        <v>3</v>
      </c>
      <c r="X54" s="1032">
        <v>3.75</v>
      </c>
      <c r="Y54" s="1039" t="s">
        <v>402</v>
      </c>
      <c r="Z54" s="1048">
        <v>5</v>
      </c>
      <c r="AA54" s="1032" t="s">
        <v>403</v>
      </c>
      <c r="AB54" s="1060" t="s">
        <v>434</v>
      </c>
      <c r="AC54" s="899">
        <f t="shared" ref="AC54:AE54" si="1">AVERAGE(AC52:AC53)</f>
        <v>144.2</v>
      </c>
      <c r="AD54" s="899">
        <f t="shared" si="1"/>
        <v>-1.4</v>
      </c>
      <c r="AE54" s="899">
        <f t="shared" si="1"/>
        <v>93.55</v>
      </c>
      <c r="AF54" s="958"/>
      <c r="AG54" s="862"/>
    </row>
    <row r="55" s="824" customFormat="1" ht="20" customHeight="1" spans="2:33">
      <c r="B55" s="858"/>
      <c r="C55" s="843"/>
      <c r="D55" s="858"/>
      <c r="E55" s="856">
        <v>2020</v>
      </c>
      <c r="F55" s="857">
        <v>653.1</v>
      </c>
      <c r="G55" s="857">
        <v>5.86</v>
      </c>
      <c r="H55" s="857">
        <v>-0.59</v>
      </c>
      <c r="I55" s="866" t="s">
        <v>405</v>
      </c>
      <c r="J55" s="852">
        <v>3</v>
      </c>
      <c r="K55" s="994" t="s">
        <v>584</v>
      </c>
      <c r="L55" s="895">
        <v>83.8</v>
      </c>
      <c r="M55" s="895">
        <v>72.9</v>
      </c>
      <c r="N55" s="852">
        <v>0</v>
      </c>
      <c r="O55" s="1018" t="s">
        <v>479</v>
      </c>
      <c r="P55" s="895">
        <v>100</v>
      </c>
      <c r="Q55" s="895">
        <v>1.6</v>
      </c>
      <c r="R55" s="895">
        <v>1.7</v>
      </c>
      <c r="S55" s="895">
        <v>6.5</v>
      </c>
      <c r="T55" s="858"/>
      <c r="U55" s="858"/>
      <c r="V55" s="858"/>
      <c r="W55" s="1001"/>
      <c r="X55" s="1001"/>
      <c r="Y55" s="1001"/>
      <c r="Z55" s="1001"/>
      <c r="AA55" s="1001"/>
      <c r="AB55" s="1059"/>
      <c r="AC55" s="895">
        <v>145.4</v>
      </c>
      <c r="AD55" s="857">
        <v>-0.6</v>
      </c>
      <c r="AE55" s="895">
        <v>93</v>
      </c>
      <c r="AF55" s="954"/>
      <c r="AG55" s="926"/>
    </row>
    <row r="56" s="822" customFormat="1" ht="20" customHeight="1" spans="2:33">
      <c r="B56" s="858"/>
      <c r="C56" s="843"/>
      <c r="D56" s="986" t="s">
        <v>596</v>
      </c>
      <c r="E56" s="853">
        <v>2018</v>
      </c>
      <c r="F56" s="854">
        <v>614.8</v>
      </c>
      <c r="G56" s="854"/>
      <c r="H56" s="854"/>
      <c r="I56" s="892"/>
      <c r="J56" s="852">
        <v>10</v>
      </c>
      <c r="K56" s="994" t="s">
        <v>401</v>
      </c>
      <c r="L56" s="894">
        <v>83.7</v>
      </c>
      <c r="M56" s="857">
        <v>68.6</v>
      </c>
      <c r="N56" s="852">
        <v>20</v>
      </c>
      <c r="O56" s="857">
        <v>6.4</v>
      </c>
      <c r="P56" s="895">
        <v>76</v>
      </c>
      <c r="Q56" s="857">
        <v>15.6</v>
      </c>
      <c r="R56" s="857">
        <v>1.8</v>
      </c>
      <c r="S56" s="857">
        <v>6.5</v>
      </c>
      <c r="T56" s="858"/>
      <c r="U56" s="853"/>
      <c r="V56" s="853"/>
      <c r="W56" s="1024">
        <v>5</v>
      </c>
      <c r="X56" s="1024">
        <v>4.75</v>
      </c>
      <c r="Y56" s="1043" t="s">
        <v>406</v>
      </c>
      <c r="Z56" s="1044">
        <v>5</v>
      </c>
      <c r="AA56" s="1044" t="s">
        <v>413</v>
      </c>
      <c r="AB56" s="1045" t="s">
        <v>429</v>
      </c>
      <c r="AC56" s="903">
        <v>142.5</v>
      </c>
      <c r="AD56" s="903"/>
      <c r="AE56" s="903">
        <v>87.1</v>
      </c>
      <c r="AF56" s="857"/>
      <c r="AG56" s="858"/>
    </row>
    <row r="57" s="822" customFormat="1" ht="20" customHeight="1" spans="2:33">
      <c r="B57" s="858"/>
      <c r="C57" s="843"/>
      <c r="D57" s="858"/>
      <c r="E57" s="853">
        <v>2019</v>
      </c>
      <c r="F57" s="854">
        <v>614.893175388009</v>
      </c>
      <c r="G57" s="854"/>
      <c r="H57" s="854"/>
      <c r="I57" s="892"/>
      <c r="J57" s="852">
        <v>10</v>
      </c>
      <c r="K57" s="994" t="s">
        <v>579</v>
      </c>
      <c r="L57" s="894">
        <v>83.6538461538461</v>
      </c>
      <c r="M57" s="857">
        <v>73.8188974358974</v>
      </c>
      <c r="N57" s="852">
        <v>11.3333333333333</v>
      </c>
      <c r="O57" s="857">
        <v>2.86666666666667</v>
      </c>
      <c r="P57" s="895">
        <v>73</v>
      </c>
      <c r="Q57" s="857">
        <v>16.596</v>
      </c>
      <c r="R57" s="857">
        <v>1.7</v>
      </c>
      <c r="S57" s="857">
        <v>7</v>
      </c>
      <c r="T57" s="858"/>
      <c r="U57" s="853"/>
      <c r="V57" s="853"/>
      <c r="W57" s="1024">
        <v>1</v>
      </c>
      <c r="X57" s="1024">
        <v>2.25</v>
      </c>
      <c r="Y57" s="1043" t="s">
        <v>402</v>
      </c>
      <c r="Z57" s="1044">
        <v>5</v>
      </c>
      <c r="AA57" s="1044" t="s">
        <v>413</v>
      </c>
      <c r="AB57" s="1045" t="s">
        <v>429</v>
      </c>
      <c r="AC57" s="903">
        <v>144.7</v>
      </c>
      <c r="AD57" s="858"/>
      <c r="AE57" s="903">
        <v>86.2866666666667</v>
      </c>
      <c r="AF57" s="857"/>
      <c r="AG57" s="858"/>
    </row>
    <row r="58" s="822" customFormat="1" ht="20" customHeight="1" spans="2:33">
      <c r="B58" s="858"/>
      <c r="C58" s="843"/>
      <c r="D58" s="858"/>
      <c r="E58" s="852" t="s">
        <v>421</v>
      </c>
      <c r="F58" s="857">
        <v>592.212836095615</v>
      </c>
      <c r="G58" s="857"/>
      <c r="H58" s="857"/>
      <c r="I58" s="866"/>
      <c r="J58" s="852">
        <v>11</v>
      </c>
      <c r="K58" s="995" t="s">
        <v>584</v>
      </c>
      <c r="L58" s="895">
        <v>83.1538461538462</v>
      </c>
      <c r="M58" s="895">
        <v>74.3666538461538</v>
      </c>
      <c r="N58" s="902">
        <v>11</v>
      </c>
      <c r="O58" s="895">
        <v>2.8</v>
      </c>
      <c r="P58" s="895">
        <v>67</v>
      </c>
      <c r="Q58" s="895">
        <v>17.7</v>
      </c>
      <c r="R58" s="895">
        <v>1.8</v>
      </c>
      <c r="S58" s="895">
        <v>7</v>
      </c>
      <c r="T58" s="866"/>
      <c r="U58" s="925"/>
      <c r="V58" s="925"/>
      <c r="W58" s="1026">
        <v>5</v>
      </c>
      <c r="X58" s="1026">
        <v>5</v>
      </c>
      <c r="Y58" s="1026" t="s">
        <v>406</v>
      </c>
      <c r="Z58" s="1026">
        <v>5</v>
      </c>
      <c r="AA58" s="1026" t="s">
        <v>403</v>
      </c>
      <c r="AB58" s="1030" t="s">
        <v>433</v>
      </c>
      <c r="AC58" s="903">
        <v>146.5</v>
      </c>
      <c r="AD58" s="857"/>
      <c r="AE58" s="903">
        <v>89.3557142857143</v>
      </c>
      <c r="AF58" s="954"/>
      <c r="AG58" s="858"/>
    </row>
    <row r="59" s="822" customFormat="1" ht="20" customHeight="1" spans="2:33">
      <c r="B59" s="858"/>
      <c r="C59" s="843"/>
      <c r="D59" s="858"/>
      <c r="E59" s="856" t="s">
        <v>423</v>
      </c>
      <c r="F59" s="857">
        <v>617</v>
      </c>
      <c r="G59" s="857"/>
      <c r="H59" s="857"/>
      <c r="I59" s="901"/>
      <c r="J59" s="852">
        <v>5</v>
      </c>
      <c r="K59" s="995" t="s">
        <v>584</v>
      </c>
      <c r="L59" s="895">
        <v>84.6538461538462</v>
      </c>
      <c r="M59" s="895">
        <v>74.9726538461538</v>
      </c>
      <c r="N59" s="852">
        <v>8</v>
      </c>
      <c r="O59" s="895">
        <v>1.7</v>
      </c>
      <c r="P59" s="895">
        <v>67</v>
      </c>
      <c r="Q59" s="895">
        <v>16.197</v>
      </c>
      <c r="R59" s="895">
        <v>1.7</v>
      </c>
      <c r="S59" s="895">
        <v>7</v>
      </c>
      <c r="T59" s="858"/>
      <c r="U59" s="858"/>
      <c r="V59" s="858"/>
      <c r="W59" s="1001"/>
      <c r="X59" s="1001"/>
      <c r="Y59" s="1001"/>
      <c r="Z59" s="1001"/>
      <c r="AA59" s="1001"/>
      <c r="AB59" s="1001"/>
      <c r="AC59" s="895">
        <v>146</v>
      </c>
      <c r="AD59" s="857"/>
      <c r="AE59" s="895">
        <v>90.2816666666667</v>
      </c>
      <c r="AF59" s="954"/>
      <c r="AG59" s="858"/>
    </row>
    <row r="60" s="824" customFormat="1" ht="20" customHeight="1" spans="2:33">
      <c r="B60" s="858">
        <v>29</v>
      </c>
      <c r="C60" s="859" t="s">
        <v>597</v>
      </c>
      <c r="D60" s="986" t="s">
        <v>148</v>
      </c>
      <c r="E60" s="853">
        <v>2018</v>
      </c>
      <c r="F60" s="854">
        <v>669.59</v>
      </c>
      <c r="G60" s="854">
        <v>5.16</v>
      </c>
      <c r="H60" s="854">
        <v>1.6</v>
      </c>
      <c r="I60" s="854" t="s">
        <v>454</v>
      </c>
      <c r="J60" s="1019">
        <v>1</v>
      </c>
      <c r="K60" s="1020" t="s">
        <v>410</v>
      </c>
      <c r="L60" s="894">
        <v>84.8</v>
      </c>
      <c r="M60" s="894">
        <v>71.1</v>
      </c>
      <c r="N60" s="894">
        <v>32</v>
      </c>
      <c r="O60" s="894">
        <v>9.6</v>
      </c>
      <c r="P60" s="894">
        <v>82</v>
      </c>
      <c r="Q60" s="894">
        <v>10.1</v>
      </c>
      <c r="R60" s="894">
        <v>2</v>
      </c>
      <c r="S60" s="857">
        <v>7</v>
      </c>
      <c r="T60" s="858"/>
      <c r="U60" s="1040" t="s">
        <v>440</v>
      </c>
      <c r="V60" s="853">
        <v>-0.29</v>
      </c>
      <c r="W60" s="1038">
        <v>5</v>
      </c>
      <c r="X60" s="1038">
        <v>5</v>
      </c>
      <c r="Y60" s="1053" t="s">
        <v>406</v>
      </c>
      <c r="Z60" s="1053">
        <v>5</v>
      </c>
      <c r="AA60" s="1053" t="s">
        <v>413</v>
      </c>
      <c r="AB60" s="1053" t="s">
        <v>433</v>
      </c>
      <c r="AC60" s="1004">
        <v>148.3</v>
      </c>
      <c r="AD60" s="1061">
        <v>-0.2</v>
      </c>
      <c r="AE60" s="1062">
        <v>95.1</v>
      </c>
      <c r="AF60" s="857"/>
      <c r="AG60" s="926"/>
    </row>
    <row r="61" s="824" customFormat="1" ht="20" customHeight="1" spans="2:33">
      <c r="B61" s="858"/>
      <c r="C61" s="843"/>
      <c r="D61" s="858"/>
      <c r="E61" s="852">
        <v>2019</v>
      </c>
      <c r="F61" s="854">
        <v>728.01</v>
      </c>
      <c r="G61" s="854">
        <v>6.35</v>
      </c>
      <c r="H61" s="854">
        <v>2.62</v>
      </c>
      <c r="I61" s="854" t="s">
        <v>452</v>
      </c>
      <c r="J61" s="1019">
        <v>3</v>
      </c>
      <c r="K61" s="1005" t="s">
        <v>584</v>
      </c>
      <c r="L61" s="894">
        <v>82.3</v>
      </c>
      <c r="M61" s="894">
        <v>68.8</v>
      </c>
      <c r="N61" s="894">
        <v>25</v>
      </c>
      <c r="O61" s="894">
        <v>4.4</v>
      </c>
      <c r="P61" s="894">
        <v>73</v>
      </c>
      <c r="Q61" s="894">
        <v>13.1</v>
      </c>
      <c r="R61" s="894">
        <v>1.7</v>
      </c>
      <c r="S61" s="895">
        <v>6.5</v>
      </c>
      <c r="T61" s="866"/>
      <c r="U61" s="925"/>
      <c r="V61" s="925"/>
      <c r="W61" s="1038">
        <v>5</v>
      </c>
      <c r="X61" s="1038">
        <v>5</v>
      </c>
      <c r="Y61" s="1053" t="s">
        <v>406</v>
      </c>
      <c r="Z61" s="1053">
        <v>5</v>
      </c>
      <c r="AA61" s="1053" t="s">
        <v>403</v>
      </c>
      <c r="AB61" s="1053" t="s">
        <v>429</v>
      </c>
      <c r="AC61" s="1004">
        <v>146.3</v>
      </c>
      <c r="AD61" s="1061">
        <v>-2</v>
      </c>
      <c r="AE61" s="1062">
        <v>94.8</v>
      </c>
      <c r="AF61" s="954"/>
      <c r="AG61" s="926"/>
    </row>
    <row r="62" s="825" customFormat="1" ht="20" customHeight="1" spans="2:33">
      <c r="B62" s="858"/>
      <c r="C62" s="843"/>
      <c r="D62" s="858"/>
      <c r="E62" s="988" t="s">
        <v>580</v>
      </c>
      <c r="F62" s="855">
        <f>AVERAGEA(F60:F61)</f>
        <v>698.8</v>
      </c>
      <c r="G62" s="855">
        <f>AVERAGE(G60:G61)</f>
        <v>5.755</v>
      </c>
      <c r="H62" s="855">
        <v>2.11</v>
      </c>
      <c r="I62" s="855" t="s">
        <v>598</v>
      </c>
      <c r="J62" s="1006"/>
      <c r="K62" s="1007" t="s">
        <v>585</v>
      </c>
      <c r="L62" s="898">
        <v>82.3</v>
      </c>
      <c r="M62" s="898">
        <v>68.8</v>
      </c>
      <c r="N62" s="898">
        <v>25</v>
      </c>
      <c r="O62" s="898">
        <v>4.4</v>
      </c>
      <c r="P62" s="898">
        <v>73</v>
      </c>
      <c r="Q62" s="898">
        <v>13.1</v>
      </c>
      <c r="R62" s="898">
        <v>1.7</v>
      </c>
      <c r="S62" s="900">
        <v>6.5</v>
      </c>
      <c r="T62" s="868"/>
      <c r="U62" s="970"/>
      <c r="V62" s="970"/>
      <c r="W62" s="1041">
        <v>5</v>
      </c>
      <c r="X62" s="1041">
        <v>5</v>
      </c>
      <c r="Y62" s="1056" t="s">
        <v>406</v>
      </c>
      <c r="Z62" s="1056">
        <v>5</v>
      </c>
      <c r="AA62" s="1056" t="s">
        <v>403</v>
      </c>
      <c r="AB62" s="1056" t="s">
        <v>434</v>
      </c>
      <c r="AC62" s="1063">
        <f>AVERAGEA(AC60:AC61)</f>
        <v>147.3</v>
      </c>
      <c r="AD62" s="1064">
        <v>-1.1</v>
      </c>
      <c r="AE62" s="1064">
        <f>AVERAGEA(AE60:AE61)</f>
        <v>94.95</v>
      </c>
      <c r="AF62" s="958"/>
      <c r="AG62" s="927"/>
    </row>
    <row r="63" s="824" customFormat="1" ht="20" customHeight="1" spans="2:33">
      <c r="B63" s="858"/>
      <c r="C63" s="843"/>
      <c r="D63" s="858"/>
      <c r="E63" s="856">
        <v>2020</v>
      </c>
      <c r="F63" s="854">
        <v>678.3</v>
      </c>
      <c r="G63" s="854">
        <v>4.52</v>
      </c>
      <c r="H63" s="854"/>
      <c r="I63" s="854" t="s">
        <v>405</v>
      </c>
      <c r="J63" s="1019">
        <v>2</v>
      </c>
      <c r="K63" s="1011" t="s">
        <v>410</v>
      </c>
      <c r="L63" s="894">
        <v>84.8</v>
      </c>
      <c r="M63" s="894">
        <v>69.1</v>
      </c>
      <c r="N63" s="894">
        <v>55</v>
      </c>
      <c r="O63" s="894">
        <v>14.1</v>
      </c>
      <c r="P63" s="894">
        <v>75</v>
      </c>
      <c r="Q63" s="894">
        <v>11.5</v>
      </c>
      <c r="R63" s="894">
        <v>1.7</v>
      </c>
      <c r="S63" s="895">
        <v>6.2</v>
      </c>
      <c r="T63" s="858"/>
      <c r="U63" s="858"/>
      <c r="V63" s="858"/>
      <c r="W63" s="1038"/>
      <c r="X63" s="1038"/>
      <c r="Y63" s="1053"/>
      <c r="Z63" s="1053"/>
      <c r="AA63" s="1053"/>
      <c r="AB63" s="1053"/>
      <c r="AC63" s="1004">
        <v>147.6</v>
      </c>
      <c r="AD63" s="1061">
        <v>-0.7</v>
      </c>
      <c r="AE63" s="1061">
        <v>94.6</v>
      </c>
      <c r="AF63" s="954"/>
      <c r="AG63" s="926"/>
    </row>
    <row r="64" s="824" customFormat="1" ht="20" customHeight="1" spans="2:33">
      <c r="B64" s="858">
        <v>30</v>
      </c>
      <c r="C64" s="843"/>
      <c r="D64" s="986" t="s">
        <v>145</v>
      </c>
      <c r="E64" s="853">
        <v>2018</v>
      </c>
      <c r="F64" s="854">
        <v>667.95</v>
      </c>
      <c r="G64" s="854">
        <v>4.9</v>
      </c>
      <c r="H64" s="854">
        <v>1.3</v>
      </c>
      <c r="I64" s="854" t="s">
        <v>495</v>
      </c>
      <c r="J64" s="1019">
        <v>3</v>
      </c>
      <c r="K64" s="1011" t="s">
        <v>410</v>
      </c>
      <c r="L64" s="894">
        <v>84.4</v>
      </c>
      <c r="M64" s="894">
        <v>63.6</v>
      </c>
      <c r="N64" s="894">
        <v>26</v>
      </c>
      <c r="O64" s="894">
        <v>8.1</v>
      </c>
      <c r="P64" s="894">
        <v>70</v>
      </c>
      <c r="Q64" s="894">
        <v>14.5</v>
      </c>
      <c r="R64" s="894">
        <v>2</v>
      </c>
      <c r="S64" s="857">
        <v>7</v>
      </c>
      <c r="T64" s="858"/>
      <c r="U64" s="853">
        <v>55</v>
      </c>
      <c r="V64" s="853"/>
      <c r="W64" s="1038">
        <v>3</v>
      </c>
      <c r="X64" s="1038">
        <v>4.5</v>
      </c>
      <c r="Y64" s="1053" t="s">
        <v>406</v>
      </c>
      <c r="Z64" s="1053">
        <v>5</v>
      </c>
      <c r="AA64" s="1053" t="s">
        <v>413</v>
      </c>
      <c r="AB64" s="1053" t="s">
        <v>429</v>
      </c>
      <c r="AC64" s="1004">
        <v>145.1</v>
      </c>
      <c r="AD64" s="1061">
        <v>-3.4</v>
      </c>
      <c r="AE64" s="1062">
        <v>102</v>
      </c>
      <c r="AF64" s="857"/>
      <c r="AG64" s="926"/>
    </row>
    <row r="65" s="824" customFormat="1" ht="20" customHeight="1" spans="2:33">
      <c r="B65" s="858"/>
      <c r="C65" s="843"/>
      <c r="D65" s="858"/>
      <c r="E65" s="852">
        <v>2019</v>
      </c>
      <c r="F65" s="854">
        <v>697.83</v>
      </c>
      <c r="G65" s="854">
        <v>2.02</v>
      </c>
      <c r="H65" s="854">
        <v>-1.63</v>
      </c>
      <c r="I65" s="854" t="s">
        <v>517</v>
      </c>
      <c r="J65" s="1019">
        <v>8</v>
      </c>
      <c r="K65" s="1007" t="s">
        <v>585</v>
      </c>
      <c r="L65" s="898">
        <v>82.7</v>
      </c>
      <c r="M65" s="898">
        <v>65.6</v>
      </c>
      <c r="N65" s="898">
        <v>26</v>
      </c>
      <c r="O65" s="898">
        <v>5</v>
      </c>
      <c r="P65" s="898">
        <v>60</v>
      </c>
      <c r="Q65" s="898">
        <v>15.6</v>
      </c>
      <c r="R65" s="898">
        <v>1.8</v>
      </c>
      <c r="S65" s="895">
        <v>7</v>
      </c>
      <c r="T65" s="866"/>
      <c r="U65" s="925"/>
      <c r="V65" s="925"/>
      <c r="W65" s="1038">
        <v>3</v>
      </c>
      <c r="X65" s="1038">
        <v>4</v>
      </c>
      <c r="Y65" s="1053" t="s">
        <v>402</v>
      </c>
      <c r="Z65" s="1053">
        <v>5</v>
      </c>
      <c r="AA65" s="1053" t="s">
        <v>403</v>
      </c>
      <c r="AB65" s="1053" t="s">
        <v>429</v>
      </c>
      <c r="AC65" s="1004">
        <v>142.9</v>
      </c>
      <c r="AD65" s="1061">
        <v>-5.4</v>
      </c>
      <c r="AE65" s="1062">
        <v>97.6</v>
      </c>
      <c r="AF65" s="954"/>
      <c r="AG65" s="926"/>
    </row>
    <row r="66" s="825" customFormat="1" ht="20" customHeight="1" spans="2:33">
      <c r="B66" s="858"/>
      <c r="C66" s="843"/>
      <c r="D66" s="858"/>
      <c r="E66" s="988" t="s">
        <v>580</v>
      </c>
      <c r="F66" s="855">
        <f>AVERAGEA(F64:F65)</f>
        <v>682.89</v>
      </c>
      <c r="G66" s="855">
        <f>AVERAGEA(G64:G65)</f>
        <v>3.46</v>
      </c>
      <c r="H66" s="1462" t="s">
        <v>599</v>
      </c>
      <c r="I66" s="1462" t="s">
        <v>600</v>
      </c>
      <c r="J66" s="1006"/>
      <c r="K66" s="1007" t="s">
        <v>585</v>
      </c>
      <c r="L66" s="898">
        <v>82.7</v>
      </c>
      <c r="M66" s="898">
        <v>65.6</v>
      </c>
      <c r="N66" s="898">
        <v>26</v>
      </c>
      <c r="O66" s="898">
        <v>5</v>
      </c>
      <c r="P66" s="898">
        <v>60</v>
      </c>
      <c r="Q66" s="898">
        <v>15.6</v>
      </c>
      <c r="R66" s="898">
        <v>1.8</v>
      </c>
      <c r="S66" s="899">
        <v>7</v>
      </c>
      <c r="T66" s="862"/>
      <c r="U66" s="797"/>
      <c r="V66" s="797"/>
      <c r="W66" s="1041">
        <v>3</v>
      </c>
      <c r="X66" s="1041">
        <v>4.5</v>
      </c>
      <c r="Y66" s="1056" t="s">
        <v>406</v>
      </c>
      <c r="Z66" s="1056">
        <v>5</v>
      </c>
      <c r="AA66" s="1056" t="s">
        <v>403</v>
      </c>
      <c r="AB66" s="1056" t="s">
        <v>434</v>
      </c>
      <c r="AC66" s="1063">
        <f>AVERAGEA(AC64:AC65)</f>
        <v>144</v>
      </c>
      <c r="AD66" s="1064">
        <v>-4.4</v>
      </c>
      <c r="AE66" s="1109">
        <f>AVERAGEA(AE64:AE65)</f>
        <v>99.8</v>
      </c>
      <c r="AF66" s="958"/>
      <c r="AG66" s="927"/>
    </row>
    <row r="67" s="824" customFormat="1" ht="20" customHeight="1" spans="2:33">
      <c r="B67" s="858"/>
      <c r="C67" s="843"/>
      <c r="D67" s="858"/>
      <c r="E67" s="856">
        <v>2020</v>
      </c>
      <c r="F67" s="854">
        <v>677.7</v>
      </c>
      <c r="G67" s="854">
        <v>4.51</v>
      </c>
      <c r="H67" s="854"/>
      <c r="I67" s="854" t="s">
        <v>405</v>
      </c>
      <c r="J67" s="1019">
        <v>3</v>
      </c>
      <c r="K67" s="1011"/>
      <c r="L67" s="898">
        <v>86</v>
      </c>
      <c r="M67" s="898">
        <v>72.3</v>
      </c>
      <c r="N67" s="898">
        <v>31</v>
      </c>
      <c r="O67" s="898">
        <v>8.9</v>
      </c>
      <c r="P67" s="898">
        <v>55</v>
      </c>
      <c r="Q67" s="898">
        <v>15.3</v>
      </c>
      <c r="R67" s="898">
        <v>1.9</v>
      </c>
      <c r="S67" s="895">
        <v>6.3</v>
      </c>
      <c r="T67" s="858"/>
      <c r="U67" s="858"/>
      <c r="V67" s="858"/>
      <c r="W67" s="1038"/>
      <c r="X67" s="1038"/>
      <c r="Y67" s="1053"/>
      <c r="Z67" s="1053"/>
      <c r="AA67" s="1053"/>
      <c r="AB67" s="1053"/>
      <c r="AC67" s="1004">
        <v>145.8</v>
      </c>
      <c r="AD67" s="1061">
        <v>-2.5</v>
      </c>
      <c r="AE67" s="1062">
        <v>98.2</v>
      </c>
      <c r="AF67" s="954"/>
      <c r="AG67" s="926"/>
    </row>
    <row r="68" s="822" customFormat="1" ht="20" customHeight="1" spans="2:33">
      <c r="B68" s="858">
        <v>31</v>
      </c>
      <c r="C68" s="843"/>
      <c r="D68" s="986" t="s">
        <v>138</v>
      </c>
      <c r="E68" s="853">
        <v>2018</v>
      </c>
      <c r="F68" s="854">
        <v>664.55</v>
      </c>
      <c r="G68" s="854">
        <v>4.36</v>
      </c>
      <c r="H68" s="854">
        <v>0.8</v>
      </c>
      <c r="I68" s="854" t="s">
        <v>495</v>
      </c>
      <c r="J68" s="1019">
        <v>5</v>
      </c>
      <c r="K68" s="1020"/>
      <c r="L68" s="894">
        <v>82.4</v>
      </c>
      <c r="M68" s="894">
        <v>69.2</v>
      </c>
      <c r="N68" s="894">
        <v>35</v>
      </c>
      <c r="O68" s="894">
        <v>7.5</v>
      </c>
      <c r="P68" s="894">
        <v>73</v>
      </c>
      <c r="Q68" s="894">
        <v>14.5</v>
      </c>
      <c r="R68" s="894">
        <v>1.7</v>
      </c>
      <c r="S68" s="857">
        <v>7</v>
      </c>
      <c r="T68" s="858"/>
      <c r="U68" s="853">
        <v>68</v>
      </c>
      <c r="V68" s="853"/>
      <c r="W68" s="1038">
        <v>3</v>
      </c>
      <c r="X68" s="1038">
        <v>4.25</v>
      </c>
      <c r="Y68" s="1053" t="s">
        <v>406</v>
      </c>
      <c r="Z68" s="1053">
        <v>5</v>
      </c>
      <c r="AA68" s="1053" t="s">
        <v>403</v>
      </c>
      <c r="AB68" s="1053" t="s">
        <v>429</v>
      </c>
      <c r="AC68" s="1004">
        <v>148.5</v>
      </c>
      <c r="AD68" s="1061">
        <v>0</v>
      </c>
      <c r="AE68" s="1062">
        <v>102.7</v>
      </c>
      <c r="AF68" s="857"/>
      <c r="AG68" s="858"/>
    </row>
    <row r="69" s="822" customFormat="1" ht="20" customHeight="1" spans="2:33">
      <c r="B69" s="858"/>
      <c r="C69" s="843"/>
      <c r="D69" s="858"/>
      <c r="E69" s="852">
        <v>2019</v>
      </c>
      <c r="F69" s="854">
        <v>730.22</v>
      </c>
      <c r="G69" s="854">
        <v>6.63</v>
      </c>
      <c r="H69" s="854">
        <v>2.93</v>
      </c>
      <c r="I69" s="854" t="s">
        <v>452</v>
      </c>
      <c r="J69" s="1019">
        <v>1</v>
      </c>
      <c r="K69" s="1005" t="s">
        <v>584</v>
      </c>
      <c r="L69" s="894">
        <v>80.2</v>
      </c>
      <c r="M69" s="894">
        <v>69.5</v>
      </c>
      <c r="N69" s="894">
        <v>20</v>
      </c>
      <c r="O69" s="894">
        <v>3.5</v>
      </c>
      <c r="P69" s="894">
        <v>60</v>
      </c>
      <c r="Q69" s="894">
        <v>16.3</v>
      </c>
      <c r="R69" s="894">
        <v>1.7</v>
      </c>
      <c r="S69" s="857">
        <v>7</v>
      </c>
      <c r="T69" s="858"/>
      <c r="U69" s="853"/>
      <c r="V69" s="853"/>
      <c r="W69" s="1038">
        <v>3</v>
      </c>
      <c r="X69" s="1038">
        <v>3</v>
      </c>
      <c r="Y69" s="1053" t="s">
        <v>402</v>
      </c>
      <c r="Z69" s="1053">
        <v>5</v>
      </c>
      <c r="AA69" s="1053" t="s">
        <v>403</v>
      </c>
      <c r="AB69" s="1053" t="s">
        <v>429</v>
      </c>
      <c r="AC69" s="1004">
        <v>148.1</v>
      </c>
      <c r="AD69" s="1061">
        <v>-0.2</v>
      </c>
      <c r="AE69" s="1062">
        <v>103.3</v>
      </c>
      <c r="AF69" s="857"/>
      <c r="AG69" s="858"/>
    </row>
    <row r="70" s="823" customFormat="1" ht="20" customHeight="1" spans="2:33">
      <c r="B70" s="858"/>
      <c r="C70" s="843"/>
      <c r="D70" s="858"/>
      <c r="E70" s="988" t="s">
        <v>580</v>
      </c>
      <c r="F70" s="855">
        <f>AVERAGEA(F68:F69)</f>
        <v>697.385</v>
      </c>
      <c r="G70" s="855">
        <f>AVERAGEA(G68:G69)</f>
        <v>5.495</v>
      </c>
      <c r="H70" s="855">
        <v>1.87</v>
      </c>
      <c r="I70" s="855" t="s">
        <v>601</v>
      </c>
      <c r="J70" s="1006"/>
      <c r="K70" s="1007" t="s">
        <v>585</v>
      </c>
      <c r="L70" s="898">
        <v>80.2</v>
      </c>
      <c r="M70" s="898">
        <v>69.5</v>
      </c>
      <c r="N70" s="898">
        <v>20</v>
      </c>
      <c r="O70" s="898">
        <v>3.5</v>
      </c>
      <c r="P70" s="898">
        <v>60</v>
      </c>
      <c r="Q70" s="898">
        <v>16.3</v>
      </c>
      <c r="R70" s="898">
        <v>1.7</v>
      </c>
      <c r="S70" s="899">
        <v>7</v>
      </c>
      <c r="T70" s="862"/>
      <c r="U70" s="797"/>
      <c r="V70" s="797"/>
      <c r="W70" s="1041">
        <v>3</v>
      </c>
      <c r="X70" s="1041">
        <v>4.25</v>
      </c>
      <c r="Y70" s="1056" t="s">
        <v>406</v>
      </c>
      <c r="Z70" s="1056">
        <v>5</v>
      </c>
      <c r="AA70" s="1056" t="s">
        <v>403</v>
      </c>
      <c r="AB70" s="1056" t="s">
        <v>434</v>
      </c>
      <c r="AC70" s="1063">
        <v>148.3</v>
      </c>
      <c r="AD70" s="1064">
        <v>-0.1</v>
      </c>
      <c r="AE70" s="1064">
        <f>AVERAGEA(AE68:AE69)</f>
        <v>103</v>
      </c>
      <c r="AF70" s="904"/>
      <c r="AG70" s="862"/>
    </row>
    <row r="71" s="824" customFormat="1" ht="20" customHeight="1" spans="2:33">
      <c r="B71" s="858"/>
      <c r="C71" s="843"/>
      <c r="D71" s="858"/>
      <c r="E71" s="856">
        <v>2020</v>
      </c>
      <c r="F71" s="854">
        <v>697.6</v>
      </c>
      <c r="G71" s="854">
        <v>7.51</v>
      </c>
      <c r="H71" s="854"/>
      <c r="I71" s="854" t="s">
        <v>405</v>
      </c>
      <c r="J71" s="1019">
        <v>1</v>
      </c>
      <c r="K71" s="1005" t="s">
        <v>579</v>
      </c>
      <c r="L71" s="894">
        <v>82.5</v>
      </c>
      <c r="M71" s="894">
        <v>70.1</v>
      </c>
      <c r="N71" s="894">
        <v>11</v>
      </c>
      <c r="O71" s="894">
        <v>2.5</v>
      </c>
      <c r="P71" s="894">
        <v>70</v>
      </c>
      <c r="Q71" s="894">
        <v>15.8</v>
      </c>
      <c r="R71" s="894">
        <v>1.7</v>
      </c>
      <c r="S71" s="895">
        <v>7</v>
      </c>
      <c r="T71" s="858"/>
      <c r="U71" s="858"/>
      <c r="V71" s="858"/>
      <c r="W71" s="1038"/>
      <c r="X71" s="1038"/>
      <c r="Y71" s="1053"/>
      <c r="Z71" s="1053"/>
      <c r="AA71" s="1053"/>
      <c r="AB71" s="1053"/>
      <c r="AC71" s="1004">
        <v>147.9</v>
      </c>
      <c r="AD71" s="1061">
        <v>-0.4</v>
      </c>
      <c r="AE71" s="1061">
        <v>102.9</v>
      </c>
      <c r="AF71" s="954"/>
      <c r="AG71" s="926"/>
    </row>
    <row r="72" s="824" customFormat="1" ht="20" customHeight="1" spans="2:33">
      <c r="B72" s="858">
        <v>32</v>
      </c>
      <c r="C72" s="843"/>
      <c r="D72" s="986" t="s">
        <v>141</v>
      </c>
      <c r="E72" s="853">
        <v>2018</v>
      </c>
      <c r="F72" s="854">
        <v>654.39</v>
      </c>
      <c r="G72" s="854">
        <v>2.77</v>
      </c>
      <c r="H72" s="854">
        <v>-0.7</v>
      </c>
      <c r="I72" s="854" t="s">
        <v>517</v>
      </c>
      <c r="J72" s="1019">
        <v>8</v>
      </c>
      <c r="K72" s="1005" t="s">
        <v>584</v>
      </c>
      <c r="L72" s="894">
        <v>83.4</v>
      </c>
      <c r="M72" s="894">
        <v>69.3</v>
      </c>
      <c r="N72" s="894">
        <v>17</v>
      </c>
      <c r="O72" s="894">
        <v>4.6</v>
      </c>
      <c r="P72" s="894">
        <v>89</v>
      </c>
      <c r="Q72" s="894">
        <v>14.7</v>
      </c>
      <c r="R72" s="894">
        <v>2</v>
      </c>
      <c r="S72" s="895">
        <v>7</v>
      </c>
      <c r="T72" s="858"/>
      <c r="U72" s="858">
        <v>59</v>
      </c>
      <c r="V72" s="858"/>
      <c r="W72" s="1038">
        <v>5</v>
      </c>
      <c r="X72" s="1038">
        <v>5</v>
      </c>
      <c r="Y72" s="1053" t="s">
        <v>406</v>
      </c>
      <c r="Z72" s="1053">
        <v>5</v>
      </c>
      <c r="AA72" s="1053" t="s">
        <v>413</v>
      </c>
      <c r="AB72" s="1053" t="s">
        <v>429</v>
      </c>
      <c r="AC72" s="1004">
        <v>148.3</v>
      </c>
      <c r="AD72" s="1061">
        <v>-0.2</v>
      </c>
      <c r="AE72" s="1062">
        <v>97.7</v>
      </c>
      <c r="AF72" s="954"/>
      <c r="AG72" s="926"/>
    </row>
    <row r="73" s="824" customFormat="1" ht="20" customHeight="1" spans="2:33">
      <c r="B73" s="858"/>
      <c r="C73" s="843"/>
      <c r="D73" s="858"/>
      <c r="E73" s="852">
        <v>2019</v>
      </c>
      <c r="F73" s="854">
        <v>707.39</v>
      </c>
      <c r="G73" s="854">
        <v>3.28</v>
      </c>
      <c r="H73" s="854">
        <v>-0.29</v>
      </c>
      <c r="I73" s="854" t="s">
        <v>454</v>
      </c>
      <c r="J73" s="1019">
        <v>5</v>
      </c>
      <c r="K73" s="1005" t="s">
        <v>584</v>
      </c>
      <c r="L73" s="894">
        <v>82.7</v>
      </c>
      <c r="M73" s="894">
        <v>68.1</v>
      </c>
      <c r="N73" s="894">
        <v>26</v>
      </c>
      <c r="O73" s="894">
        <v>4.2</v>
      </c>
      <c r="P73" s="894">
        <v>65</v>
      </c>
      <c r="Q73" s="894">
        <v>16.9</v>
      </c>
      <c r="R73" s="894">
        <v>1.7</v>
      </c>
      <c r="S73" s="895">
        <v>6</v>
      </c>
      <c r="T73" s="858"/>
      <c r="U73" s="858"/>
      <c r="V73" s="858"/>
      <c r="W73" s="1038">
        <v>3</v>
      </c>
      <c r="X73" s="1038">
        <v>3.75</v>
      </c>
      <c r="Y73" s="1053" t="s">
        <v>402</v>
      </c>
      <c r="Z73" s="1053">
        <v>5</v>
      </c>
      <c r="AA73" s="1053" t="s">
        <v>413</v>
      </c>
      <c r="AB73" s="1053" t="s">
        <v>429</v>
      </c>
      <c r="AC73" s="1004">
        <v>145</v>
      </c>
      <c r="AD73" s="1061">
        <v>-3.3</v>
      </c>
      <c r="AE73" s="1062">
        <v>94</v>
      </c>
      <c r="AF73" s="954"/>
      <c r="AG73" s="926"/>
    </row>
    <row r="74" s="824" customFormat="1" ht="20" customHeight="1" spans="2:33">
      <c r="B74" s="858"/>
      <c r="C74" s="843"/>
      <c r="D74" s="858"/>
      <c r="E74" s="988" t="s">
        <v>580</v>
      </c>
      <c r="F74" s="855">
        <f>AVERAGEA(F72:F73)</f>
        <v>680.89</v>
      </c>
      <c r="G74" s="855">
        <f>AVERAGEA(G72:G73)</f>
        <v>3.025</v>
      </c>
      <c r="H74" s="855">
        <v>-0.5</v>
      </c>
      <c r="I74" s="855" t="s">
        <v>602</v>
      </c>
      <c r="J74" s="1006"/>
      <c r="K74" s="1007" t="s">
        <v>585</v>
      </c>
      <c r="L74" s="898">
        <v>83.4</v>
      </c>
      <c r="M74" s="898">
        <v>69.3</v>
      </c>
      <c r="N74" s="898">
        <v>17</v>
      </c>
      <c r="O74" s="898">
        <v>4.6</v>
      </c>
      <c r="P74" s="898">
        <v>89</v>
      </c>
      <c r="Q74" s="898">
        <v>14.7</v>
      </c>
      <c r="R74" s="898">
        <v>2</v>
      </c>
      <c r="S74" s="900">
        <v>7</v>
      </c>
      <c r="T74" s="862"/>
      <c r="U74" s="862"/>
      <c r="V74" s="862"/>
      <c r="W74" s="1041">
        <v>5</v>
      </c>
      <c r="X74" s="1041">
        <v>5</v>
      </c>
      <c r="Y74" s="1056" t="s">
        <v>406</v>
      </c>
      <c r="Z74" s="1056">
        <v>5</v>
      </c>
      <c r="AA74" s="1056" t="s">
        <v>413</v>
      </c>
      <c r="AB74" s="1056" t="s">
        <v>434</v>
      </c>
      <c r="AC74" s="1063">
        <f>AVERAGEA(AC72:AC73)</f>
        <v>146.65</v>
      </c>
      <c r="AD74" s="1064">
        <v>-1.75</v>
      </c>
      <c r="AE74" s="1064">
        <f>AVERAGEA(AE72:AE73)</f>
        <v>95.85</v>
      </c>
      <c r="AF74" s="958"/>
      <c r="AG74" s="926"/>
    </row>
    <row r="75" s="824" customFormat="1" ht="20" customHeight="1" spans="2:33">
      <c r="B75" s="858"/>
      <c r="C75" s="843"/>
      <c r="D75" s="858"/>
      <c r="E75" s="856">
        <v>2020</v>
      </c>
      <c r="F75" s="854">
        <v>656.7</v>
      </c>
      <c r="G75" s="854">
        <v>1.43</v>
      </c>
      <c r="H75" s="854"/>
      <c r="I75" s="854" t="s">
        <v>405</v>
      </c>
      <c r="J75" s="1019">
        <v>4</v>
      </c>
      <c r="K75" s="1011"/>
      <c r="L75" s="894">
        <v>85.6</v>
      </c>
      <c r="M75" s="894">
        <v>67.8</v>
      </c>
      <c r="N75" s="894">
        <v>23</v>
      </c>
      <c r="O75" s="894">
        <v>5.9</v>
      </c>
      <c r="P75" s="894">
        <v>67</v>
      </c>
      <c r="Q75" s="894">
        <v>16</v>
      </c>
      <c r="R75" s="894">
        <v>1.8</v>
      </c>
      <c r="S75" s="895">
        <v>5</v>
      </c>
      <c r="T75" s="858"/>
      <c r="U75" s="858"/>
      <c r="V75" s="858"/>
      <c r="W75" s="1038"/>
      <c r="X75" s="1038"/>
      <c r="Y75" s="1053"/>
      <c r="Z75" s="1053"/>
      <c r="AA75" s="1053"/>
      <c r="AB75" s="1053"/>
      <c r="AC75" s="1004">
        <v>147.1</v>
      </c>
      <c r="AD75" s="1061">
        <v>-1.2</v>
      </c>
      <c r="AE75" s="1061">
        <v>95.6</v>
      </c>
      <c r="AF75" s="954"/>
      <c r="AG75" s="926"/>
    </row>
    <row r="76" s="822" customFormat="1" ht="20" customHeight="1" spans="2:33">
      <c r="B76" s="858"/>
      <c r="C76" s="843"/>
      <c r="D76" s="986" t="s">
        <v>603</v>
      </c>
      <c r="E76" s="853">
        <v>2018</v>
      </c>
      <c r="F76" s="854">
        <v>636.74</v>
      </c>
      <c r="G76" s="854"/>
      <c r="H76" s="854"/>
      <c r="I76" s="854"/>
      <c r="J76" s="1019">
        <v>10</v>
      </c>
      <c r="K76" s="1011"/>
      <c r="L76" s="894">
        <v>85.1</v>
      </c>
      <c r="M76" s="894">
        <v>68.4</v>
      </c>
      <c r="N76" s="894">
        <v>21</v>
      </c>
      <c r="O76" s="894">
        <v>6.4</v>
      </c>
      <c r="P76" s="894">
        <v>77</v>
      </c>
      <c r="Q76" s="894">
        <v>14.5</v>
      </c>
      <c r="R76" s="894">
        <v>1.8</v>
      </c>
      <c r="S76" s="857">
        <v>5</v>
      </c>
      <c r="T76" s="858"/>
      <c r="U76" s="853">
        <v>52</v>
      </c>
      <c r="V76" s="853"/>
      <c r="W76" s="1038">
        <v>5</v>
      </c>
      <c r="X76" s="1038">
        <v>4.75</v>
      </c>
      <c r="Y76" s="1053" t="s">
        <v>406</v>
      </c>
      <c r="Z76" s="1053">
        <v>5</v>
      </c>
      <c r="AA76" s="1053" t="s">
        <v>413</v>
      </c>
      <c r="AB76" s="1053" t="s">
        <v>429</v>
      </c>
      <c r="AC76" s="1004">
        <v>148.5</v>
      </c>
      <c r="AD76" s="1061"/>
      <c r="AE76" s="1062">
        <v>99.3</v>
      </c>
      <c r="AF76" s="857"/>
      <c r="AG76" s="858"/>
    </row>
    <row r="77" s="822" customFormat="1" ht="20" customHeight="1" spans="2:33">
      <c r="B77" s="858"/>
      <c r="C77" s="843"/>
      <c r="D77" s="858"/>
      <c r="E77" s="852">
        <v>2019</v>
      </c>
      <c r="F77" s="854">
        <v>684.95</v>
      </c>
      <c r="G77" s="854"/>
      <c r="H77" s="854"/>
      <c r="I77" s="854"/>
      <c r="J77" s="1019">
        <v>11</v>
      </c>
      <c r="K77" s="1005" t="s">
        <v>584</v>
      </c>
      <c r="L77" s="894">
        <v>82.3</v>
      </c>
      <c r="M77" s="894">
        <v>68.9</v>
      </c>
      <c r="N77" s="894">
        <v>21</v>
      </c>
      <c r="O77" s="894">
        <v>3.4</v>
      </c>
      <c r="P77" s="894">
        <v>70</v>
      </c>
      <c r="Q77" s="894">
        <v>16.1</v>
      </c>
      <c r="R77" s="894">
        <v>1.7</v>
      </c>
      <c r="S77" s="857">
        <v>6.2</v>
      </c>
      <c r="T77" s="858"/>
      <c r="U77" s="853"/>
      <c r="V77" s="853"/>
      <c r="W77" s="1038">
        <v>5</v>
      </c>
      <c r="X77" s="1038">
        <v>5.5</v>
      </c>
      <c r="Y77" s="1053" t="s">
        <v>406</v>
      </c>
      <c r="Z77" s="1053">
        <v>5</v>
      </c>
      <c r="AA77" s="1053" t="s">
        <v>403</v>
      </c>
      <c r="AB77" s="1053" t="s">
        <v>429</v>
      </c>
      <c r="AC77" s="1004">
        <v>148.3</v>
      </c>
      <c r="AD77" s="1061"/>
      <c r="AE77" s="1062">
        <v>96.4</v>
      </c>
      <c r="AF77" s="857"/>
      <c r="AG77" s="843"/>
    </row>
    <row r="78" s="823" customFormat="1" ht="20" customHeight="1" spans="2:33">
      <c r="B78" s="858"/>
      <c r="C78" s="843"/>
      <c r="D78" s="858"/>
      <c r="E78" s="988" t="s">
        <v>580</v>
      </c>
      <c r="F78" s="855">
        <f>AVERAGEA(F76:F77)</f>
        <v>660.845</v>
      </c>
      <c r="G78" s="855"/>
      <c r="H78" s="855"/>
      <c r="I78" s="855"/>
      <c r="J78" s="1006"/>
      <c r="K78" s="1007" t="s">
        <v>585</v>
      </c>
      <c r="L78" s="898">
        <v>82.3</v>
      </c>
      <c r="M78" s="898">
        <v>68.9</v>
      </c>
      <c r="N78" s="898">
        <v>21</v>
      </c>
      <c r="O78" s="898">
        <v>3.4</v>
      </c>
      <c r="P78" s="898">
        <v>70</v>
      </c>
      <c r="Q78" s="898">
        <v>16.1</v>
      </c>
      <c r="R78" s="898">
        <v>1.7</v>
      </c>
      <c r="S78" s="899">
        <v>6.2</v>
      </c>
      <c r="T78" s="862"/>
      <c r="U78" s="797"/>
      <c r="V78" s="797"/>
      <c r="W78" s="1041">
        <v>5</v>
      </c>
      <c r="X78" s="1041">
        <v>5.5</v>
      </c>
      <c r="Y78" s="1056" t="s">
        <v>406</v>
      </c>
      <c r="Z78" s="1056">
        <v>5</v>
      </c>
      <c r="AA78" s="1056" t="s">
        <v>403</v>
      </c>
      <c r="AB78" s="1056" t="s">
        <v>434</v>
      </c>
      <c r="AC78" s="1063">
        <v>148.4</v>
      </c>
      <c r="AD78" s="1064"/>
      <c r="AE78" s="1064">
        <f>AVERAGEA(AE76:AE77)</f>
        <v>97.85</v>
      </c>
      <c r="AF78" s="904"/>
      <c r="AG78" s="862"/>
    </row>
    <row r="79" s="824" customFormat="1" ht="20" customHeight="1" spans="2:33">
      <c r="B79" s="858"/>
      <c r="C79" s="843"/>
      <c r="D79" s="858"/>
      <c r="E79" s="856">
        <v>2020</v>
      </c>
      <c r="F79" s="854">
        <v>649</v>
      </c>
      <c r="G79" s="854"/>
      <c r="H79" s="854"/>
      <c r="I79" s="854"/>
      <c r="J79" s="1019">
        <v>5</v>
      </c>
      <c r="K79" s="1011"/>
      <c r="L79" s="894">
        <v>84.3</v>
      </c>
      <c r="M79" s="894">
        <v>65.3</v>
      </c>
      <c r="N79" s="894">
        <v>21</v>
      </c>
      <c r="O79" s="894">
        <v>5.8</v>
      </c>
      <c r="P79" s="894">
        <v>68</v>
      </c>
      <c r="Q79" s="894">
        <v>15.5</v>
      </c>
      <c r="R79" s="894">
        <v>1.7</v>
      </c>
      <c r="S79" s="895">
        <v>4.5</v>
      </c>
      <c r="T79" s="858"/>
      <c r="U79" s="858"/>
      <c r="V79" s="858"/>
      <c r="W79" s="1038"/>
      <c r="X79" s="1038"/>
      <c r="Y79" s="1053"/>
      <c r="Z79" s="1053"/>
      <c r="AA79" s="1053"/>
      <c r="AB79" s="1053"/>
      <c r="AC79" s="1061">
        <v>148.3</v>
      </c>
      <c r="AD79" s="1004"/>
      <c r="AE79" s="1061">
        <v>96.6</v>
      </c>
      <c r="AF79" s="954"/>
      <c r="AG79" s="926"/>
    </row>
    <row r="80" s="824" customFormat="1" ht="21.75" customHeight="1" spans="2:33">
      <c r="B80" s="858">
        <v>33</v>
      </c>
      <c r="C80" s="961" t="s">
        <v>604</v>
      </c>
      <c r="D80" s="986" t="s">
        <v>154</v>
      </c>
      <c r="E80" s="853">
        <v>2018</v>
      </c>
      <c r="F80" s="854">
        <v>691.3</v>
      </c>
      <c r="G80" s="854">
        <v>6.45210963966738</v>
      </c>
      <c r="H80" s="854">
        <v>3.49</v>
      </c>
      <c r="I80" s="892" t="s">
        <v>452</v>
      </c>
      <c r="J80" s="893">
        <v>2</v>
      </c>
      <c r="K80" s="994" t="s">
        <v>401</v>
      </c>
      <c r="L80" s="894">
        <v>84.1538461538461</v>
      </c>
      <c r="M80" s="857">
        <v>69.3858461538462</v>
      </c>
      <c r="N80" s="852">
        <v>19</v>
      </c>
      <c r="O80" s="857">
        <v>6</v>
      </c>
      <c r="P80" s="895">
        <v>72</v>
      </c>
      <c r="Q80" s="857">
        <v>13.8</v>
      </c>
      <c r="R80" s="857">
        <v>1.8</v>
      </c>
      <c r="S80" s="857">
        <v>7</v>
      </c>
      <c r="T80" s="858"/>
      <c r="U80" s="853"/>
      <c r="V80" s="853"/>
      <c r="W80" s="1024">
        <v>5</v>
      </c>
      <c r="X80" s="1024">
        <v>5</v>
      </c>
      <c r="Y80" s="1043" t="s">
        <v>406</v>
      </c>
      <c r="Z80" s="1044">
        <v>5</v>
      </c>
      <c r="AA80" s="1044" t="s">
        <v>403</v>
      </c>
      <c r="AB80" s="1045" t="s">
        <v>429</v>
      </c>
      <c r="AC80" s="858">
        <v>148.9</v>
      </c>
      <c r="AD80" s="858">
        <v>-1.09999999999999</v>
      </c>
      <c r="AE80" s="858">
        <v>106.4</v>
      </c>
      <c r="AF80" s="857">
        <v>2</v>
      </c>
      <c r="AG80" s="926"/>
    </row>
    <row r="81" s="824" customFormat="1" ht="21.75" customHeight="1" spans="2:33">
      <c r="B81" s="858"/>
      <c r="C81" s="847"/>
      <c r="D81" s="858"/>
      <c r="E81" s="852">
        <v>2019</v>
      </c>
      <c r="F81" s="857">
        <v>694.7</v>
      </c>
      <c r="G81" s="857">
        <v>3.1</v>
      </c>
      <c r="H81" s="857">
        <v>0.79</v>
      </c>
      <c r="I81" s="866" t="s">
        <v>517</v>
      </c>
      <c r="J81" s="902">
        <v>7</v>
      </c>
      <c r="K81" s="995" t="s">
        <v>579</v>
      </c>
      <c r="L81" s="895">
        <v>84</v>
      </c>
      <c r="M81" s="895">
        <v>74.3669230769231</v>
      </c>
      <c r="N81" s="902">
        <v>12</v>
      </c>
      <c r="O81" s="895">
        <v>2.7</v>
      </c>
      <c r="P81" s="895">
        <v>70</v>
      </c>
      <c r="Q81" s="895">
        <v>15.615</v>
      </c>
      <c r="R81" s="895">
        <v>1.7</v>
      </c>
      <c r="S81" s="895">
        <v>7</v>
      </c>
      <c r="T81" s="866"/>
      <c r="U81" s="925"/>
      <c r="V81" s="925"/>
      <c r="W81" s="1026">
        <v>3</v>
      </c>
      <c r="X81" s="1026">
        <v>3.75</v>
      </c>
      <c r="Y81" s="1026" t="s">
        <v>402</v>
      </c>
      <c r="Z81" s="1026">
        <v>3</v>
      </c>
      <c r="AA81" s="1026" t="s">
        <v>403</v>
      </c>
      <c r="AB81" s="1030" t="s">
        <v>429</v>
      </c>
      <c r="AC81" s="857">
        <v>148.7</v>
      </c>
      <c r="AD81" s="857">
        <v>-1</v>
      </c>
      <c r="AE81" s="857">
        <v>105.8</v>
      </c>
      <c r="AF81" s="895">
        <v>2</v>
      </c>
      <c r="AG81" s="926"/>
    </row>
    <row r="82" s="825" customFormat="1" ht="21.75" customHeight="1" spans="2:33">
      <c r="B82" s="862"/>
      <c r="C82" s="847"/>
      <c r="D82" s="858"/>
      <c r="E82" s="988" t="s">
        <v>580</v>
      </c>
      <c r="F82" s="899">
        <v>693</v>
      </c>
      <c r="G82" s="899">
        <v>4.77605481983369</v>
      </c>
      <c r="H82" s="899">
        <v>2.14</v>
      </c>
      <c r="I82" s="868"/>
      <c r="J82" s="963"/>
      <c r="K82" s="998" t="s">
        <v>581</v>
      </c>
      <c r="L82" s="898">
        <v>84</v>
      </c>
      <c r="M82" s="899">
        <v>74.3669230769231</v>
      </c>
      <c r="N82" s="867">
        <v>12</v>
      </c>
      <c r="O82" s="899">
        <v>2.7</v>
      </c>
      <c r="P82" s="900">
        <v>70</v>
      </c>
      <c r="Q82" s="899">
        <v>15.615</v>
      </c>
      <c r="R82" s="899">
        <v>1.7</v>
      </c>
      <c r="S82" s="900">
        <v>7</v>
      </c>
      <c r="T82" s="868"/>
      <c r="U82" s="970"/>
      <c r="V82" s="970"/>
      <c r="W82" s="1031">
        <v>5</v>
      </c>
      <c r="X82" s="1032">
        <v>5</v>
      </c>
      <c r="Y82" s="1039" t="s">
        <v>406</v>
      </c>
      <c r="Z82" s="1031">
        <v>5</v>
      </c>
      <c r="AA82" s="1032" t="s">
        <v>403</v>
      </c>
      <c r="AB82" s="1110" t="s">
        <v>434</v>
      </c>
      <c r="AC82" s="899">
        <v>148.8</v>
      </c>
      <c r="AD82" s="899">
        <v>-1.05</v>
      </c>
      <c r="AE82" s="899">
        <v>106.1</v>
      </c>
      <c r="AF82" s="900"/>
      <c r="AG82" s="927"/>
    </row>
    <row r="83" s="824" customFormat="1" ht="21.75" customHeight="1" spans="2:33">
      <c r="B83" s="858"/>
      <c r="C83" s="851"/>
      <c r="D83" s="858"/>
      <c r="E83" s="856">
        <v>2020</v>
      </c>
      <c r="F83" s="857">
        <v>694.108571428572</v>
      </c>
      <c r="G83" s="857">
        <v>8.41211580297876</v>
      </c>
      <c r="H83" s="857">
        <v>2.99</v>
      </c>
      <c r="I83" s="901" t="s">
        <v>531</v>
      </c>
      <c r="J83" s="858">
        <v>1</v>
      </c>
      <c r="K83" s="994" t="s">
        <v>579</v>
      </c>
      <c r="L83" s="895">
        <v>84.1153846153846</v>
      </c>
      <c r="M83" s="895">
        <v>73.3486153846154</v>
      </c>
      <c r="N83" s="852">
        <v>10</v>
      </c>
      <c r="O83" s="895">
        <v>2.5</v>
      </c>
      <c r="P83" s="895">
        <v>70</v>
      </c>
      <c r="Q83" s="895">
        <v>16.008</v>
      </c>
      <c r="R83" s="895">
        <v>1.8</v>
      </c>
      <c r="S83" s="895">
        <v>7</v>
      </c>
      <c r="T83" s="858"/>
      <c r="U83" s="858">
        <v>65</v>
      </c>
      <c r="V83" s="858"/>
      <c r="W83" s="1001"/>
      <c r="X83" s="1001"/>
      <c r="Y83" s="1001"/>
      <c r="Z83" s="1001"/>
      <c r="AA83" s="1001"/>
      <c r="AB83" s="1001"/>
      <c r="AC83" s="895">
        <v>149.428571428571</v>
      </c>
      <c r="AD83" s="857">
        <v>-0.861428571429002</v>
      </c>
      <c r="AE83" s="895">
        <v>102.457142857143</v>
      </c>
      <c r="AF83" s="895">
        <v>1.4</v>
      </c>
      <c r="AG83" s="926"/>
    </row>
    <row r="84" s="824" customFormat="1" ht="21.75" customHeight="1" spans="2:33">
      <c r="B84" s="858">
        <v>34</v>
      </c>
      <c r="C84" s="961" t="s">
        <v>604</v>
      </c>
      <c r="D84" s="986" t="s">
        <v>159</v>
      </c>
      <c r="E84" s="853">
        <v>2018</v>
      </c>
      <c r="F84" s="854">
        <v>665.5</v>
      </c>
      <c r="G84" s="854">
        <v>2.47921157991993</v>
      </c>
      <c r="H84" s="854">
        <v>-0.37</v>
      </c>
      <c r="I84" s="892" t="s">
        <v>454</v>
      </c>
      <c r="J84" s="893">
        <v>9</v>
      </c>
      <c r="K84" s="994" t="s">
        <v>584</v>
      </c>
      <c r="L84" s="894">
        <v>85.0769230769231</v>
      </c>
      <c r="M84" s="857">
        <v>67.9622307692308</v>
      </c>
      <c r="N84" s="852">
        <v>7</v>
      </c>
      <c r="O84" s="857">
        <v>3.2</v>
      </c>
      <c r="P84" s="895">
        <v>70</v>
      </c>
      <c r="Q84" s="857">
        <v>15</v>
      </c>
      <c r="R84" s="857">
        <v>1.8</v>
      </c>
      <c r="S84" s="857">
        <v>7</v>
      </c>
      <c r="T84" s="858"/>
      <c r="U84" s="853"/>
      <c r="V84" s="853"/>
      <c r="W84" s="1024">
        <v>5</v>
      </c>
      <c r="X84" s="1024">
        <v>5</v>
      </c>
      <c r="Y84" s="1043" t="s">
        <v>406</v>
      </c>
      <c r="Z84" s="1044">
        <v>5</v>
      </c>
      <c r="AA84" s="1044" t="s">
        <v>403</v>
      </c>
      <c r="AB84" s="1045" t="s">
        <v>429</v>
      </c>
      <c r="AC84" s="858">
        <v>148.5</v>
      </c>
      <c r="AD84" s="858">
        <v>-1.5</v>
      </c>
      <c r="AE84" s="858">
        <v>99.2</v>
      </c>
      <c r="AF84" s="857">
        <v>1.9</v>
      </c>
      <c r="AG84" s="926"/>
    </row>
    <row r="85" s="824" customFormat="1" ht="21.75" customHeight="1" spans="2:33">
      <c r="B85" s="858"/>
      <c r="C85" s="847"/>
      <c r="D85" s="858"/>
      <c r="E85" s="852">
        <v>2019</v>
      </c>
      <c r="F85" s="857">
        <v>694</v>
      </c>
      <c r="G85" s="857">
        <v>3</v>
      </c>
      <c r="H85" s="857">
        <v>0.7</v>
      </c>
      <c r="I85" s="866" t="s">
        <v>517</v>
      </c>
      <c r="J85" s="902">
        <v>8</v>
      </c>
      <c r="K85" s="995" t="s">
        <v>584</v>
      </c>
      <c r="L85" s="895">
        <v>84.1923076923077</v>
      </c>
      <c r="M85" s="895">
        <v>71.8005</v>
      </c>
      <c r="N85" s="902">
        <v>13</v>
      </c>
      <c r="O85" s="895">
        <v>3.8</v>
      </c>
      <c r="P85" s="895">
        <v>68</v>
      </c>
      <c r="Q85" s="895">
        <v>15.385</v>
      </c>
      <c r="R85" s="895">
        <v>1.7</v>
      </c>
      <c r="S85" s="895">
        <v>6.5</v>
      </c>
      <c r="T85" s="866"/>
      <c r="U85" s="925"/>
      <c r="V85" s="925"/>
      <c r="W85" s="1026">
        <v>3</v>
      </c>
      <c r="X85" s="1026">
        <v>3.5</v>
      </c>
      <c r="Y85" s="1026" t="s">
        <v>402</v>
      </c>
      <c r="Z85" s="1026">
        <v>5</v>
      </c>
      <c r="AA85" s="1026" t="s">
        <v>413</v>
      </c>
      <c r="AB85" s="1030" t="s">
        <v>429</v>
      </c>
      <c r="AC85" s="857">
        <v>148.7</v>
      </c>
      <c r="AD85" s="857">
        <v>-1</v>
      </c>
      <c r="AE85" s="857">
        <v>102</v>
      </c>
      <c r="AF85" s="895">
        <v>2.2</v>
      </c>
      <c r="AG85" s="926"/>
    </row>
    <row r="86" s="825" customFormat="1" ht="21.75" customHeight="1" spans="2:33">
      <c r="B86" s="862"/>
      <c r="C86" s="847"/>
      <c r="D86" s="858"/>
      <c r="E86" s="988" t="s">
        <v>580</v>
      </c>
      <c r="F86" s="899">
        <v>679.75</v>
      </c>
      <c r="G86" s="899">
        <v>2.73960578995996</v>
      </c>
      <c r="H86" s="899">
        <v>0.165</v>
      </c>
      <c r="I86" s="868"/>
      <c r="J86" s="963"/>
      <c r="K86" s="998" t="s">
        <v>585</v>
      </c>
      <c r="L86" s="898">
        <v>84.1923076923077</v>
      </c>
      <c r="M86" s="899">
        <v>71.8005</v>
      </c>
      <c r="N86" s="867">
        <v>13</v>
      </c>
      <c r="O86" s="899">
        <v>3.8</v>
      </c>
      <c r="P86" s="900">
        <v>68</v>
      </c>
      <c r="Q86" s="899">
        <v>15.385</v>
      </c>
      <c r="R86" s="899">
        <v>1.7</v>
      </c>
      <c r="S86" s="899">
        <v>6.5</v>
      </c>
      <c r="T86" s="862"/>
      <c r="U86" s="797"/>
      <c r="V86" s="797"/>
      <c r="W86" s="1028">
        <v>5</v>
      </c>
      <c r="X86" s="1028">
        <v>5</v>
      </c>
      <c r="Y86" s="1047" t="s">
        <v>406</v>
      </c>
      <c r="Z86" s="1048">
        <v>5</v>
      </c>
      <c r="AA86" s="1048" t="s">
        <v>403</v>
      </c>
      <c r="AB86" s="1110" t="s">
        <v>434</v>
      </c>
      <c r="AC86" s="899">
        <v>148.6</v>
      </c>
      <c r="AD86" s="899">
        <v>-1.25</v>
      </c>
      <c r="AE86" s="899">
        <v>100.6</v>
      </c>
      <c r="AF86" s="900"/>
      <c r="AG86" s="927"/>
    </row>
    <row r="87" s="824" customFormat="1" ht="21.75" customHeight="1" spans="2:33">
      <c r="B87" s="858"/>
      <c r="C87" s="847"/>
      <c r="D87" s="858"/>
      <c r="E87" s="856">
        <v>2020</v>
      </c>
      <c r="F87" s="857">
        <v>663.182857142857</v>
      </c>
      <c r="G87" s="857">
        <v>3.58185976460087</v>
      </c>
      <c r="H87" s="857">
        <v>-1.6</v>
      </c>
      <c r="I87" s="901" t="s">
        <v>531</v>
      </c>
      <c r="J87" s="858">
        <v>5</v>
      </c>
      <c r="K87" s="994" t="s">
        <v>579</v>
      </c>
      <c r="L87" s="895">
        <v>84.0384615384615</v>
      </c>
      <c r="M87" s="895">
        <v>71.6672692307692</v>
      </c>
      <c r="N87" s="852">
        <v>11</v>
      </c>
      <c r="O87" s="895">
        <v>1.8</v>
      </c>
      <c r="P87" s="895">
        <v>72</v>
      </c>
      <c r="Q87" s="895">
        <v>16.485</v>
      </c>
      <c r="R87" s="895">
        <v>1.8</v>
      </c>
      <c r="S87" s="895">
        <v>7</v>
      </c>
      <c r="T87" s="858"/>
      <c r="U87" s="858">
        <v>57</v>
      </c>
      <c r="V87" s="858"/>
      <c r="W87" s="1001"/>
      <c r="X87" s="1001"/>
      <c r="Y87" s="1001"/>
      <c r="Z87" s="1001"/>
      <c r="AA87" s="1001"/>
      <c r="AB87" s="1001"/>
      <c r="AC87" s="895">
        <v>150.571428571429</v>
      </c>
      <c r="AD87" s="857">
        <v>0.281428571429018</v>
      </c>
      <c r="AE87" s="895">
        <v>102.928571428571</v>
      </c>
      <c r="AF87" s="895">
        <v>1.5</v>
      </c>
      <c r="AG87" s="926"/>
    </row>
    <row r="88" s="822" customFormat="1" ht="21.75" customHeight="1" spans="2:33">
      <c r="B88" s="858">
        <v>35</v>
      </c>
      <c r="C88" s="847"/>
      <c r="D88" s="986" t="s">
        <v>162</v>
      </c>
      <c r="E88" s="853">
        <v>2018</v>
      </c>
      <c r="F88" s="854">
        <v>678.3</v>
      </c>
      <c r="G88" s="854">
        <v>4.45026178010471</v>
      </c>
      <c r="H88" s="854">
        <v>1.54</v>
      </c>
      <c r="I88" s="892" t="s">
        <v>495</v>
      </c>
      <c r="J88" s="893">
        <v>6</v>
      </c>
      <c r="K88" s="994" t="s">
        <v>584</v>
      </c>
      <c r="L88" s="894">
        <v>86.1153846153846</v>
      </c>
      <c r="M88" s="857">
        <v>69.0368461538461</v>
      </c>
      <c r="N88" s="852">
        <v>15</v>
      </c>
      <c r="O88" s="857">
        <v>4.8</v>
      </c>
      <c r="P88" s="895">
        <v>63</v>
      </c>
      <c r="Q88" s="857">
        <v>16.1</v>
      </c>
      <c r="R88" s="857">
        <v>1.7</v>
      </c>
      <c r="S88" s="857">
        <v>7</v>
      </c>
      <c r="T88" s="858"/>
      <c r="U88" s="853"/>
      <c r="V88" s="853"/>
      <c r="W88" s="1024">
        <v>5</v>
      </c>
      <c r="X88" s="1024">
        <v>4.5</v>
      </c>
      <c r="Y88" s="1043" t="s">
        <v>406</v>
      </c>
      <c r="Z88" s="1044">
        <v>5</v>
      </c>
      <c r="AA88" s="1044" t="s">
        <v>403</v>
      </c>
      <c r="AB88" s="1045" t="s">
        <v>429</v>
      </c>
      <c r="AC88" s="903">
        <v>149.1</v>
      </c>
      <c r="AD88" s="903">
        <v>-0.900000000000006</v>
      </c>
      <c r="AE88" s="903">
        <v>100.3</v>
      </c>
      <c r="AF88" s="857">
        <v>1.5</v>
      </c>
      <c r="AG88" s="858"/>
    </row>
    <row r="89" s="822" customFormat="1" ht="21.75" customHeight="1" spans="2:33">
      <c r="B89" s="858"/>
      <c r="C89" s="847"/>
      <c r="D89" s="858"/>
      <c r="E89" s="852">
        <v>2019</v>
      </c>
      <c r="F89" s="854">
        <v>712</v>
      </c>
      <c r="G89" s="854">
        <v>5.67</v>
      </c>
      <c r="H89" s="854">
        <v>3.31</v>
      </c>
      <c r="I89" s="892" t="s">
        <v>452</v>
      </c>
      <c r="J89" s="893">
        <v>2</v>
      </c>
      <c r="K89" s="994" t="s">
        <v>579</v>
      </c>
      <c r="L89" s="894">
        <v>84.7307692307692</v>
      </c>
      <c r="M89" s="857">
        <v>72.1025</v>
      </c>
      <c r="N89" s="852">
        <v>10</v>
      </c>
      <c r="O89" s="857">
        <v>2.3</v>
      </c>
      <c r="P89" s="895">
        <v>70</v>
      </c>
      <c r="Q89" s="857">
        <v>16.093</v>
      </c>
      <c r="R89" s="857">
        <v>1.6</v>
      </c>
      <c r="S89" s="857">
        <v>7</v>
      </c>
      <c r="T89" s="858"/>
      <c r="U89" s="853"/>
      <c r="V89" s="853"/>
      <c r="W89" s="1024">
        <v>3</v>
      </c>
      <c r="X89" s="1024">
        <v>2.75</v>
      </c>
      <c r="Y89" s="1043" t="s">
        <v>402</v>
      </c>
      <c r="Z89" s="1044">
        <v>5</v>
      </c>
      <c r="AA89" s="1044" t="s">
        <v>583</v>
      </c>
      <c r="AB89" s="1045" t="s">
        <v>429</v>
      </c>
      <c r="AC89" s="858">
        <v>149</v>
      </c>
      <c r="AD89" s="858">
        <v>-0.7</v>
      </c>
      <c r="AE89" s="858">
        <v>103.1</v>
      </c>
      <c r="AF89" s="857">
        <v>1.6</v>
      </c>
      <c r="AG89" s="858"/>
    </row>
    <row r="90" s="823" customFormat="1" ht="21.75" customHeight="1" spans="2:33">
      <c r="B90" s="862"/>
      <c r="C90" s="847"/>
      <c r="D90" s="858"/>
      <c r="E90" s="988" t="s">
        <v>580</v>
      </c>
      <c r="F90" s="855">
        <v>695.15</v>
      </c>
      <c r="G90" s="855">
        <v>5.06013089005235</v>
      </c>
      <c r="H90" s="855">
        <v>2.425</v>
      </c>
      <c r="I90" s="896"/>
      <c r="J90" s="897"/>
      <c r="K90" s="998" t="s">
        <v>581</v>
      </c>
      <c r="L90" s="898">
        <v>84.7307692307692</v>
      </c>
      <c r="M90" s="899">
        <v>72.1025</v>
      </c>
      <c r="N90" s="867">
        <v>10</v>
      </c>
      <c r="O90" s="899">
        <v>2.3</v>
      </c>
      <c r="P90" s="900">
        <v>70</v>
      </c>
      <c r="Q90" s="899">
        <v>16.093</v>
      </c>
      <c r="R90" s="899">
        <v>1.6</v>
      </c>
      <c r="S90" s="899">
        <v>7</v>
      </c>
      <c r="T90" s="862"/>
      <c r="U90" s="797"/>
      <c r="V90" s="797"/>
      <c r="W90" s="1028">
        <v>5</v>
      </c>
      <c r="X90" s="1028">
        <v>4.5</v>
      </c>
      <c r="Y90" s="1047" t="s">
        <v>406</v>
      </c>
      <c r="Z90" s="1048">
        <v>5</v>
      </c>
      <c r="AA90" s="1048" t="s">
        <v>403</v>
      </c>
      <c r="AB90" s="1050" t="s">
        <v>434</v>
      </c>
      <c r="AC90" s="904">
        <v>149.05</v>
      </c>
      <c r="AD90" s="904">
        <v>-0.800000000000003</v>
      </c>
      <c r="AE90" s="904">
        <v>101.7</v>
      </c>
      <c r="AF90" s="904"/>
      <c r="AG90" s="862"/>
    </row>
    <row r="91" s="824" customFormat="1" ht="21.75" customHeight="1" spans="2:33">
      <c r="B91" s="858"/>
      <c r="C91" s="847"/>
      <c r="D91" s="858"/>
      <c r="E91" s="856">
        <v>2020</v>
      </c>
      <c r="F91" s="857">
        <v>686.335714285714</v>
      </c>
      <c r="G91" s="857">
        <v>7.19808110671053</v>
      </c>
      <c r="H91" s="857">
        <v>1.84</v>
      </c>
      <c r="I91" s="901" t="s">
        <v>531</v>
      </c>
      <c r="J91" s="858">
        <v>2</v>
      </c>
      <c r="K91" s="994" t="s">
        <v>584</v>
      </c>
      <c r="L91" s="895">
        <v>86.1923076923077</v>
      </c>
      <c r="M91" s="895">
        <v>72.6974615384615</v>
      </c>
      <c r="N91" s="852">
        <v>18</v>
      </c>
      <c r="O91" s="895">
        <v>4.9</v>
      </c>
      <c r="P91" s="895">
        <v>68</v>
      </c>
      <c r="Q91" s="895">
        <v>15.693</v>
      </c>
      <c r="R91" s="895">
        <v>1.7</v>
      </c>
      <c r="S91" s="895">
        <v>7</v>
      </c>
      <c r="T91" s="858"/>
      <c r="U91" s="858">
        <v>65</v>
      </c>
      <c r="V91" s="858"/>
      <c r="W91" s="1001"/>
      <c r="X91" s="1001"/>
      <c r="Y91" s="1001"/>
      <c r="Z91" s="1001"/>
      <c r="AA91" s="1001"/>
      <c r="AB91" s="1001"/>
      <c r="AC91" s="895">
        <v>149</v>
      </c>
      <c r="AD91" s="857">
        <v>-1.28999999999999</v>
      </c>
      <c r="AE91" s="895">
        <v>101.357142857143</v>
      </c>
      <c r="AF91" s="895">
        <v>1.5</v>
      </c>
      <c r="AG91" s="926"/>
    </row>
    <row r="92" s="822" customFormat="1" ht="23" customHeight="1" spans="2:33">
      <c r="B92" s="858">
        <v>36</v>
      </c>
      <c r="C92" s="847"/>
      <c r="D92" s="986" t="s">
        <v>165</v>
      </c>
      <c r="E92" s="853">
        <v>2018</v>
      </c>
      <c r="F92" s="854">
        <v>700.5</v>
      </c>
      <c r="G92" s="854">
        <v>7.8688019710502</v>
      </c>
      <c r="H92" s="854">
        <v>4.87</v>
      </c>
      <c r="I92" s="892" t="s">
        <v>452</v>
      </c>
      <c r="J92" s="893">
        <v>1</v>
      </c>
      <c r="K92" s="994" t="s">
        <v>401</v>
      </c>
      <c r="L92" s="894">
        <v>85.9230769230769</v>
      </c>
      <c r="M92" s="857">
        <v>67.8544615384615</v>
      </c>
      <c r="N92" s="852">
        <v>20</v>
      </c>
      <c r="O92" s="857">
        <v>6.6</v>
      </c>
      <c r="P92" s="895">
        <v>70</v>
      </c>
      <c r="Q92" s="857">
        <v>14.7</v>
      </c>
      <c r="R92" s="857">
        <v>1.7</v>
      </c>
      <c r="S92" s="857">
        <v>7</v>
      </c>
      <c r="T92" s="858"/>
      <c r="U92" s="853"/>
      <c r="V92" s="853"/>
      <c r="W92" s="1024">
        <v>5</v>
      </c>
      <c r="X92" s="1024">
        <v>4.75</v>
      </c>
      <c r="Y92" s="1043" t="s">
        <v>406</v>
      </c>
      <c r="Z92" s="1044">
        <v>5</v>
      </c>
      <c r="AA92" s="1044" t="s">
        <v>403</v>
      </c>
      <c r="AB92" s="1045" t="s">
        <v>429</v>
      </c>
      <c r="AC92" s="903">
        <v>148.5</v>
      </c>
      <c r="AD92" s="903">
        <v>-1.5</v>
      </c>
      <c r="AE92" s="903">
        <v>102</v>
      </c>
      <c r="AF92" s="857">
        <v>1.7</v>
      </c>
      <c r="AG92" s="858"/>
    </row>
    <row r="93" s="822" customFormat="1" ht="23" customHeight="1" spans="2:33">
      <c r="B93" s="858"/>
      <c r="C93" s="847"/>
      <c r="D93" s="858"/>
      <c r="E93" s="852">
        <v>2019</v>
      </c>
      <c r="F93" s="854">
        <v>719.3</v>
      </c>
      <c r="G93" s="854">
        <v>6.75</v>
      </c>
      <c r="H93" s="854">
        <v>4.36</v>
      </c>
      <c r="I93" s="892" t="s">
        <v>452</v>
      </c>
      <c r="J93" s="893">
        <v>1</v>
      </c>
      <c r="K93" s="994" t="s">
        <v>579</v>
      </c>
      <c r="L93" s="894">
        <v>84.1538461538461</v>
      </c>
      <c r="M93" s="857">
        <v>70.5545</v>
      </c>
      <c r="N93" s="852">
        <v>10</v>
      </c>
      <c r="O93" s="857">
        <v>2.1</v>
      </c>
      <c r="P93" s="895">
        <v>75</v>
      </c>
      <c r="Q93" s="857">
        <v>15.956</v>
      </c>
      <c r="R93" s="857">
        <v>1.6</v>
      </c>
      <c r="S93" s="857">
        <v>7</v>
      </c>
      <c r="T93" s="858"/>
      <c r="U93" s="853"/>
      <c r="V93" s="853"/>
      <c r="W93" s="1024">
        <v>5</v>
      </c>
      <c r="X93" s="1024">
        <v>5</v>
      </c>
      <c r="Y93" s="1043" t="s">
        <v>406</v>
      </c>
      <c r="Z93" s="1044">
        <v>5</v>
      </c>
      <c r="AA93" s="1044" t="s">
        <v>403</v>
      </c>
      <c r="AB93" s="1045" t="s">
        <v>429</v>
      </c>
      <c r="AC93" s="858">
        <v>148.4</v>
      </c>
      <c r="AD93" s="858">
        <v>-1.3</v>
      </c>
      <c r="AE93" s="858">
        <v>102.2</v>
      </c>
      <c r="AF93" s="857">
        <v>1.3</v>
      </c>
      <c r="AG93" s="843"/>
    </row>
    <row r="94" s="823" customFormat="1" ht="23" customHeight="1" spans="2:33">
      <c r="B94" s="862"/>
      <c r="C94" s="847"/>
      <c r="D94" s="858"/>
      <c r="E94" s="988" t="s">
        <v>580</v>
      </c>
      <c r="F94" s="855">
        <v>709.9</v>
      </c>
      <c r="G94" s="855">
        <v>7.3094009855251</v>
      </c>
      <c r="H94" s="855">
        <v>4.615</v>
      </c>
      <c r="I94" s="896"/>
      <c r="J94" s="897"/>
      <c r="K94" s="998" t="s">
        <v>581</v>
      </c>
      <c r="L94" s="898">
        <v>84.1538461538461</v>
      </c>
      <c r="M94" s="899">
        <v>70.5545</v>
      </c>
      <c r="N94" s="867">
        <v>10</v>
      </c>
      <c r="O94" s="899">
        <v>2.1</v>
      </c>
      <c r="P94" s="900">
        <v>75</v>
      </c>
      <c r="Q94" s="899">
        <v>15.956</v>
      </c>
      <c r="R94" s="899">
        <v>1.6</v>
      </c>
      <c r="S94" s="899">
        <v>7</v>
      </c>
      <c r="T94" s="862"/>
      <c r="U94" s="797"/>
      <c r="V94" s="797"/>
      <c r="W94" s="1028">
        <v>5</v>
      </c>
      <c r="X94" s="1028">
        <v>5</v>
      </c>
      <c r="Y94" s="1047" t="s">
        <v>406</v>
      </c>
      <c r="Z94" s="1048">
        <v>5</v>
      </c>
      <c r="AA94" s="1048" t="s">
        <v>403</v>
      </c>
      <c r="AB94" s="1050" t="s">
        <v>434</v>
      </c>
      <c r="AC94" s="904">
        <v>148.45</v>
      </c>
      <c r="AD94" s="904">
        <v>-1.4</v>
      </c>
      <c r="AE94" s="904">
        <v>102.1</v>
      </c>
      <c r="AF94" s="904"/>
      <c r="AG94" s="862"/>
    </row>
    <row r="95" s="824" customFormat="1" ht="23" customHeight="1" spans="2:33">
      <c r="B95" s="858"/>
      <c r="C95" s="847"/>
      <c r="D95" s="858"/>
      <c r="E95" s="856">
        <v>2020</v>
      </c>
      <c r="F95" s="857">
        <v>680.992857142857</v>
      </c>
      <c r="G95" s="857">
        <v>6.36358565292575</v>
      </c>
      <c r="H95" s="857">
        <v>1.05</v>
      </c>
      <c r="I95" s="901" t="s">
        <v>531</v>
      </c>
      <c r="J95" s="858">
        <v>3</v>
      </c>
      <c r="K95" s="994" t="s">
        <v>584</v>
      </c>
      <c r="L95" s="895">
        <v>86.1153846153846</v>
      </c>
      <c r="M95" s="895">
        <v>74.2441538461538</v>
      </c>
      <c r="N95" s="852">
        <v>14</v>
      </c>
      <c r="O95" s="895">
        <v>3.4</v>
      </c>
      <c r="P95" s="895">
        <v>65</v>
      </c>
      <c r="Q95" s="895">
        <v>16.634</v>
      </c>
      <c r="R95" s="895">
        <v>1.7</v>
      </c>
      <c r="S95" s="895">
        <v>7</v>
      </c>
      <c r="T95" s="858"/>
      <c r="U95" s="858">
        <v>61</v>
      </c>
      <c r="V95" s="858"/>
      <c r="W95" s="1001"/>
      <c r="X95" s="1001"/>
      <c r="Y95" s="1001"/>
      <c r="Z95" s="1001"/>
      <c r="AA95" s="1001"/>
      <c r="AB95" s="1001"/>
      <c r="AC95" s="895">
        <v>150.142857142857</v>
      </c>
      <c r="AD95" s="857">
        <v>-0.147142857142995</v>
      </c>
      <c r="AE95" s="895">
        <v>103.342857142857</v>
      </c>
      <c r="AF95" s="895">
        <v>1.7</v>
      </c>
      <c r="AG95" s="926"/>
    </row>
    <row r="96" s="822" customFormat="1" ht="23" customHeight="1" spans="2:33">
      <c r="B96" s="858">
        <v>37</v>
      </c>
      <c r="C96" s="847"/>
      <c r="D96" s="986" t="s">
        <v>168</v>
      </c>
      <c r="E96" s="853">
        <v>2018</v>
      </c>
      <c r="F96" s="854">
        <v>678.4</v>
      </c>
      <c r="G96" s="854">
        <v>4.46566060979366</v>
      </c>
      <c r="H96" s="854">
        <v>1.57</v>
      </c>
      <c r="I96" s="892" t="s">
        <v>495</v>
      </c>
      <c r="J96" s="893">
        <v>5</v>
      </c>
      <c r="K96" s="994" t="s">
        <v>401</v>
      </c>
      <c r="L96" s="894">
        <v>86.2307692307692</v>
      </c>
      <c r="M96" s="857">
        <v>70.1429230769231</v>
      </c>
      <c r="N96" s="852">
        <v>18</v>
      </c>
      <c r="O96" s="857">
        <v>6</v>
      </c>
      <c r="P96" s="895">
        <v>60</v>
      </c>
      <c r="Q96" s="857">
        <v>14.9</v>
      </c>
      <c r="R96" s="857">
        <v>1.7</v>
      </c>
      <c r="S96" s="857">
        <v>7</v>
      </c>
      <c r="T96" s="858"/>
      <c r="U96" s="853"/>
      <c r="V96" s="853"/>
      <c r="W96" s="1024">
        <v>3</v>
      </c>
      <c r="X96" s="1024">
        <v>3.25</v>
      </c>
      <c r="Y96" s="1043" t="s">
        <v>402</v>
      </c>
      <c r="Z96" s="1044">
        <v>5</v>
      </c>
      <c r="AA96" s="1044" t="s">
        <v>428</v>
      </c>
      <c r="AB96" s="1045" t="s">
        <v>433</v>
      </c>
      <c r="AC96" s="903">
        <v>147.6</v>
      </c>
      <c r="AD96" s="903">
        <v>-2.40000000000001</v>
      </c>
      <c r="AE96" s="903">
        <v>90</v>
      </c>
      <c r="AF96" s="857">
        <v>1.5</v>
      </c>
      <c r="AG96" s="858"/>
    </row>
    <row r="97" s="822" customFormat="1" ht="23" customHeight="1" spans="2:33">
      <c r="B97" s="858"/>
      <c r="C97" s="847"/>
      <c r="D97" s="858"/>
      <c r="E97" s="852">
        <v>2019</v>
      </c>
      <c r="F97" s="854">
        <v>700</v>
      </c>
      <c r="G97" s="854">
        <v>3.89</v>
      </c>
      <c r="H97" s="854">
        <v>1.57</v>
      </c>
      <c r="I97" s="892" t="s">
        <v>495</v>
      </c>
      <c r="J97" s="893">
        <v>3</v>
      </c>
      <c r="K97" s="994" t="s">
        <v>579</v>
      </c>
      <c r="L97" s="894">
        <v>85.0769230769231</v>
      </c>
      <c r="M97" s="857">
        <v>74.6358461538461</v>
      </c>
      <c r="N97" s="852">
        <v>12</v>
      </c>
      <c r="O97" s="857">
        <v>2.2</v>
      </c>
      <c r="P97" s="895">
        <v>73</v>
      </c>
      <c r="Q97" s="857">
        <v>15.179</v>
      </c>
      <c r="R97" s="857">
        <v>1.6</v>
      </c>
      <c r="S97" s="857">
        <v>7</v>
      </c>
      <c r="T97" s="858"/>
      <c r="U97" s="853"/>
      <c r="V97" s="853"/>
      <c r="W97" s="1024">
        <v>1</v>
      </c>
      <c r="X97" s="1024">
        <v>2.5</v>
      </c>
      <c r="Y97" s="1043" t="s">
        <v>402</v>
      </c>
      <c r="Z97" s="1044">
        <v>5</v>
      </c>
      <c r="AA97" s="1044" t="s">
        <v>413</v>
      </c>
      <c r="AB97" s="1045" t="s">
        <v>429</v>
      </c>
      <c r="AC97" s="858">
        <v>147.5</v>
      </c>
      <c r="AD97" s="858">
        <v>-2.2</v>
      </c>
      <c r="AE97" s="858">
        <v>91</v>
      </c>
      <c r="AF97" s="857">
        <v>1.3</v>
      </c>
      <c r="AG97" s="858"/>
    </row>
    <row r="98" s="823" customFormat="1" ht="23" customHeight="1" spans="2:33">
      <c r="B98" s="862"/>
      <c r="C98" s="847"/>
      <c r="D98" s="858"/>
      <c r="E98" s="988" t="s">
        <v>580</v>
      </c>
      <c r="F98" s="899">
        <v>689.2</v>
      </c>
      <c r="G98" s="899">
        <v>4.17783030489683</v>
      </c>
      <c r="H98" s="899">
        <v>1.57</v>
      </c>
      <c r="I98" s="868"/>
      <c r="J98" s="963"/>
      <c r="K98" s="997" t="s">
        <v>581</v>
      </c>
      <c r="L98" s="900">
        <v>85.0769230769231</v>
      </c>
      <c r="M98" s="900">
        <v>74.6358461538461</v>
      </c>
      <c r="N98" s="963">
        <v>12</v>
      </c>
      <c r="O98" s="900">
        <v>2.2</v>
      </c>
      <c r="P98" s="900">
        <v>73</v>
      </c>
      <c r="Q98" s="900">
        <v>15.179</v>
      </c>
      <c r="R98" s="900">
        <v>1.6</v>
      </c>
      <c r="S98" s="900">
        <v>7</v>
      </c>
      <c r="T98" s="868"/>
      <c r="U98" s="970"/>
      <c r="V98" s="970"/>
      <c r="W98" s="1039">
        <v>3</v>
      </c>
      <c r="X98" s="1039">
        <v>3.25</v>
      </c>
      <c r="Y98" s="1039" t="s">
        <v>402</v>
      </c>
      <c r="Z98" s="1039">
        <v>5</v>
      </c>
      <c r="AA98" s="1039" t="s">
        <v>428</v>
      </c>
      <c r="AB98" s="1110" t="s">
        <v>434</v>
      </c>
      <c r="AC98" s="899">
        <v>147.55</v>
      </c>
      <c r="AD98" s="899">
        <v>-2.3</v>
      </c>
      <c r="AE98" s="899">
        <v>90.5</v>
      </c>
      <c r="AF98" s="900"/>
      <c r="AG98" s="862"/>
    </row>
    <row r="99" s="822" customFormat="1" ht="23" customHeight="1" spans="2:33">
      <c r="B99" s="858"/>
      <c r="C99" s="847"/>
      <c r="D99" s="858"/>
      <c r="E99" s="856">
        <v>2020</v>
      </c>
      <c r="F99" s="857">
        <v>678.817142857143</v>
      </c>
      <c r="G99" s="857">
        <v>6.02376303899148</v>
      </c>
      <c r="H99" s="857">
        <v>0.72</v>
      </c>
      <c r="I99" s="901" t="s">
        <v>531</v>
      </c>
      <c r="J99" s="858">
        <v>4</v>
      </c>
      <c r="K99" s="994" t="s">
        <v>584</v>
      </c>
      <c r="L99" s="895">
        <v>85.7307692307692</v>
      </c>
      <c r="M99" s="895">
        <v>72.7481538461538</v>
      </c>
      <c r="N99" s="852">
        <v>13</v>
      </c>
      <c r="O99" s="895">
        <v>3.2</v>
      </c>
      <c r="P99" s="895">
        <v>78</v>
      </c>
      <c r="Q99" s="895">
        <v>14.879</v>
      </c>
      <c r="R99" s="895">
        <v>1.7</v>
      </c>
      <c r="S99" s="895"/>
      <c r="T99" s="858"/>
      <c r="U99" s="858">
        <v>54</v>
      </c>
      <c r="V99" s="858"/>
      <c r="W99" s="1001"/>
      <c r="X99" s="1001"/>
      <c r="Y99" s="1001"/>
      <c r="Z99" s="1001"/>
      <c r="AA99" s="1001"/>
      <c r="AB99" s="1001"/>
      <c r="AC99" s="895">
        <v>148.142857142857</v>
      </c>
      <c r="AD99" s="857">
        <v>-2.147142857143</v>
      </c>
      <c r="AE99" s="895">
        <v>89.2428571428571</v>
      </c>
      <c r="AF99" s="895">
        <v>1.3</v>
      </c>
      <c r="AG99" s="858"/>
    </row>
    <row r="100" s="822" customFormat="1" ht="23" customHeight="1" spans="2:33">
      <c r="B100" s="858"/>
      <c r="C100" s="847"/>
      <c r="D100" s="986" t="s">
        <v>605</v>
      </c>
      <c r="E100" s="853">
        <v>2018</v>
      </c>
      <c r="F100" s="854">
        <v>649.4</v>
      </c>
      <c r="G100" s="854" t="s">
        <v>410</v>
      </c>
      <c r="H100" s="854"/>
      <c r="I100" s="892"/>
      <c r="J100" s="893">
        <v>11</v>
      </c>
      <c r="K100" s="994" t="s">
        <v>401</v>
      </c>
      <c r="L100" s="894">
        <v>86.0769230769231</v>
      </c>
      <c r="M100" s="857">
        <v>71.8843076923077</v>
      </c>
      <c r="N100" s="852">
        <v>16</v>
      </c>
      <c r="O100" s="857">
        <v>5.2</v>
      </c>
      <c r="P100" s="895">
        <v>79</v>
      </c>
      <c r="Q100" s="857">
        <v>15.2</v>
      </c>
      <c r="R100" s="857">
        <v>1.9</v>
      </c>
      <c r="S100" s="857">
        <v>7</v>
      </c>
      <c r="T100" s="858"/>
      <c r="U100" s="853"/>
      <c r="V100" s="853"/>
      <c r="W100" s="1024">
        <v>5</v>
      </c>
      <c r="X100" s="1024">
        <v>4.25</v>
      </c>
      <c r="Y100" s="1043" t="s">
        <v>406</v>
      </c>
      <c r="Z100" s="1044">
        <v>5</v>
      </c>
      <c r="AA100" s="1044" t="s">
        <v>403</v>
      </c>
      <c r="AB100" s="1045" t="s">
        <v>433</v>
      </c>
      <c r="AC100" s="903">
        <v>150</v>
      </c>
      <c r="AD100" s="903" t="s">
        <v>606</v>
      </c>
      <c r="AE100" s="903">
        <v>92.3</v>
      </c>
      <c r="AF100" s="857" t="s">
        <v>606</v>
      </c>
      <c r="AG100" s="858"/>
    </row>
    <row r="101" s="822" customFormat="1" ht="23" customHeight="1" spans="2:33">
      <c r="B101" s="858"/>
      <c r="C101" s="847"/>
      <c r="D101" s="858"/>
      <c r="E101" s="852">
        <v>2019</v>
      </c>
      <c r="F101" s="854">
        <v>673.8</v>
      </c>
      <c r="G101" s="854" t="s">
        <v>410</v>
      </c>
      <c r="H101" s="854"/>
      <c r="I101" s="892"/>
      <c r="J101" s="893">
        <v>10</v>
      </c>
      <c r="K101" s="994" t="s">
        <v>584</v>
      </c>
      <c r="L101" s="894">
        <v>86</v>
      </c>
      <c r="M101" s="857">
        <v>73.416</v>
      </c>
      <c r="N101" s="852">
        <v>22</v>
      </c>
      <c r="O101" s="857">
        <v>4.5</v>
      </c>
      <c r="P101" s="895">
        <v>60</v>
      </c>
      <c r="Q101" s="857">
        <v>16.285</v>
      </c>
      <c r="R101" s="857">
        <v>1.7</v>
      </c>
      <c r="S101" s="857">
        <v>6</v>
      </c>
      <c r="T101" s="858"/>
      <c r="U101" s="853"/>
      <c r="V101" s="853"/>
      <c r="W101" s="1024">
        <v>5</v>
      </c>
      <c r="X101" s="1024">
        <v>5</v>
      </c>
      <c r="Y101" s="1043" t="s">
        <v>406</v>
      </c>
      <c r="Z101" s="1044">
        <v>5</v>
      </c>
      <c r="AA101" s="1044" t="s">
        <v>403</v>
      </c>
      <c r="AB101" s="1045" t="s">
        <v>429</v>
      </c>
      <c r="AC101" s="858">
        <v>149.7</v>
      </c>
      <c r="AD101" s="858" t="s">
        <v>606</v>
      </c>
      <c r="AE101" s="858">
        <v>95.6</v>
      </c>
      <c r="AF101" s="857">
        <v>2.4</v>
      </c>
      <c r="AG101" s="858"/>
    </row>
    <row r="102" s="823" customFormat="1" ht="23" customHeight="1" spans="2:33">
      <c r="B102" s="862"/>
      <c r="C102" s="847"/>
      <c r="D102" s="858"/>
      <c r="E102" s="988" t="s">
        <v>580</v>
      </c>
      <c r="F102" s="899">
        <v>661.6</v>
      </c>
      <c r="G102" s="899" t="s">
        <v>410</v>
      </c>
      <c r="H102" s="899"/>
      <c r="I102" s="868"/>
      <c r="J102" s="963"/>
      <c r="K102" s="997" t="s">
        <v>585</v>
      </c>
      <c r="L102" s="900">
        <v>86</v>
      </c>
      <c r="M102" s="900">
        <v>73.416</v>
      </c>
      <c r="N102" s="963">
        <v>22</v>
      </c>
      <c r="O102" s="900">
        <v>4.5</v>
      </c>
      <c r="P102" s="900">
        <v>60</v>
      </c>
      <c r="Q102" s="900">
        <v>16.285</v>
      </c>
      <c r="R102" s="900">
        <v>1.7</v>
      </c>
      <c r="S102" s="900">
        <v>6</v>
      </c>
      <c r="T102" s="868"/>
      <c r="U102" s="970"/>
      <c r="V102" s="970"/>
      <c r="W102" s="1039">
        <v>5</v>
      </c>
      <c r="X102" s="1039">
        <v>5</v>
      </c>
      <c r="Y102" s="1039" t="s">
        <v>406</v>
      </c>
      <c r="Z102" s="1039">
        <v>5</v>
      </c>
      <c r="AA102" s="1039" t="s">
        <v>403</v>
      </c>
      <c r="AB102" s="1110" t="s">
        <v>434</v>
      </c>
      <c r="AC102" s="899">
        <v>149.85</v>
      </c>
      <c r="AD102" s="899" t="s">
        <v>606</v>
      </c>
      <c r="AE102" s="899">
        <v>93.95</v>
      </c>
      <c r="AF102" s="900"/>
      <c r="AG102" s="862"/>
    </row>
    <row r="103" s="822" customFormat="1" ht="23" customHeight="1" spans="2:33">
      <c r="B103" s="858"/>
      <c r="C103" s="851"/>
      <c r="D103" s="858"/>
      <c r="E103" s="856">
        <v>2020</v>
      </c>
      <c r="F103" s="857">
        <v>640.248571428571</v>
      </c>
      <c r="G103" s="857" t="s">
        <v>410</v>
      </c>
      <c r="H103" s="857">
        <v>-5</v>
      </c>
      <c r="I103" s="901" t="s">
        <v>410</v>
      </c>
      <c r="J103" s="858">
        <v>6</v>
      </c>
      <c r="K103" s="994" t="s">
        <v>401</v>
      </c>
      <c r="L103" s="895">
        <v>85.3461538461539</v>
      </c>
      <c r="M103" s="895">
        <v>67.4954230769231</v>
      </c>
      <c r="N103" s="852">
        <v>33</v>
      </c>
      <c r="O103" s="895">
        <v>8.5</v>
      </c>
      <c r="P103" s="895">
        <v>62</v>
      </c>
      <c r="Q103" s="895">
        <v>16.105</v>
      </c>
      <c r="R103" s="895">
        <v>1.7</v>
      </c>
      <c r="S103" s="895">
        <v>6</v>
      </c>
      <c r="T103" s="858"/>
      <c r="U103" s="858">
        <v>55</v>
      </c>
      <c r="V103" s="858"/>
      <c r="W103" s="1001"/>
      <c r="X103" s="1001"/>
      <c r="Y103" s="1001"/>
      <c r="Z103" s="1001"/>
      <c r="AA103" s="1001"/>
      <c r="AB103" s="1001"/>
      <c r="AC103" s="895">
        <v>150.285714285714</v>
      </c>
      <c r="AD103" s="857" t="s">
        <v>606</v>
      </c>
      <c r="AE103" s="895">
        <v>96.6142857142857</v>
      </c>
      <c r="AF103" s="895">
        <v>1.8</v>
      </c>
      <c r="AG103" s="858"/>
    </row>
    <row r="104" s="824" customFormat="1" ht="23" customHeight="1" spans="2:33">
      <c r="B104" s="858">
        <v>38</v>
      </c>
      <c r="C104" s="859" t="s">
        <v>607</v>
      </c>
      <c r="D104" s="1040" t="s">
        <v>172</v>
      </c>
      <c r="E104" s="860">
        <v>2018</v>
      </c>
      <c r="F104" s="861">
        <v>650.655625</v>
      </c>
      <c r="G104" s="861">
        <v>3.00534533725307</v>
      </c>
      <c r="H104" s="861">
        <v>-0.2</v>
      </c>
      <c r="I104" s="860" t="s">
        <v>439</v>
      </c>
      <c r="J104" s="860">
        <v>5</v>
      </c>
      <c r="K104" s="1079" t="s">
        <v>440</v>
      </c>
      <c r="L104" s="861">
        <v>85.2307692307692</v>
      </c>
      <c r="M104" s="861">
        <v>70.2737307692308</v>
      </c>
      <c r="N104" s="861">
        <v>41</v>
      </c>
      <c r="O104" s="861">
        <v>9.2</v>
      </c>
      <c r="P104" s="861">
        <v>75</v>
      </c>
      <c r="Q104" s="861">
        <v>10.174</v>
      </c>
      <c r="R104" s="861">
        <v>1.7</v>
      </c>
      <c r="S104" s="857">
        <v>6.5</v>
      </c>
      <c r="T104" s="926"/>
      <c r="U104" s="926"/>
      <c r="V104" s="926">
        <v>0.24</v>
      </c>
      <c r="W104" s="1009">
        <v>5</v>
      </c>
      <c r="X104" s="1009">
        <v>5</v>
      </c>
      <c r="Y104" s="1009" t="s">
        <v>406</v>
      </c>
      <c r="Z104" s="1009">
        <v>5</v>
      </c>
      <c r="AA104" s="1009" t="s">
        <v>583</v>
      </c>
      <c r="AB104" s="1009" t="s">
        <v>433</v>
      </c>
      <c r="AC104" s="861">
        <v>146.833333333333</v>
      </c>
      <c r="AD104" s="861">
        <v>0.416666666666686</v>
      </c>
      <c r="AE104" s="861">
        <v>95.7083333333333</v>
      </c>
      <c r="AF104" s="861">
        <v>1.8</v>
      </c>
      <c r="AG104" s="926"/>
    </row>
    <row r="105" s="824" customFormat="1" ht="23" customHeight="1" spans="2:33">
      <c r="B105" s="858"/>
      <c r="C105" s="843"/>
      <c r="D105" s="853"/>
      <c r="E105" s="860">
        <v>2019</v>
      </c>
      <c r="F105" s="861">
        <v>719.590445054904</v>
      </c>
      <c r="G105" s="861">
        <v>6.54938816703215</v>
      </c>
      <c r="H105" s="861">
        <v>2.04472849866005</v>
      </c>
      <c r="I105" s="860" t="s">
        <v>431</v>
      </c>
      <c r="J105" s="860">
        <v>3</v>
      </c>
      <c r="K105" s="1079" t="s">
        <v>440</v>
      </c>
      <c r="L105" s="861">
        <v>87.6153846153846</v>
      </c>
      <c r="M105" s="861">
        <v>62.0501538461539</v>
      </c>
      <c r="N105" s="861">
        <v>43</v>
      </c>
      <c r="O105" s="861">
        <v>12.3</v>
      </c>
      <c r="P105" s="861">
        <v>90</v>
      </c>
      <c r="Q105" s="861">
        <v>11.711</v>
      </c>
      <c r="R105" s="861">
        <v>1.7</v>
      </c>
      <c r="S105" s="857">
        <v>6.5</v>
      </c>
      <c r="T105" s="926"/>
      <c r="U105" s="926"/>
      <c r="V105" s="926"/>
      <c r="W105" s="1009">
        <v>5</v>
      </c>
      <c r="X105" s="1009">
        <v>5</v>
      </c>
      <c r="Y105" s="1009" t="s">
        <v>406</v>
      </c>
      <c r="Z105" s="1009">
        <v>5</v>
      </c>
      <c r="AA105" s="1009" t="s">
        <v>403</v>
      </c>
      <c r="AB105" s="1009" t="s">
        <v>433</v>
      </c>
      <c r="AC105" s="861">
        <v>147.25</v>
      </c>
      <c r="AD105" s="861">
        <v>0.166666666666657</v>
      </c>
      <c r="AE105" s="861">
        <v>97.8583333333333</v>
      </c>
      <c r="AF105" s="861">
        <v>2.08510638297872</v>
      </c>
      <c r="AG105" s="926"/>
    </row>
    <row r="106" s="825" customFormat="1" ht="23" customHeight="1" spans="2:33">
      <c r="B106" s="858"/>
      <c r="C106" s="843"/>
      <c r="D106" s="853"/>
      <c r="E106" s="1066" t="s">
        <v>580</v>
      </c>
      <c r="F106" s="864">
        <v>685.123035027452</v>
      </c>
      <c r="G106" s="864">
        <v>4.77736675214261</v>
      </c>
      <c r="H106" s="864"/>
      <c r="I106" s="863"/>
      <c r="J106" s="863"/>
      <c r="K106" s="1080" t="s">
        <v>440</v>
      </c>
      <c r="L106" s="864">
        <v>85.2307692307692</v>
      </c>
      <c r="M106" s="864">
        <v>70.2737307692308</v>
      </c>
      <c r="N106" s="864">
        <v>41</v>
      </c>
      <c r="O106" s="864">
        <v>9.2</v>
      </c>
      <c r="P106" s="864">
        <v>75</v>
      </c>
      <c r="Q106" s="864">
        <v>10.174</v>
      </c>
      <c r="R106" s="864">
        <v>1.7</v>
      </c>
      <c r="S106" s="857">
        <v>6.5</v>
      </c>
      <c r="T106" s="927"/>
      <c r="U106" s="927"/>
      <c r="V106" s="927"/>
      <c r="W106" s="1094">
        <v>5</v>
      </c>
      <c r="X106" s="1094">
        <v>5</v>
      </c>
      <c r="Y106" s="1094" t="s">
        <v>406</v>
      </c>
      <c r="Z106" s="1094">
        <v>5</v>
      </c>
      <c r="AA106" s="1094" t="s">
        <v>403</v>
      </c>
      <c r="AB106" s="1094" t="s">
        <v>481</v>
      </c>
      <c r="AC106" s="864">
        <v>147.041666666667</v>
      </c>
      <c r="AD106" s="864">
        <v>0.291666666666671</v>
      </c>
      <c r="AE106" s="864">
        <v>96.7833333333333</v>
      </c>
      <c r="AF106" s="864"/>
      <c r="AG106" s="927"/>
    </row>
    <row r="107" s="824" customFormat="1" ht="23" customHeight="1" spans="2:33">
      <c r="B107" s="858"/>
      <c r="C107" s="843"/>
      <c r="D107" s="853"/>
      <c r="E107" s="860">
        <v>2020</v>
      </c>
      <c r="F107" s="861">
        <v>701.9199</v>
      </c>
      <c r="G107" s="861">
        <v>5.45921517295578</v>
      </c>
      <c r="H107" s="861">
        <v>-0.205535604126557</v>
      </c>
      <c r="I107" s="860" t="s">
        <v>405</v>
      </c>
      <c r="J107" s="860">
        <v>2</v>
      </c>
      <c r="K107" s="1079" t="s">
        <v>401</v>
      </c>
      <c r="L107" s="861">
        <v>84.0769230769231</v>
      </c>
      <c r="M107" s="861">
        <v>75.6517692307692</v>
      </c>
      <c r="N107" s="861">
        <v>15</v>
      </c>
      <c r="O107" s="861">
        <v>5.4</v>
      </c>
      <c r="P107" s="861">
        <v>90</v>
      </c>
      <c r="Q107" s="861">
        <v>11.026</v>
      </c>
      <c r="R107" s="861">
        <v>1.7</v>
      </c>
      <c r="S107" s="857">
        <v>7</v>
      </c>
      <c r="T107" s="926"/>
      <c r="U107" s="926"/>
      <c r="V107" s="926"/>
      <c r="W107" s="1009"/>
      <c r="X107" s="1009"/>
      <c r="Y107" s="1009"/>
      <c r="Z107" s="1009"/>
      <c r="AA107" s="1009"/>
      <c r="AB107" s="1009"/>
      <c r="AC107" s="861">
        <v>147.9</v>
      </c>
      <c r="AD107" s="861">
        <v>-0.599999999999994</v>
      </c>
      <c r="AE107" s="861">
        <v>97.3</v>
      </c>
      <c r="AF107" s="861">
        <v>1.04</v>
      </c>
      <c r="AG107" s="926"/>
    </row>
    <row r="108" s="824" customFormat="1" ht="23" customHeight="1" spans="2:33">
      <c r="B108" s="858">
        <v>39</v>
      </c>
      <c r="C108" s="843"/>
      <c r="D108" s="1040" t="s">
        <v>175</v>
      </c>
      <c r="E108" s="860">
        <v>2019</v>
      </c>
      <c r="F108" s="861">
        <v>712.99442257257</v>
      </c>
      <c r="G108" s="861">
        <v>5.57271850075395</v>
      </c>
      <c r="H108" s="861">
        <v>1.10935014836865</v>
      </c>
      <c r="I108" s="860" t="s">
        <v>431</v>
      </c>
      <c r="J108" s="860">
        <v>5</v>
      </c>
      <c r="K108" s="1079" t="s">
        <v>579</v>
      </c>
      <c r="L108" s="861">
        <v>84.3076923076923</v>
      </c>
      <c r="M108" s="861">
        <v>70.0703076923077</v>
      </c>
      <c r="N108" s="861">
        <v>12</v>
      </c>
      <c r="O108" s="861">
        <v>3</v>
      </c>
      <c r="P108" s="861">
        <v>70</v>
      </c>
      <c r="Q108" s="861">
        <v>17.402</v>
      </c>
      <c r="R108" s="861">
        <v>2</v>
      </c>
      <c r="S108" s="857">
        <v>7</v>
      </c>
      <c r="T108" s="926"/>
      <c r="U108" s="926"/>
      <c r="V108" s="926"/>
      <c r="W108" s="1009">
        <v>3</v>
      </c>
      <c r="X108" s="1009">
        <v>3.25</v>
      </c>
      <c r="Y108" s="1009" t="s">
        <v>402</v>
      </c>
      <c r="Z108" s="1009">
        <v>5</v>
      </c>
      <c r="AA108" s="1009" t="s">
        <v>403</v>
      </c>
      <c r="AB108" s="1009" t="s">
        <v>429</v>
      </c>
      <c r="AC108" s="861">
        <v>144.583333333333</v>
      </c>
      <c r="AD108" s="861">
        <v>-2.5</v>
      </c>
      <c r="AE108" s="861">
        <v>91.9666666666667</v>
      </c>
      <c r="AF108" s="861">
        <v>1.8125</v>
      </c>
      <c r="AG108" s="926"/>
    </row>
    <row r="109" s="824" customFormat="1" ht="23" customHeight="1" spans="2:33">
      <c r="B109" s="858"/>
      <c r="C109" s="843"/>
      <c r="D109" s="853"/>
      <c r="E109" s="860">
        <v>2020</v>
      </c>
      <c r="F109" s="861">
        <v>672.842728783277</v>
      </c>
      <c r="G109" s="861">
        <v>6.57347985437551</v>
      </c>
      <c r="H109" s="861">
        <v>2.21929362817872</v>
      </c>
      <c r="I109" s="860" t="s">
        <v>431</v>
      </c>
      <c r="J109" s="860">
        <v>3</v>
      </c>
      <c r="K109" s="1079" t="s">
        <v>579</v>
      </c>
      <c r="L109" s="861">
        <v>81.9615384615385</v>
      </c>
      <c r="M109" s="861">
        <v>72.9958076923077</v>
      </c>
      <c r="N109" s="861">
        <v>10</v>
      </c>
      <c r="O109" s="861">
        <v>2.3</v>
      </c>
      <c r="P109" s="861">
        <v>70</v>
      </c>
      <c r="Q109" s="861">
        <v>16.96</v>
      </c>
      <c r="R109" s="861">
        <v>2</v>
      </c>
      <c r="S109" s="857"/>
      <c r="T109" s="926"/>
      <c r="U109" s="926"/>
      <c r="V109" s="926"/>
      <c r="W109" s="1009">
        <v>3</v>
      </c>
      <c r="X109" s="1009">
        <v>3.5</v>
      </c>
      <c r="Y109" s="1009" t="s">
        <v>402</v>
      </c>
      <c r="Z109" s="1009">
        <v>5</v>
      </c>
      <c r="AA109" s="1009" t="s">
        <v>583</v>
      </c>
      <c r="AB109" s="1009" t="s">
        <v>429</v>
      </c>
      <c r="AC109" s="861">
        <v>145.666666666667</v>
      </c>
      <c r="AD109" s="861">
        <v>-1.5</v>
      </c>
      <c r="AE109" s="861">
        <v>96.4861111111111</v>
      </c>
      <c r="AF109" s="861">
        <v>1.07692307692308</v>
      </c>
      <c r="AG109" s="926"/>
    </row>
    <row r="110" s="825" customFormat="1" ht="23" customHeight="1" spans="2:33">
      <c r="B110" s="858"/>
      <c r="C110" s="843"/>
      <c r="D110" s="853"/>
      <c r="E110" s="1066" t="s">
        <v>580</v>
      </c>
      <c r="F110" s="864">
        <v>692.918575677923</v>
      </c>
      <c r="G110" s="864">
        <v>6.07309917756473</v>
      </c>
      <c r="H110" s="864"/>
      <c r="I110" s="863"/>
      <c r="J110" s="863"/>
      <c r="K110" s="1080" t="s">
        <v>581</v>
      </c>
      <c r="L110" s="864">
        <v>81.9615384615385</v>
      </c>
      <c r="M110" s="864">
        <v>72.9958076923077</v>
      </c>
      <c r="N110" s="864">
        <v>10</v>
      </c>
      <c r="O110" s="864">
        <v>2.3</v>
      </c>
      <c r="P110" s="864">
        <v>70</v>
      </c>
      <c r="Q110" s="864">
        <v>16.96</v>
      </c>
      <c r="R110" s="864">
        <v>2</v>
      </c>
      <c r="S110" s="899"/>
      <c r="T110" s="927"/>
      <c r="U110" s="927"/>
      <c r="V110" s="927"/>
      <c r="W110" s="1094">
        <v>3</v>
      </c>
      <c r="X110" s="1094">
        <v>3.5</v>
      </c>
      <c r="Y110" s="1094" t="s">
        <v>402</v>
      </c>
      <c r="Z110" s="1094">
        <v>5</v>
      </c>
      <c r="AA110" s="1094" t="s">
        <v>403</v>
      </c>
      <c r="AB110" s="1094" t="s">
        <v>434</v>
      </c>
      <c r="AC110" s="864">
        <v>145.125</v>
      </c>
      <c r="AD110" s="864">
        <v>-2</v>
      </c>
      <c r="AE110" s="864">
        <v>94.2263888888889</v>
      </c>
      <c r="AF110" s="864"/>
      <c r="AG110" s="927"/>
    </row>
    <row r="111" s="824" customFormat="1" ht="23" customHeight="1" spans="2:33">
      <c r="B111" s="858"/>
      <c r="C111" s="843"/>
      <c r="D111" s="853"/>
      <c r="E111" s="860">
        <v>2020</v>
      </c>
      <c r="F111" s="861">
        <v>704.811233333333</v>
      </c>
      <c r="G111" s="861">
        <v>5.89362050059604</v>
      </c>
      <c r="H111" s="861">
        <v>0.205535604126573</v>
      </c>
      <c r="I111" s="860" t="s">
        <v>405</v>
      </c>
      <c r="J111" s="860">
        <v>1</v>
      </c>
      <c r="K111" s="1009"/>
      <c r="L111" s="861"/>
      <c r="M111" s="861"/>
      <c r="N111" s="861"/>
      <c r="O111" s="861"/>
      <c r="P111" s="861"/>
      <c r="Q111" s="861"/>
      <c r="R111" s="861"/>
      <c r="S111" s="861"/>
      <c r="T111" s="926"/>
      <c r="U111" s="926"/>
      <c r="V111" s="926"/>
      <c r="W111" s="1009"/>
      <c r="X111" s="1009"/>
      <c r="Y111" s="1009"/>
      <c r="Z111" s="1009"/>
      <c r="AA111" s="1009"/>
      <c r="AB111" s="1009"/>
      <c r="AC111" s="861">
        <v>146.7</v>
      </c>
      <c r="AD111" s="861">
        <v>-1.80000000000001</v>
      </c>
      <c r="AE111" s="861">
        <v>94.7777777777778</v>
      </c>
      <c r="AF111" s="861">
        <v>1.16</v>
      </c>
      <c r="AG111" s="926"/>
    </row>
    <row r="112" s="824" customFormat="1" ht="23" customHeight="1" spans="2:34">
      <c r="B112" s="858"/>
      <c r="C112" s="843"/>
      <c r="D112" s="1040" t="s">
        <v>605</v>
      </c>
      <c r="E112" s="860">
        <v>2018</v>
      </c>
      <c r="F112" s="861">
        <v>631.671708754209</v>
      </c>
      <c r="G112" s="861"/>
      <c r="H112" s="861"/>
      <c r="I112" s="861"/>
      <c r="J112" s="860">
        <v>10</v>
      </c>
      <c r="K112" s="1079" t="s">
        <v>401</v>
      </c>
      <c r="L112" s="861">
        <v>84.3846153846154</v>
      </c>
      <c r="M112" s="861">
        <v>64.3</v>
      </c>
      <c r="N112" s="861">
        <v>19</v>
      </c>
      <c r="O112" s="861">
        <v>6.1</v>
      </c>
      <c r="P112" s="861">
        <v>67</v>
      </c>
      <c r="Q112" s="861">
        <v>15.186</v>
      </c>
      <c r="R112" s="861">
        <v>1.8</v>
      </c>
      <c r="S112" s="861">
        <v>4</v>
      </c>
      <c r="T112" s="1095"/>
      <c r="U112" s="1095"/>
      <c r="V112" s="1095"/>
      <c r="W112" s="1009">
        <v>5</v>
      </c>
      <c r="X112" s="1009">
        <v>5.5</v>
      </c>
      <c r="Y112" s="1009" t="s">
        <v>406</v>
      </c>
      <c r="Z112" s="1009">
        <v>5</v>
      </c>
      <c r="AA112" s="1009" t="s">
        <v>403</v>
      </c>
      <c r="AB112" s="1009" t="s">
        <v>429</v>
      </c>
      <c r="AC112" s="861">
        <v>146.416666666667</v>
      </c>
      <c r="AD112" s="861"/>
      <c r="AE112" s="861">
        <v>93.375</v>
      </c>
      <c r="AF112" s="861"/>
      <c r="AG112" s="861"/>
      <c r="AH112" s="1121"/>
    </row>
    <row r="113" s="824" customFormat="1" ht="23" customHeight="1" spans="2:33">
      <c r="B113" s="858"/>
      <c r="C113" s="843"/>
      <c r="D113" s="853"/>
      <c r="E113" s="860">
        <v>2019</v>
      </c>
      <c r="F113" s="861">
        <v>675.358589508593</v>
      </c>
      <c r="G113" s="861"/>
      <c r="H113" s="861"/>
      <c r="I113" s="860"/>
      <c r="J113" s="860">
        <v>14</v>
      </c>
      <c r="K113" s="1079" t="s">
        <v>401</v>
      </c>
      <c r="L113" s="861">
        <v>84.9615384615385</v>
      </c>
      <c r="M113" s="861">
        <v>66.2388461538462</v>
      </c>
      <c r="N113" s="861">
        <v>15</v>
      </c>
      <c r="O113" s="861">
        <v>5.3</v>
      </c>
      <c r="P113" s="861">
        <v>80</v>
      </c>
      <c r="Q113" s="861">
        <v>16.069</v>
      </c>
      <c r="R113" s="861">
        <v>1.8</v>
      </c>
      <c r="S113" s="861">
        <v>6</v>
      </c>
      <c r="T113" s="926"/>
      <c r="U113" s="926"/>
      <c r="V113" s="926"/>
      <c r="W113" s="1009">
        <v>5</v>
      </c>
      <c r="X113" s="1009">
        <v>5</v>
      </c>
      <c r="Y113" s="1009" t="s">
        <v>406</v>
      </c>
      <c r="Z113" s="1009">
        <v>5</v>
      </c>
      <c r="AA113" s="1009" t="s">
        <v>413</v>
      </c>
      <c r="AB113" s="1009" t="s">
        <v>433</v>
      </c>
      <c r="AC113" s="861">
        <v>147.083333333333</v>
      </c>
      <c r="AD113" s="861">
        <v>0</v>
      </c>
      <c r="AE113" s="861">
        <v>94.2916666666667</v>
      </c>
      <c r="AF113" s="861">
        <v>2.03571428571429</v>
      </c>
      <c r="AG113" s="926"/>
    </row>
    <row r="114" s="824" customFormat="1" ht="23" customHeight="1" spans="2:33">
      <c r="B114" s="858"/>
      <c r="C114" s="843"/>
      <c r="D114" s="853"/>
      <c r="E114" s="860" t="s">
        <v>421</v>
      </c>
      <c r="F114" s="861">
        <v>631.341614914578</v>
      </c>
      <c r="G114" s="861"/>
      <c r="H114" s="861"/>
      <c r="I114" s="860"/>
      <c r="J114" s="860">
        <v>11</v>
      </c>
      <c r="K114" s="1079" t="s">
        <v>401</v>
      </c>
      <c r="L114" s="861">
        <v>84.8076923076923</v>
      </c>
      <c r="M114" s="861">
        <v>74.3148461538462</v>
      </c>
      <c r="N114" s="861">
        <v>22</v>
      </c>
      <c r="O114" s="861">
        <v>5.3</v>
      </c>
      <c r="P114" s="861">
        <v>75</v>
      </c>
      <c r="Q114" s="861">
        <v>15.96</v>
      </c>
      <c r="R114" s="861">
        <v>1.7</v>
      </c>
      <c r="S114" s="861">
        <v>4.6</v>
      </c>
      <c r="T114" s="926"/>
      <c r="U114" s="926"/>
      <c r="V114" s="926"/>
      <c r="W114" s="1009">
        <v>7</v>
      </c>
      <c r="X114" s="1009">
        <v>6.5</v>
      </c>
      <c r="Y114" s="1009" t="s">
        <v>403</v>
      </c>
      <c r="Z114" s="1009">
        <v>5</v>
      </c>
      <c r="AA114" s="1009" t="s">
        <v>403</v>
      </c>
      <c r="AB114" s="1009" t="s">
        <v>429</v>
      </c>
      <c r="AC114" s="861">
        <v>147.166666666667</v>
      </c>
      <c r="AD114" s="861">
        <v>0</v>
      </c>
      <c r="AE114" s="861">
        <v>98.5</v>
      </c>
      <c r="AF114" s="861">
        <v>1.78260869565217</v>
      </c>
      <c r="AG114" s="926"/>
    </row>
    <row r="115" s="824" customFormat="1" ht="23" customHeight="1" spans="2:33">
      <c r="B115" s="858"/>
      <c r="C115" s="843"/>
      <c r="D115" s="853"/>
      <c r="E115" s="860" t="s">
        <v>423</v>
      </c>
      <c r="F115" s="861">
        <v>665.584225</v>
      </c>
      <c r="G115" s="861"/>
      <c r="H115" s="861"/>
      <c r="I115" s="860"/>
      <c r="J115" s="860">
        <v>3</v>
      </c>
      <c r="K115" s="1009"/>
      <c r="L115" s="861"/>
      <c r="M115" s="861"/>
      <c r="N115" s="861"/>
      <c r="O115" s="861"/>
      <c r="P115" s="861"/>
      <c r="Q115" s="861"/>
      <c r="R115" s="861"/>
      <c r="S115" s="861"/>
      <c r="T115" s="926"/>
      <c r="U115" s="926"/>
      <c r="V115" s="926"/>
      <c r="W115" s="1009"/>
      <c r="X115" s="1009"/>
      <c r="Y115" s="1009"/>
      <c r="Z115" s="1009"/>
      <c r="AA115" s="1009"/>
      <c r="AB115" s="1009"/>
      <c r="AC115" s="861">
        <v>148.5</v>
      </c>
      <c r="AD115" s="861"/>
      <c r="AE115" s="861">
        <v>98.8888888888889</v>
      </c>
      <c r="AF115" s="861"/>
      <c r="AG115" s="926"/>
    </row>
    <row r="116" s="822" customFormat="1" ht="23" customHeight="1" spans="2:33">
      <c r="B116" s="852">
        <v>40</v>
      </c>
      <c r="C116" s="859" t="s">
        <v>608</v>
      </c>
      <c r="D116" s="986" t="s">
        <v>178</v>
      </c>
      <c r="E116" s="853">
        <v>2019</v>
      </c>
      <c r="F116" s="1067">
        <v>697.46</v>
      </c>
      <c r="G116" s="1067">
        <v>4.97</v>
      </c>
      <c r="H116" s="854">
        <v>2.98</v>
      </c>
      <c r="I116" s="1081" t="s">
        <v>454</v>
      </c>
      <c r="J116" s="1082">
        <v>5</v>
      </c>
      <c r="K116" s="1014" t="s">
        <v>584</v>
      </c>
      <c r="L116" s="884">
        <v>83.6</v>
      </c>
      <c r="M116" s="884">
        <v>76.1</v>
      </c>
      <c r="N116" s="884">
        <v>0</v>
      </c>
      <c r="O116" s="1083" t="s">
        <v>478</v>
      </c>
      <c r="P116" s="842">
        <v>100</v>
      </c>
      <c r="Q116" s="884">
        <v>1.6</v>
      </c>
      <c r="R116" s="884">
        <v>1.6</v>
      </c>
      <c r="S116" s="857">
        <v>6.2</v>
      </c>
      <c r="T116" s="858"/>
      <c r="U116" s="853"/>
      <c r="V116" s="853"/>
      <c r="W116" s="1096">
        <v>1</v>
      </c>
      <c r="X116" s="1097">
        <v>2.5</v>
      </c>
      <c r="Y116" s="1111" t="s">
        <v>402</v>
      </c>
      <c r="Z116" s="1112">
        <v>5</v>
      </c>
      <c r="AA116" s="1112" t="s">
        <v>403</v>
      </c>
      <c r="AB116" s="1111" t="s">
        <v>429</v>
      </c>
      <c r="AC116" s="884">
        <v>143.5</v>
      </c>
      <c r="AD116" s="884">
        <v>-4.5</v>
      </c>
      <c r="AE116" s="884">
        <v>76.8</v>
      </c>
      <c r="AF116" s="857"/>
      <c r="AG116" s="858"/>
    </row>
    <row r="117" s="822" customFormat="1" ht="23" customHeight="1" spans="2:33">
      <c r="B117" s="852"/>
      <c r="C117" s="843"/>
      <c r="D117" s="858"/>
      <c r="E117" s="853">
        <v>2020</v>
      </c>
      <c r="F117" s="912">
        <v>654.725185185185</v>
      </c>
      <c r="G117" s="912">
        <v>3.13664675996911</v>
      </c>
      <c r="H117" s="854">
        <v>1.5877640203933</v>
      </c>
      <c r="I117" s="891" t="s">
        <v>400</v>
      </c>
      <c r="J117" s="882">
        <v>3</v>
      </c>
      <c r="K117" s="1084" t="s">
        <v>579</v>
      </c>
      <c r="L117" s="949">
        <v>82.4230769230769</v>
      </c>
      <c r="M117" s="949">
        <v>75.0110769230769</v>
      </c>
      <c r="N117" s="842">
        <v>2</v>
      </c>
      <c r="O117" s="1085" t="s">
        <v>478</v>
      </c>
      <c r="P117" s="842">
        <v>100</v>
      </c>
      <c r="Q117" s="949">
        <v>1.4</v>
      </c>
      <c r="R117" s="949">
        <v>1.7</v>
      </c>
      <c r="S117" s="857">
        <v>7</v>
      </c>
      <c r="T117" s="858"/>
      <c r="U117" s="853"/>
      <c r="V117" s="853"/>
      <c r="W117" s="1098">
        <v>5</v>
      </c>
      <c r="X117" s="1099">
        <v>5</v>
      </c>
      <c r="Y117" s="1098" t="s">
        <v>406</v>
      </c>
      <c r="Z117" s="1112">
        <v>5</v>
      </c>
      <c r="AA117" s="1112" t="s">
        <v>403</v>
      </c>
      <c r="AB117" s="1111" t="s">
        <v>429</v>
      </c>
      <c r="AC117" s="884">
        <v>145.6</v>
      </c>
      <c r="AD117" s="884">
        <v>-3.1</v>
      </c>
      <c r="AE117" s="884">
        <v>80.9</v>
      </c>
      <c r="AF117" s="857"/>
      <c r="AG117" s="843"/>
    </row>
    <row r="118" s="823" customFormat="1" ht="23" customHeight="1" spans="2:33">
      <c r="B118" s="867"/>
      <c r="C118" s="849"/>
      <c r="D118" s="858"/>
      <c r="E118" s="1068" t="s">
        <v>580</v>
      </c>
      <c r="F118" s="1069">
        <f>AVERAGE(F116:F117)</f>
        <v>676.092592592592</v>
      </c>
      <c r="G118" s="1069">
        <f>AVERAGE(G116:G117)</f>
        <v>4.05332337998455</v>
      </c>
      <c r="H118" s="855"/>
      <c r="I118" s="886" t="s">
        <v>593</v>
      </c>
      <c r="J118" s="1086"/>
      <c r="K118" s="1087" t="s">
        <v>581</v>
      </c>
      <c r="L118" s="812">
        <v>82.4230769230769</v>
      </c>
      <c r="M118" s="812">
        <v>75.0110769230769</v>
      </c>
      <c r="N118" s="848">
        <v>2</v>
      </c>
      <c r="O118" s="1088" t="s">
        <v>478</v>
      </c>
      <c r="P118" s="848">
        <v>100</v>
      </c>
      <c r="Q118" s="812">
        <v>1.4</v>
      </c>
      <c r="R118" s="812">
        <v>1.7</v>
      </c>
      <c r="S118" s="899">
        <v>7</v>
      </c>
      <c r="T118" s="862"/>
      <c r="U118" s="797"/>
      <c r="V118" s="797"/>
      <c r="W118" s="1100">
        <v>5</v>
      </c>
      <c r="X118" s="1101">
        <v>5</v>
      </c>
      <c r="Y118" s="1100" t="s">
        <v>406</v>
      </c>
      <c r="Z118" s="1100">
        <v>5</v>
      </c>
      <c r="AA118" s="1113" t="s">
        <v>403</v>
      </c>
      <c r="AB118" s="1100" t="s">
        <v>434</v>
      </c>
      <c r="AC118" s="943">
        <f t="shared" ref="AC118:AE118" si="2">AVERAGE(AC116:AC117)</f>
        <v>144.55</v>
      </c>
      <c r="AD118" s="943">
        <f t="shared" si="2"/>
        <v>-3.8</v>
      </c>
      <c r="AE118" s="943">
        <f t="shared" si="2"/>
        <v>78.85</v>
      </c>
      <c r="AF118" s="904"/>
      <c r="AG118" s="862"/>
    </row>
    <row r="119" s="824" customFormat="1" ht="23" customHeight="1" spans="2:33">
      <c r="B119" s="852"/>
      <c r="C119" s="843"/>
      <c r="D119" s="858"/>
      <c r="E119" s="856">
        <v>2020</v>
      </c>
      <c r="F119" s="1070">
        <v>645.7</v>
      </c>
      <c r="G119" s="1070">
        <v>2.22</v>
      </c>
      <c r="H119" s="857">
        <v>0.61122394894207</v>
      </c>
      <c r="I119" s="1081" t="s">
        <v>528</v>
      </c>
      <c r="J119" s="1089">
        <v>2</v>
      </c>
      <c r="K119" s="1001"/>
      <c r="L119" s="895"/>
      <c r="M119" s="895"/>
      <c r="N119" s="852"/>
      <c r="O119" s="895"/>
      <c r="P119" s="895"/>
      <c r="Q119" s="895"/>
      <c r="R119" s="895"/>
      <c r="S119" s="895"/>
      <c r="T119" s="858" t="s">
        <v>410</v>
      </c>
      <c r="U119" s="858"/>
      <c r="V119" s="858"/>
      <c r="W119" s="1001"/>
      <c r="X119" s="1001"/>
      <c r="Y119" s="1001"/>
      <c r="Z119" s="1001"/>
      <c r="AA119" s="1001"/>
      <c r="AB119" s="1001"/>
      <c r="AC119" s="884">
        <v>145.8</v>
      </c>
      <c r="AD119" s="884">
        <v>-3.6</v>
      </c>
      <c r="AE119" s="884">
        <v>80.6</v>
      </c>
      <c r="AF119" s="954"/>
      <c r="AG119" s="926"/>
    </row>
    <row r="120" s="822" customFormat="1" ht="23" customHeight="1" spans="2:33">
      <c r="B120" s="866"/>
      <c r="C120" s="843"/>
      <c r="D120" s="859" t="s">
        <v>609</v>
      </c>
      <c r="E120" s="853">
        <v>2018</v>
      </c>
      <c r="F120" s="1071">
        <v>664.44</v>
      </c>
      <c r="G120" s="854"/>
      <c r="H120" s="854"/>
      <c r="I120" s="892"/>
      <c r="J120" s="1090">
        <v>10</v>
      </c>
      <c r="K120" s="994" t="s">
        <v>401</v>
      </c>
      <c r="L120" s="858">
        <v>85.3</v>
      </c>
      <c r="M120" s="858">
        <v>77.9</v>
      </c>
      <c r="N120" s="858">
        <v>28</v>
      </c>
      <c r="O120" s="858">
        <v>6.5</v>
      </c>
      <c r="P120" s="852">
        <v>66</v>
      </c>
      <c r="Q120" s="884">
        <v>18.1</v>
      </c>
      <c r="R120" s="884">
        <v>1.7</v>
      </c>
      <c r="S120" s="857">
        <v>6.2</v>
      </c>
      <c r="T120" s="858"/>
      <c r="U120" s="853"/>
      <c r="V120" s="853"/>
      <c r="W120" s="1098">
        <v>3</v>
      </c>
      <c r="X120" s="1099">
        <v>5</v>
      </c>
      <c r="Y120" s="1098" t="s">
        <v>406</v>
      </c>
      <c r="Z120" s="1098">
        <v>5</v>
      </c>
      <c r="AA120" s="1098" t="s">
        <v>403</v>
      </c>
      <c r="AB120" s="1033" t="s">
        <v>429</v>
      </c>
      <c r="AC120" s="1114">
        <v>148</v>
      </c>
      <c r="AD120" s="1115"/>
      <c r="AE120" s="1115">
        <v>90.8</v>
      </c>
      <c r="AF120" s="857"/>
      <c r="AG120" s="858"/>
    </row>
    <row r="121" s="822" customFormat="1" ht="23" customHeight="1" spans="2:33">
      <c r="B121" s="866"/>
      <c r="C121" s="843"/>
      <c r="D121" s="843"/>
      <c r="E121" s="853">
        <v>2019</v>
      </c>
      <c r="F121" s="1067">
        <v>634.813333333333</v>
      </c>
      <c r="G121" s="854"/>
      <c r="H121" s="854"/>
      <c r="I121" s="892"/>
      <c r="J121" s="1091">
        <v>6</v>
      </c>
      <c r="K121" s="994" t="s">
        <v>401</v>
      </c>
      <c r="L121" s="949">
        <v>82.7307692307692</v>
      </c>
      <c r="M121" s="949">
        <v>73.2810769230769</v>
      </c>
      <c r="N121" s="842">
        <v>13</v>
      </c>
      <c r="O121" s="949">
        <v>5.4</v>
      </c>
      <c r="P121" s="842">
        <v>63</v>
      </c>
      <c r="Q121" s="949">
        <v>17.1522570188428</v>
      </c>
      <c r="R121" s="949">
        <v>1.8</v>
      </c>
      <c r="S121" s="857">
        <v>6.2</v>
      </c>
      <c r="T121" s="858"/>
      <c r="U121" s="853"/>
      <c r="V121" s="853"/>
      <c r="W121" s="1102">
        <v>7</v>
      </c>
      <c r="X121" s="1103">
        <v>6.5</v>
      </c>
      <c r="Y121" s="1116" t="s">
        <v>403</v>
      </c>
      <c r="Z121" s="1098">
        <v>5</v>
      </c>
      <c r="AA121" s="1098" t="s">
        <v>403</v>
      </c>
      <c r="AB121" s="1033" t="s">
        <v>433</v>
      </c>
      <c r="AC121" s="843">
        <v>148.7</v>
      </c>
      <c r="AD121" s="843"/>
      <c r="AE121" s="843">
        <v>99.1</v>
      </c>
      <c r="AF121" s="857"/>
      <c r="AG121" s="858"/>
    </row>
    <row r="122" s="822" customFormat="1" ht="23" customHeight="1" spans="2:33">
      <c r="B122" s="866"/>
      <c r="C122" s="843"/>
      <c r="D122" s="843"/>
      <c r="E122" s="852" t="s">
        <v>610</v>
      </c>
      <c r="F122" s="1072">
        <f>AVERAGE(F120:F121)</f>
        <v>649.626666666667</v>
      </c>
      <c r="G122" s="857"/>
      <c r="H122" s="854"/>
      <c r="I122" s="866"/>
      <c r="J122" s="902"/>
      <c r="K122" s="1030"/>
      <c r="L122" s="895"/>
      <c r="M122" s="895"/>
      <c r="N122" s="902"/>
      <c r="O122" s="895"/>
      <c r="P122" s="895"/>
      <c r="Q122" s="895"/>
      <c r="R122" s="895"/>
      <c r="S122" s="895"/>
      <c r="T122" s="866"/>
      <c r="U122" s="925"/>
      <c r="V122" s="925"/>
      <c r="W122" s="1026"/>
      <c r="X122" s="1099"/>
      <c r="Y122" s="1026"/>
      <c r="Z122" s="1026"/>
      <c r="AA122" s="1026"/>
      <c r="AB122" s="1026"/>
      <c r="AC122" s="949">
        <f>AVERAGE(AC120:AC121)</f>
        <v>148.35</v>
      </c>
      <c r="AD122" s="949"/>
      <c r="AE122" s="949">
        <f>AVERAGE(AE120:AE121)</f>
        <v>94.95</v>
      </c>
      <c r="AF122" s="857"/>
      <c r="AG122" s="858"/>
    </row>
    <row r="123" s="822" customFormat="1" ht="23" customHeight="1" spans="2:33">
      <c r="B123" s="866"/>
      <c r="C123" s="843"/>
      <c r="D123" s="843"/>
      <c r="E123" s="856" t="s">
        <v>423</v>
      </c>
      <c r="F123" s="866">
        <v>631.7</v>
      </c>
      <c r="G123" s="857"/>
      <c r="H123" s="854"/>
      <c r="I123" s="901"/>
      <c r="J123" s="858">
        <v>3</v>
      </c>
      <c r="K123" s="1001"/>
      <c r="L123" s="895"/>
      <c r="M123" s="895"/>
      <c r="N123" s="852"/>
      <c r="O123" s="895"/>
      <c r="P123" s="895"/>
      <c r="Q123" s="895"/>
      <c r="R123" s="895"/>
      <c r="S123" s="895"/>
      <c r="T123" s="858"/>
      <c r="U123" s="858"/>
      <c r="V123" s="858"/>
      <c r="W123" s="1001"/>
      <c r="X123" s="1104"/>
      <c r="Y123" s="1001"/>
      <c r="Z123" s="1001"/>
      <c r="AA123" s="1001"/>
      <c r="AB123" s="1001"/>
      <c r="AC123" s="843">
        <v>149.4</v>
      </c>
      <c r="AD123" s="843"/>
      <c r="AE123" s="843">
        <v>93.6</v>
      </c>
      <c r="AF123" s="926"/>
      <c r="AG123" s="1122"/>
    </row>
    <row r="124" s="828" customFormat="1" ht="21.75" customHeight="1" spans="2:33">
      <c r="B124" s="1073">
        <v>41</v>
      </c>
      <c r="C124" s="961" t="s">
        <v>611</v>
      </c>
      <c r="D124" s="1074" t="s">
        <v>182</v>
      </c>
      <c r="E124" s="853">
        <v>2018</v>
      </c>
      <c r="F124" s="854">
        <v>469.7</v>
      </c>
      <c r="G124" s="854">
        <v>2.96</v>
      </c>
      <c r="H124" s="854">
        <v>-3.35390946502058</v>
      </c>
      <c r="I124" s="854" t="s">
        <v>528</v>
      </c>
      <c r="J124" s="854">
        <v>10</v>
      </c>
      <c r="K124" s="1092" t="s">
        <v>401</v>
      </c>
      <c r="L124" s="854">
        <v>86.1</v>
      </c>
      <c r="M124" s="854">
        <v>69.1</v>
      </c>
      <c r="N124" s="854">
        <v>53</v>
      </c>
      <c r="O124" s="854">
        <v>18.8</v>
      </c>
      <c r="P124" s="854">
        <v>70</v>
      </c>
      <c r="Q124" s="854">
        <v>14.4</v>
      </c>
      <c r="R124" s="854">
        <v>1.8</v>
      </c>
      <c r="S124" s="854"/>
      <c r="T124" s="854"/>
      <c r="U124" s="854"/>
      <c r="V124" s="854"/>
      <c r="W124" s="1105">
        <v>3</v>
      </c>
      <c r="X124" s="1106">
        <v>4</v>
      </c>
      <c r="Y124" s="1117" t="s">
        <v>402</v>
      </c>
      <c r="Z124" s="1105">
        <v>5</v>
      </c>
      <c r="AA124" s="1117" t="s">
        <v>403</v>
      </c>
      <c r="AB124" s="1117" t="s">
        <v>429</v>
      </c>
      <c r="AC124" s="854">
        <v>140.3</v>
      </c>
      <c r="AD124" s="857">
        <v>-7.39999999999998</v>
      </c>
      <c r="AE124" s="854">
        <v>81.63</v>
      </c>
      <c r="AF124" s="1118"/>
      <c r="AG124" s="854">
        <v>3</v>
      </c>
    </row>
    <row r="125" s="828" customFormat="1" ht="21.75" customHeight="1" spans="2:33">
      <c r="B125" s="1075"/>
      <c r="C125" s="847"/>
      <c r="D125" s="1075"/>
      <c r="E125" s="852">
        <v>2019</v>
      </c>
      <c r="F125" s="854">
        <v>558.332832815741</v>
      </c>
      <c r="G125" s="854">
        <v>5.964</v>
      </c>
      <c r="H125" s="854">
        <v>1.40443748923737</v>
      </c>
      <c r="I125" s="854" t="s">
        <v>405</v>
      </c>
      <c r="J125" s="854">
        <v>5</v>
      </c>
      <c r="K125" s="1092" t="s">
        <v>401</v>
      </c>
      <c r="L125" s="854">
        <v>86.3846153846154</v>
      </c>
      <c r="M125" s="854">
        <v>75.988</v>
      </c>
      <c r="N125" s="854">
        <v>31</v>
      </c>
      <c r="O125" s="854">
        <v>5.5</v>
      </c>
      <c r="P125" s="854">
        <v>62</v>
      </c>
      <c r="Q125" s="854">
        <v>16.848</v>
      </c>
      <c r="R125" s="854">
        <v>1.7</v>
      </c>
      <c r="S125" s="854"/>
      <c r="T125" s="854"/>
      <c r="U125" s="854"/>
      <c r="V125" s="854"/>
      <c r="W125" s="1105">
        <v>1</v>
      </c>
      <c r="X125" s="1106">
        <v>2.5</v>
      </c>
      <c r="Y125" s="1117" t="s">
        <v>402</v>
      </c>
      <c r="Z125" s="1105">
        <v>5</v>
      </c>
      <c r="AA125" s="1117" t="s">
        <v>413</v>
      </c>
      <c r="AB125" s="1117" t="s">
        <v>433</v>
      </c>
      <c r="AC125" s="854">
        <v>142.8</v>
      </c>
      <c r="AD125" s="857">
        <v>-4.09999999999999</v>
      </c>
      <c r="AE125" s="854">
        <v>93.61</v>
      </c>
      <c r="AF125" s="1118"/>
      <c r="AG125" s="854">
        <v>5</v>
      </c>
    </row>
    <row r="126" s="976" customFormat="1" ht="21.75" customHeight="1" spans="2:33">
      <c r="B126" s="1075"/>
      <c r="C126" s="1076"/>
      <c r="D126" s="1075"/>
      <c r="E126" s="1077" t="s">
        <v>580</v>
      </c>
      <c r="F126" s="855">
        <f t="shared" ref="F126:H126" si="3">AVERAGE(F124:F125)</f>
        <v>514.01641640787</v>
      </c>
      <c r="G126" s="855">
        <f t="shared" si="3"/>
        <v>4.462</v>
      </c>
      <c r="H126" s="855">
        <f t="shared" si="3"/>
        <v>-0.974735987891605</v>
      </c>
      <c r="I126" s="855"/>
      <c r="J126" s="855"/>
      <c r="K126" s="1093" t="s">
        <v>401</v>
      </c>
      <c r="L126" s="855">
        <v>86.3846153846154</v>
      </c>
      <c r="M126" s="855">
        <v>75.988</v>
      </c>
      <c r="N126" s="855">
        <v>31</v>
      </c>
      <c r="O126" s="855">
        <v>5.5</v>
      </c>
      <c r="P126" s="855">
        <v>62</v>
      </c>
      <c r="Q126" s="855">
        <v>16.848</v>
      </c>
      <c r="R126" s="855">
        <v>1.7</v>
      </c>
      <c r="S126" s="855"/>
      <c r="T126" s="855"/>
      <c r="U126" s="855"/>
      <c r="V126" s="855"/>
      <c r="W126" s="1107">
        <v>3</v>
      </c>
      <c r="X126" s="1108">
        <v>4</v>
      </c>
      <c r="Y126" s="1119" t="s">
        <v>402</v>
      </c>
      <c r="Z126" s="1107">
        <v>5</v>
      </c>
      <c r="AA126" s="1119" t="s">
        <v>403</v>
      </c>
      <c r="AB126" s="1119" t="s">
        <v>434</v>
      </c>
      <c r="AC126" s="855">
        <f t="shared" ref="AC126:AE126" si="4">AVERAGE(AC124:AC125)</f>
        <v>141.55</v>
      </c>
      <c r="AD126" s="899">
        <f t="shared" si="4"/>
        <v>-5.74999999999998</v>
      </c>
      <c r="AE126" s="855">
        <f t="shared" si="4"/>
        <v>87.62</v>
      </c>
      <c r="AF126" s="1120"/>
      <c r="AG126" s="855">
        <v>5</v>
      </c>
    </row>
    <row r="127" s="828" customFormat="1" ht="21.75" customHeight="1" spans="2:33">
      <c r="B127" s="1078"/>
      <c r="C127" s="847"/>
      <c r="D127" s="1078"/>
      <c r="E127" s="856" t="s">
        <v>423</v>
      </c>
      <c r="F127" s="854">
        <v>551.29</v>
      </c>
      <c r="G127" s="854">
        <v>3.44</v>
      </c>
      <c r="H127" s="854">
        <v>0.649</v>
      </c>
      <c r="I127" s="854" t="s">
        <v>563</v>
      </c>
      <c r="J127" s="854" t="s">
        <v>612</v>
      </c>
      <c r="K127" s="1092" t="s">
        <v>584</v>
      </c>
      <c r="L127" s="854">
        <v>85.3</v>
      </c>
      <c r="M127" s="854">
        <v>67.7</v>
      </c>
      <c r="N127" s="854">
        <v>22</v>
      </c>
      <c r="O127" s="854">
        <v>4.8</v>
      </c>
      <c r="P127" s="854">
        <v>60</v>
      </c>
      <c r="Q127" s="854">
        <v>15.1</v>
      </c>
      <c r="R127" s="854">
        <v>1.7</v>
      </c>
      <c r="S127" s="854"/>
      <c r="T127" s="854"/>
      <c r="U127" s="854"/>
      <c r="V127" s="854"/>
      <c r="W127" s="1105"/>
      <c r="X127" s="1106"/>
      <c r="Y127" s="1117"/>
      <c r="Z127" s="1105"/>
      <c r="AA127" s="1117"/>
      <c r="AB127" s="1117"/>
      <c r="AC127" s="854">
        <v>138.33</v>
      </c>
      <c r="AD127" s="857">
        <v>-2.5</v>
      </c>
      <c r="AE127" s="854"/>
      <c r="AF127" s="1118"/>
      <c r="AG127" s="854">
        <v>5</v>
      </c>
    </row>
    <row r="128" s="828" customFormat="1" ht="21.75" customHeight="1" spans="2:33">
      <c r="B128" s="1073">
        <v>42</v>
      </c>
      <c r="C128" s="847"/>
      <c r="D128" s="1074" t="s">
        <v>186</v>
      </c>
      <c r="E128" s="853">
        <v>2019</v>
      </c>
      <c r="F128" s="854">
        <v>516.41</v>
      </c>
      <c r="G128" s="854">
        <v>-1.99</v>
      </c>
      <c r="H128" s="854">
        <v>-6.21</v>
      </c>
      <c r="I128" s="892" t="s">
        <v>528</v>
      </c>
      <c r="J128" s="893">
        <v>14</v>
      </c>
      <c r="K128" s="994" t="s">
        <v>584</v>
      </c>
      <c r="L128" s="894">
        <v>82.9</v>
      </c>
      <c r="M128" s="857">
        <v>64.9</v>
      </c>
      <c r="N128" s="852">
        <v>1</v>
      </c>
      <c r="O128" s="1017" t="s">
        <v>478</v>
      </c>
      <c r="P128" s="895">
        <v>100</v>
      </c>
      <c r="Q128" s="857">
        <v>1.4</v>
      </c>
      <c r="R128" s="857">
        <v>1.7</v>
      </c>
      <c r="S128" s="857"/>
      <c r="T128" s="854" t="s">
        <v>410</v>
      </c>
      <c r="U128" s="854"/>
      <c r="V128" s="854"/>
      <c r="W128" s="1105">
        <v>1</v>
      </c>
      <c r="X128" s="1106">
        <v>1.75</v>
      </c>
      <c r="Y128" s="1117" t="s">
        <v>413</v>
      </c>
      <c r="Z128" s="1105">
        <v>5</v>
      </c>
      <c r="AA128" s="1117" t="s">
        <v>413</v>
      </c>
      <c r="AB128" s="1117" t="s">
        <v>429</v>
      </c>
      <c r="AC128" s="854">
        <v>145.3</v>
      </c>
      <c r="AD128" s="857">
        <v>-1.6</v>
      </c>
      <c r="AE128" s="854">
        <v>90</v>
      </c>
      <c r="AF128" s="1118"/>
      <c r="AG128" s="854">
        <v>5</v>
      </c>
    </row>
    <row r="129" s="828" customFormat="1" ht="21.75" customHeight="1" spans="2:33">
      <c r="B129" s="1075"/>
      <c r="C129" s="847"/>
      <c r="D129" s="1075"/>
      <c r="E129" s="852">
        <v>2020</v>
      </c>
      <c r="F129" s="854">
        <v>513.46</v>
      </c>
      <c r="G129" s="854">
        <v>6.42</v>
      </c>
      <c r="H129" s="854">
        <v>-0.214035099675234</v>
      </c>
      <c r="I129" s="866" t="s">
        <v>528</v>
      </c>
      <c r="J129" s="902">
        <v>6</v>
      </c>
      <c r="K129" s="994" t="s">
        <v>584</v>
      </c>
      <c r="L129" s="895">
        <v>82.3461538461538</v>
      </c>
      <c r="M129" s="895">
        <v>63.8200769230769</v>
      </c>
      <c r="N129" s="902">
        <v>1</v>
      </c>
      <c r="O129" s="1018" t="s">
        <v>478</v>
      </c>
      <c r="P129" s="895">
        <v>100</v>
      </c>
      <c r="Q129" s="895">
        <v>1.5</v>
      </c>
      <c r="R129" s="895">
        <v>1.7</v>
      </c>
      <c r="S129" s="895"/>
      <c r="T129" s="866" t="s">
        <v>410</v>
      </c>
      <c r="U129" s="925"/>
      <c r="V129" s="925"/>
      <c r="W129" s="1105">
        <v>1</v>
      </c>
      <c r="X129" s="1105">
        <v>2</v>
      </c>
      <c r="Y129" s="1117" t="s">
        <v>413</v>
      </c>
      <c r="Z129" s="1105">
        <v>5</v>
      </c>
      <c r="AA129" s="1117" t="s">
        <v>413</v>
      </c>
      <c r="AB129" s="1117" t="s">
        <v>429</v>
      </c>
      <c r="AC129" s="857">
        <v>140.3</v>
      </c>
      <c r="AD129" s="857">
        <v>-2.09999999999999</v>
      </c>
      <c r="AE129" s="857">
        <v>88.9483333333333</v>
      </c>
      <c r="AF129" s="1118"/>
      <c r="AG129" s="854">
        <v>5</v>
      </c>
    </row>
    <row r="130" s="976" customFormat="1" ht="21.75" customHeight="1" spans="2:33">
      <c r="B130" s="1075"/>
      <c r="C130" s="1076"/>
      <c r="D130" s="1075"/>
      <c r="E130" s="1077" t="s">
        <v>580</v>
      </c>
      <c r="F130" s="855">
        <f t="shared" ref="F130:H130" si="5">AVERAGE(F128:F129)</f>
        <v>514.935</v>
      </c>
      <c r="G130" s="855">
        <f t="shared" si="5"/>
        <v>2.215</v>
      </c>
      <c r="H130" s="855">
        <f t="shared" si="5"/>
        <v>-3.21201754983762</v>
      </c>
      <c r="I130" s="868"/>
      <c r="J130" s="963"/>
      <c r="K130" s="998" t="s">
        <v>585</v>
      </c>
      <c r="L130" s="898">
        <f t="shared" ref="L130:N130" si="6">AVERAGE(L128:L129)</f>
        <v>82.6230769230769</v>
      </c>
      <c r="M130" s="898">
        <f t="shared" si="6"/>
        <v>64.3600384615385</v>
      </c>
      <c r="N130" s="898">
        <f t="shared" si="6"/>
        <v>1</v>
      </c>
      <c r="O130" s="1143" t="s">
        <v>478</v>
      </c>
      <c r="P130" s="898">
        <f t="shared" ref="P130:R130" si="7">AVERAGE(P128:P129)</f>
        <v>100</v>
      </c>
      <c r="Q130" s="898">
        <f t="shared" si="7"/>
        <v>1.45</v>
      </c>
      <c r="R130" s="898">
        <f t="shared" si="7"/>
        <v>1.7</v>
      </c>
      <c r="S130" s="899"/>
      <c r="T130" s="868"/>
      <c r="U130" s="868"/>
      <c r="V130" s="868"/>
      <c r="W130" s="1107">
        <v>1</v>
      </c>
      <c r="X130" s="1108">
        <v>2</v>
      </c>
      <c r="Y130" s="1119" t="s">
        <v>413</v>
      </c>
      <c r="Z130" s="1107">
        <v>5</v>
      </c>
      <c r="AA130" s="1119" t="s">
        <v>413</v>
      </c>
      <c r="AB130" s="1119" t="s">
        <v>434</v>
      </c>
      <c r="AC130" s="899">
        <f>AVERAGE(AC128:AC129)</f>
        <v>142.8</v>
      </c>
      <c r="AD130" s="899">
        <f>AVERAGE(AD128:AD129)</f>
        <v>-1.84999999999999</v>
      </c>
      <c r="AE130" s="899">
        <f>AVERAGE(AE128:AE129)</f>
        <v>89.4741666666666</v>
      </c>
      <c r="AF130" s="1120"/>
      <c r="AG130" s="855">
        <v>5</v>
      </c>
    </row>
    <row r="131" s="828" customFormat="1" ht="21.75" customHeight="1" spans="2:33">
      <c r="B131" s="1078"/>
      <c r="C131" s="847"/>
      <c r="D131" s="1078"/>
      <c r="E131" s="856" t="s">
        <v>423</v>
      </c>
      <c r="F131" s="854">
        <v>551.8</v>
      </c>
      <c r="G131" s="854">
        <v>3.36</v>
      </c>
      <c r="H131" s="854">
        <v>0.7417</v>
      </c>
      <c r="I131" s="901" t="s">
        <v>563</v>
      </c>
      <c r="J131" s="858" t="s">
        <v>613</v>
      </c>
      <c r="K131" s="994" t="s">
        <v>584</v>
      </c>
      <c r="L131" s="895">
        <v>82.8</v>
      </c>
      <c r="M131" s="895">
        <v>63.3</v>
      </c>
      <c r="N131" s="852">
        <v>0</v>
      </c>
      <c r="O131" s="1018" t="s">
        <v>478</v>
      </c>
      <c r="P131" s="895">
        <v>100</v>
      </c>
      <c r="Q131" s="895">
        <v>1.4</v>
      </c>
      <c r="R131" s="895">
        <v>1.7</v>
      </c>
      <c r="S131" s="895"/>
      <c r="T131" s="858" t="s">
        <v>410</v>
      </c>
      <c r="U131" s="858"/>
      <c r="V131" s="858"/>
      <c r="W131" s="1104"/>
      <c r="X131" s="1030"/>
      <c r="Y131" s="1001"/>
      <c r="Z131" s="1104"/>
      <c r="AA131" s="1001"/>
      <c r="AB131" s="1179"/>
      <c r="AC131" s="857">
        <v>139</v>
      </c>
      <c r="AD131" s="857">
        <v>-1.83</v>
      </c>
      <c r="AE131" s="895"/>
      <c r="AF131" s="1118"/>
      <c r="AG131" s="895">
        <v>5</v>
      </c>
    </row>
    <row r="132" s="828" customFormat="1" ht="21.75" customHeight="1" spans="2:33">
      <c r="B132" s="858">
        <v>43</v>
      </c>
      <c r="C132" s="847"/>
      <c r="D132" s="1123" t="s">
        <v>189</v>
      </c>
      <c r="E132" s="856">
        <v>2018</v>
      </c>
      <c r="F132" s="854">
        <v>511.57</v>
      </c>
      <c r="G132" s="854">
        <v>12.14</v>
      </c>
      <c r="H132" s="854">
        <v>5.26</v>
      </c>
      <c r="I132" s="895" t="s">
        <v>443</v>
      </c>
      <c r="J132" s="895">
        <v>1</v>
      </c>
      <c r="K132" s="1144" t="s">
        <v>584</v>
      </c>
      <c r="L132" s="895">
        <v>85.2307692307692</v>
      </c>
      <c r="M132" s="895">
        <v>74.1032307692308</v>
      </c>
      <c r="N132" s="895">
        <v>7</v>
      </c>
      <c r="O132" s="895">
        <v>2.9</v>
      </c>
      <c r="P132" s="895">
        <v>67</v>
      </c>
      <c r="Q132" s="895">
        <v>14.805</v>
      </c>
      <c r="R132" s="895">
        <v>2.1</v>
      </c>
      <c r="S132" s="1167"/>
      <c r="T132" s="1167"/>
      <c r="U132" s="895"/>
      <c r="V132" s="895"/>
      <c r="W132" s="1104">
        <v>5</v>
      </c>
      <c r="X132" s="1104">
        <v>5</v>
      </c>
      <c r="Y132" s="1098" t="s">
        <v>406</v>
      </c>
      <c r="Z132" s="1104">
        <v>5</v>
      </c>
      <c r="AA132" s="1180" t="s">
        <v>413</v>
      </c>
      <c r="AB132" s="1180" t="s">
        <v>429</v>
      </c>
      <c r="AC132" s="895">
        <v>146.9</v>
      </c>
      <c r="AD132" s="857">
        <v>-0.8</v>
      </c>
      <c r="AE132" s="895">
        <v>82.2</v>
      </c>
      <c r="AF132" s="1118"/>
      <c r="AG132" s="895">
        <v>2</v>
      </c>
    </row>
    <row r="133" s="828" customFormat="1" ht="21.75" customHeight="1" spans="2:33">
      <c r="B133" s="858"/>
      <c r="C133" s="847"/>
      <c r="D133" s="1124"/>
      <c r="E133" s="856">
        <v>2019</v>
      </c>
      <c r="F133" s="854">
        <v>559.63</v>
      </c>
      <c r="G133" s="854">
        <v>6.21</v>
      </c>
      <c r="H133" s="854">
        <v>1.64</v>
      </c>
      <c r="I133" s="895" t="s">
        <v>528</v>
      </c>
      <c r="J133" s="895">
        <v>3</v>
      </c>
      <c r="K133" s="1144" t="s">
        <v>584</v>
      </c>
      <c r="L133" s="895">
        <v>83.5</v>
      </c>
      <c r="M133" s="895">
        <v>69.9</v>
      </c>
      <c r="N133" s="895">
        <v>13</v>
      </c>
      <c r="O133" s="895">
        <v>4.3</v>
      </c>
      <c r="P133" s="895">
        <v>60</v>
      </c>
      <c r="Q133" s="895">
        <v>17.1</v>
      </c>
      <c r="R133" s="895">
        <v>1.7</v>
      </c>
      <c r="S133" s="1167"/>
      <c r="T133" s="1167"/>
      <c r="U133" s="895"/>
      <c r="V133" s="895"/>
      <c r="W133" s="1104">
        <v>4.75</v>
      </c>
      <c r="X133" s="1030">
        <v>4.75</v>
      </c>
      <c r="Y133" s="1098" t="s">
        <v>406</v>
      </c>
      <c r="Z133" s="1104">
        <v>5</v>
      </c>
      <c r="AA133" s="1180" t="s">
        <v>413</v>
      </c>
      <c r="AB133" s="1180" t="s">
        <v>429</v>
      </c>
      <c r="AC133" s="895">
        <v>146.6</v>
      </c>
      <c r="AD133" s="857">
        <v>-0.3</v>
      </c>
      <c r="AE133" s="895">
        <v>89.2</v>
      </c>
      <c r="AF133" s="1118"/>
      <c r="AG133" s="895">
        <v>5</v>
      </c>
    </row>
    <row r="134" s="976" customFormat="1" ht="21.75" customHeight="1" spans="2:33">
      <c r="B134" s="862"/>
      <c r="C134" s="1076"/>
      <c r="D134" s="1124"/>
      <c r="E134" s="1077" t="s">
        <v>580</v>
      </c>
      <c r="F134" s="855">
        <f t="shared" ref="F134:H134" si="8">AVERAGE(F132:F133)</f>
        <v>535.6</v>
      </c>
      <c r="G134" s="855">
        <f t="shared" si="8"/>
        <v>9.175</v>
      </c>
      <c r="H134" s="855">
        <f t="shared" si="8"/>
        <v>3.45</v>
      </c>
      <c r="I134" s="900"/>
      <c r="J134" s="900"/>
      <c r="K134" s="1145" t="s">
        <v>585</v>
      </c>
      <c r="L134" s="900">
        <v>85.2307692307692</v>
      </c>
      <c r="M134" s="900">
        <v>74.1032307692308</v>
      </c>
      <c r="N134" s="900">
        <v>7</v>
      </c>
      <c r="O134" s="900">
        <v>2.9</v>
      </c>
      <c r="P134" s="900">
        <v>67</v>
      </c>
      <c r="Q134" s="900">
        <v>14.805</v>
      </c>
      <c r="R134" s="900">
        <v>2.1</v>
      </c>
      <c r="S134" s="1168"/>
      <c r="T134" s="1168"/>
      <c r="U134" s="900"/>
      <c r="V134" s="900"/>
      <c r="W134" s="1158">
        <v>5</v>
      </c>
      <c r="X134" s="1158">
        <v>5</v>
      </c>
      <c r="Y134" s="1100" t="s">
        <v>406</v>
      </c>
      <c r="Z134" s="1158">
        <v>5</v>
      </c>
      <c r="AA134" s="1181" t="s">
        <v>413</v>
      </c>
      <c r="AB134" s="1181" t="s">
        <v>434</v>
      </c>
      <c r="AC134" s="900">
        <f>AVERAGE(AC132:AC133)</f>
        <v>146.75</v>
      </c>
      <c r="AD134" s="899">
        <f>AVERAGE(AD132:AD133)</f>
        <v>-0.55</v>
      </c>
      <c r="AE134" s="899">
        <f>AVERAGE(AE132:AE133)</f>
        <v>85.7</v>
      </c>
      <c r="AF134" s="1120"/>
      <c r="AG134" s="900">
        <v>5</v>
      </c>
    </row>
    <row r="135" s="828" customFormat="1" ht="21.75" customHeight="1" spans="2:33">
      <c r="B135" s="858"/>
      <c r="C135" s="847"/>
      <c r="D135" s="1125"/>
      <c r="E135" s="856" t="s">
        <v>423</v>
      </c>
      <c r="F135" s="895">
        <v>553.94</v>
      </c>
      <c r="G135" s="895">
        <v>3.91</v>
      </c>
      <c r="H135" s="895">
        <v>1.1323</v>
      </c>
      <c r="I135" s="895" t="s">
        <v>563</v>
      </c>
      <c r="J135" s="895" t="s">
        <v>614</v>
      </c>
      <c r="K135" s="1144" t="s">
        <v>401</v>
      </c>
      <c r="L135" s="895">
        <v>84.5</v>
      </c>
      <c r="M135" s="895">
        <v>75.4</v>
      </c>
      <c r="N135" s="895">
        <v>33</v>
      </c>
      <c r="O135" s="895">
        <v>5.3</v>
      </c>
      <c r="P135" s="895">
        <v>68</v>
      </c>
      <c r="Q135" s="895">
        <v>15.2</v>
      </c>
      <c r="R135" s="895">
        <v>1.7</v>
      </c>
      <c r="S135" s="1167"/>
      <c r="T135" s="1167"/>
      <c r="U135" s="895"/>
      <c r="V135" s="895"/>
      <c r="W135" s="1104"/>
      <c r="X135" s="1104"/>
      <c r="Y135" s="1180"/>
      <c r="Z135" s="1104"/>
      <c r="AA135" s="1180"/>
      <c r="AB135" s="1180"/>
      <c r="AC135" s="895">
        <v>138.5</v>
      </c>
      <c r="AD135" s="857">
        <v>-2.33</v>
      </c>
      <c r="AE135" s="895"/>
      <c r="AF135" s="1118"/>
      <c r="AG135" s="895"/>
    </row>
    <row r="136" s="826" customFormat="1" ht="21.75" customHeight="1" spans="2:33">
      <c r="B136" s="858"/>
      <c r="C136" s="847"/>
      <c r="D136" s="1074" t="s">
        <v>615</v>
      </c>
      <c r="E136" s="853">
        <v>2018</v>
      </c>
      <c r="F136" s="854">
        <v>456.180666666667</v>
      </c>
      <c r="G136" s="854" t="s">
        <v>606</v>
      </c>
      <c r="H136" s="854">
        <v>12</v>
      </c>
      <c r="I136" s="892"/>
      <c r="J136" s="893"/>
      <c r="K136" s="1144" t="s">
        <v>401</v>
      </c>
      <c r="L136" s="894">
        <v>79.7</v>
      </c>
      <c r="M136" s="857">
        <v>69.4</v>
      </c>
      <c r="N136" s="852">
        <v>36</v>
      </c>
      <c r="O136" s="857">
        <v>7</v>
      </c>
      <c r="P136" s="895">
        <v>65</v>
      </c>
      <c r="Q136" s="857">
        <v>14.7</v>
      </c>
      <c r="R136" s="857">
        <v>1.8</v>
      </c>
      <c r="S136" s="857"/>
      <c r="T136" s="866" t="s">
        <v>410</v>
      </c>
      <c r="U136" s="853"/>
      <c r="V136" s="853"/>
      <c r="W136" s="1025">
        <v>5</v>
      </c>
      <c r="X136" s="1025">
        <v>5</v>
      </c>
      <c r="Y136" s="1043" t="s">
        <v>406</v>
      </c>
      <c r="Z136" s="1182">
        <v>3</v>
      </c>
      <c r="AA136" s="1044" t="s">
        <v>413</v>
      </c>
      <c r="AB136" s="1183" t="s">
        <v>433</v>
      </c>
      <c r="AC136" s="903">
        <v>147.7</v>
      </c>
      <c r="AD136" s="903" t="s">
        <v>606</v>
      </c>
      <c r="AE136" s="903">
        <v>82.95</v>
      </c>
      <c r="AF136" s="858"/>
      <c r="AG136" s="1148" t="s">
        <v>613</v>
      </c>
    </row>
    <row r="137" s="826" customFormat="1" ht="21.75" customHeight="1" spans="2:33">
      <c r="B137" s="858"/>
      <c r="C137" s="847"/>
      <c r="D137" s="1075"/>
      <c r="E137" s="853">
        <v>2019</v>
      </c>
      <c r="F137" s="854">
        <v>526.908274385741</v>
      </c>
      <c r="G137" s="854" t="s">
        <v>606</v>
      </c>
      <c r="H137" s="854"/>
      <c r="I137" s="892"/>
      <c r="J137" s="893"/>
      <c r="K137" s="994" t="s">
        <v>401</v>
      </c>
      <c r="L137" s="894">
        <v>80.1923076923077</v>
      </c>
      <c r="M137" s="857">
        <v>52.8939230769231</v>
      </c>
      <c r="N137" s="852">
        <v>20</v>
      </c>
      <c r="O137" s="857">
        <v>5.3</v>
      </c>
      <c r="P137" s="895">
        <v>74</v>
      </c>
      <c r="Q137" s="857">
        <v>15.699</v>
      </c>
      <c r="R137" s="857">
        <v>2</v>
      </c>
      <c r="S137" s="857"/>
      <c r="T137" s="866" t="s">
        <v>410</v>
      </c>
      <c r="U137" s="853"/>
      <c r="V137" s="853"/>
      <c r="W137" s="1025">
        <v>3</v>
      </c>
      <c r="X137" s="1025">
        <v>4.5</v>
      </c>
      <c r="Y137" s="1043" t="s">
        <v>406</v>
      </c>
      <c r="Z137" s="1182">
        <v>5</v>
      </c>
      <c r="AA137" s="1044" t="s">
        <v>413</v>
      </c>
      <c r="AB137" s="1183" t="s">
        <v>433</v>
      </c>
      <c r="AC137" s="858">
        <v>146.9</v>
      </c>
      <c r="AD137" s="858" t="s">
        <v>606</v>
      </c>
      <c r="AE137" s="858">
        <v>93.3</v>
      </c>
      <c r="AF137" s="858"/>
      <c r="AG137" s="1148" t="s">
        <v>616</v>
      </c>
    </row>
    <row r="138" s="827" customFormat="1" ht="21.75" customHeight="1" spans="2:33">
      <c r="B138" s="862"/>
      <c r="C138" s="1076"/>
      <c r="D138" s="1075"/>
      <c r="E138" s="988" t="s">
        <v>580</v>
      </c>
      <c r="F138" s="899">
        <f>AVERAGE(F136:F137)</f>
        <v>491.544470526204</v>
      </c>
      <c r="G138" s="899"/>
      <c r="H138" s="899"/>
      <c r="I138" s="868"/>
      <c r="J138" s="963"/>
      <c r="K138" s="1110"/>
      <c r="L138" s="900"/>
      <c r="M138" s="900"/>
      <c r="N138" s="963"/>
      <c r="O138" s="900"/>
      <c r="P138" s="900"/>
      <c r="Q138" s="900"/>
      <c r="R138" s="900"/>
      <c r="S138" s="900"/>
      <c r="T138" s="868"/>
      <c r="U138" s="970"/>
      <c r="V138" s="970"/>
      <c r="W138" s="1039"/>
      <c r="X138" s="1039"/>
      <c r="Y138" s="1039"/>
      <c r="Z138" s="1101"/>
      <c r="AA138" s="1039"/>
      <c r="AB138" s="1184"/>
      <c r="AC138" s="899"/>
      <c r="AD138" s="899"/>
      <c r="AE138" s="899"/>
      <c r="AF138" s="1185"/>
      <c r="AG138" s="862"/>
    </row>
    <row r="139" s="826" customFormat="1" ht="21.75" customHeight="1" spans="2:33">
      <c r="B139" s="858"/>
      <c r="C139" s="851"/>
      <c r="D139" s="1078"/>
      <c r="E139" s="856" t="s">
        <v>423</v>
      </c>
      <c r="F139" s="857">
        <v>533.92</v>
      </c>
      <c r="G139" s="854" t="s">
        <v>606</v>
      </c>
      <c r="H139" s="857">
        <v>-2.522</v>
      </c>
      <c r="I139" s="901"/>
      <c r="J139" s="858" t="s">
        <v>617</v>
      </c>
      <c r="K139" s="994" t="s">
        <v>584</v>
      </c>
      <c r="L139" s="895">
        <v>85</v>
      </c>
      <c r="M139" s="895">
        <v>73.2</v>
      </c>
      <c r="N139" s="852">
        <v>15</v>
      </c>
      <c r="O139" s="895">
        <v>2.5</v>
      </c>
      <c r="P139" s="895">
        <v>63</v>
      </c>
      <c r="Q139" s="895">
        <v>16</v>
      </c>
      <c r="R139" s="895">
        <v>1.8</v>
      </c>
      <c r="S139" s="895"/>
      <c r="T139" s="866" t="s">
        <v>410</v>
      </c>
      <c r="U139" s="858"/>
      <c r="V139" s="1078"/>
      <c r="W139" s="1169"/>
      <c r="X139" s="1169"/>
      <c r="Y139" s="1169"/>
      <c r="Z139" s="1186"/>
      <c r="AA139" s="1169"/>
      <c r="AB139" s="1001"/>
      <c r="AC139" s="895">
        <v>140.8</v>
      </c>
      <c r="AD139" s="857"/>
      <c r="AE139" s="895"/>
      <c r="AF139" s="858">
        <v>5</v>
      </c>
      <c r="AG139" s="858"/>
    </row>
    <row r="140" s="824" customFormat="1" ht="21.75" customHeight="1" spans="2:33">
      <c r="B140" s="858">
        <v>44</v>
      </c>
      <c r="C140" s="859" t="s">
        <v>618</v>
      </c>
      <c r="D140" s="1040" t="s">
        <v>193</v>
      </c>
      <c r="E140" s="860">
        <v>2018</v>
      </c>
      <c r="F140" s="861">
        <v>686.66846235579</v>
      </c>
      <c r="G140" s="861">
        <v>4.70709731861401</v>
      </c>
      <c r="H140" s="861">
        <v>4.29673612149045</v>
      </c>
      <c r="I140" s="860" t="s">
        <v>439</v>
      </c>
      <c r="J140" s="860">
        <v>1</v>
      </c>
      <c r="K140" s="1079" t="s">
        <v>401</v>
      </c>
      <c r="L140" s="861">
        <v>84.3461538461539</v>
      </c>
      <c r="M140" s="861">
        <v>71.2924615384616</v>
      </c>
      <c r="N140" s="861">
        <v>15</v>
      </c>
      <c r="O140" s="861">
        <v>5.2</v>
      </c>
      <c r="P140" s="861">
        <v>65</v>
      </c>
      <c r="Q140" s="861">
        <v>14.697</v>
      </c>
      <c r="R140" s="861">
        <v>2</v>
      </c>
      <c r="S140" s="861">
        <v>6.5</v>
      </c>
      <c r="T140" s="926"/>
      <c r="U140" s="926"/>
      <c r="V140" s="926"/>
      <c r="W140" s="1009">
        <v>3</v>
      </c>
      <c r="X140" s="1009">
        <v>3.5</v>
      </c>
      <c r="Y140" s="1009" t="s">
        <v>402</v>
      </c>
      <c r="Z140" s="1009">
        <v>5</v>
      </c>
      <c r="AA140" s="1009" t="s">
        <v>413</v>
      </c>
      <c r="AB140" s="1009" t="s">
        <v>429</v>
      </c>
      <c r="AC140" s="861">
        <v>150.916666666667</v>
      </c>
      <c r="AD140" s="861">
        <v>-0.166666666666686</v>
      </c>
      <c r="AE140" s="861">
        <v>96.2666666666667</v>
      </c>
      <c r="AF140" s="861">
        <v>1.5</v>
      </c>
      <c r="AG140" s="926"/>
    </row>
    <row r="141" s="824" customFormat="1" ht="20" customHeight="1" spans="2:33">
      <c r="B141" s="858"/>
      <c r="C141" s="843"/>
      <c r="D141" s="853"/>
      <c r="E141" s="860">
        <v>2019</v>
      </c>
      <c r="F141" s="861">
        <v>703.512379972565</v>
      </c>
      <c r="G141" s="861">
        <v>5.30242308150536</v>
      </c>
      <c r="H141" s="861">
        <v>1.56965759340929</v>
      </c>
      <c r="I141" s="860" t="s">
        <v>431</v>
      </c>
      <c r="J141" s="860">
        <v>2</v>
      </c>
      <c r="K141" s="1079" t="s">
        <v>584</v>
      </c>
      <c r="L141" s="861">
        <v>82.5384615384615</v>
      </c>
      <c r="M141" s="861">
        <v>65.9151923076923</v>
      </c>
      <c r="N141" s="861">
        <v>16</v>
      </c>
      <c r="O141" s="861">
        <v>4.2</v>
      </c>
      <c r="P141" s="861">
        <v>75</v>
      </c>
      <c r="Q141" s="861">
        <v>14.311</v>
      </c>
      <c r="R141" s="861">
        <v>1.8</v>
      </c>
      <c r="S141" s="861">
        <v>6.8</v>
      </c>
      <c r="T141" s="926"/>
      <c r="U141" s="926"/>
      <c r="V141" s="926"/>
      <c r="W141" s="1009">
        <v>3</v>
      </c>
      <c r="X141" s="1009">
        <v>4.5</v>
      </c>
      <c r="Y141" s="1009" t="s">
        <v>406</v>
      </c>
      <c r="Z141" s="1009">
        <v>5</v>
      </c>
      <c r="AA141" s="1009" t="s">
        <v>403</v>
      </c>
      <c r="AB141" s="1009" t="s">
        <v>429</v>
      </c>
      <c r="AC141" s="861">
        <v>151.333333333333</v>
      </c>
      <c r="AD141" s="861">
        <v>0.333333333333343</v>
      </c>
      <c r="AE141" s="861">
        <v>99.1333333333333</v>
      </c>
      <c r="AF141" s="861">
        <v>2.18518518518518</v>
      </c>
      <c r="AG141" s="926"/>
    </row>
    <row r="142" s="825" customFormat="1" ht="20" customHeight="1" spans="2:33">
      <c r="B142" s="858"/>
      <c r="C142" s="843"/>
      <c r="D142" s="853"/>
      <c r="E142" s="1066" t="s">
        <v>580</v>
      </c>
      <c r="F142" s="864">
        <v>695.090421164178</v>
      </c>
      <c r="G142" s="864">
        <v>5.00476020005968</v>
      </c>
      <c r="H142" s="864"/>
      <c r="I142" s="863"/>
      <c r="J142" s="863"/>
      <c r="K142" s="1080" t="s">
        <v>585</v>
      </c>
      <c r="L142" s="864">
        <v>82.5384615384615</v>
      </c>
      <c r="M142" s="864">
        <v>65.9151923076923</v>
      </c>
      <c r="N142" s="864">
        <v>16</v>
      </c>
      <c r="O142" s="864">
        <v>4.2</v>
      </c>
      <c r="P142" s="864">
        <v>75</v>
      </c>
      <c r="Q142" s="864">
        <v>14.311</v>
      </c>
      <c r="R142" s="864">
        <v>1.8</v>
      </c>
      <c r="S142" s="864">
        <v>6.8</v>
      </c>
      <c r="T142" s="927"/>
      <c r="U142" s="927"/>
      <c r="V142" s="927"/>
      <c r="W142" s="1094">
        <v>3</v>
      </c>
      <c r="X142" s="1094">
        <v>4.5</v>
      </c>
      <c r="Y142" s="1094" t="s">
        <v>406</v>
      </c>
      <c r="Z142" s="1094">
        <v>5</v>
      </c>
      <c r="AA142" s="1094" t="s">
        <v>403</v>
      </c>
      <c r="AB142" s="1094" t="s">
        <v>434</v>
      </c>
      <c r="AC142" s="864">
        <v>151.125</v>
      </c>
      <c r="AD142" s="864">
        <v>0.0833333333333286</v>
      </c>
      <c r="AE142" s="864">
        <v>97.7</v>
      </c>
      <c r="AF142" s="864"/>
      <c r="AG142" s="927"/>
    </row>
    <row r="143" s="824" customFormat="1" ht="20" customHeight="1" spans="2:33">
      <c r="B143" s="858"/>
      <c r="C143" s="843"/>
      <c r="D143" s="853"/>
      <c r="E143" s="860">
        <v>2020</v>
      </c>
      <c r="F143" s="861">
        <v>681.721904761905</v>
      </c>
      <c r="G143" s="861">
        <v>5.43703664060557</v>
      </c>
      <c r="H143" s="861">
        <v>1.25559614632787</v>
      </c>
      <c r="I143" s="860" t="s">
        <v>619</v>
      </c>
      <c r="J143" s="860">
        <v>1</v>
      </c>
      <c r="K143" s="1009"/>
      <c r="L143" s="861"/>
      <c r="M143" s="861"/>
      <c r="N143" s="861"/>
      <c r="O143" s="861"/>
      <c r="P143" s="861"/>
      <c r="Q143" s="861"/>
      <c r="R143" s="861"/>
      <c r="S143" s="861"/>
      <c r="T143" s="926"/>
      <c r="U143" s="926"/>
      <c r="V143" s="926"/>
      <c r="W143" s="1009"/>
      <c r="X143" s="1009"/>
      <c r="Y143" s="1009"/>
      <c r="Z143" s="1009"/>
      <c r="AA143" s="1009"/>
      <c r="AB143" s="1009"/>
      <c r="AC143" s="861">
        <v>150.777777777778</v>
      </c>
      <c r="AD143" s="861">
        <v>-0.333333333333343</v>
      </c>
      <c r="AE143" s="861">
        <v>96.3111111111111</v>
      </c>
      <c r="AF143" s="861">
        <v>1.05555555555556</v>
      </c>
      <c r="AG143" s="926"/>
    </row>
    <row r="144" s="824" customFormat="1" ht="20" customHeight="1" spans="2:33">
      <c r="B144" s="858">
        <v>45</v>
      </c>
      <c r="C144" s="843"/>
      <c r="D144" s="1040" t="s">
        <v>197</v>
      </c>
      <c r="E144" s="860">
        <v>2019</v>
      </c>
      <c r="F144" s="861">
        <v>688.375943072702</v>
      </c>
      <c r="G144" s="861">
        <v>3.03678635960711</v>
      </c>
      <c r="H144" s="861">
        <v>-0.615666726204352</v>
      </c>
      <c r="I144" s="860" t="s">
        <v>427</v>
      </c>
      <c r="J144" s="860">
        <v>9</v>
      </c>
      <c r="K144" s="1079" t="s">
        <v>579</v>
      </c>
      <c r="L144" s="861">
        <v>83.0384615384615</v>
      </c>
      <c r="M144" s="861">
        <v>71.2197692307692</v>
      </c>
      <c r="N144" s="861">
        <v>16</v>
      </c>
      <c r="O144" s="861">
        <v>3</v>
      </c>
      <c r="P144" s="861">
        <v>70</v>
      </c>
      <c r="Q144" s="861">
        <v>16.189</v>
      </c>
      <c r="R144" s="861">
        <v>2.1</v>
      </c>
      <c r="S144" s="861">
        <v>7</v>
      </c>
      <c r="T144" s="926"/>
      <c r="U144" s="926"/>
      <c r="V144" s="926"/>
      <c r="W144" s="1009">
        <v>3</v>
      </c>
      <c r="X144" s="1009">
        <v>3.75</v>
      </c>
      <c r="Y144" s="1009" t="s">
        <v>402</v>
      </c>
      <c r="Z144" s="1009">
        <v>5</v>
      </c>
      <c r="AA144" s="1009" t="s">
        <v>428</v>
      </c>
      <c r="AB144" s="1009" t="s">
        <v>429</v>
      </c>
      <c r="AC144" s="861">
        <v>151.583333333333</v>
      </c>
      <c r="AD144" s="861">
        <v>0.583333333333343</v>
      </c>
      <c r="AE144" s="861">
        <v>99.6083333333333</v>
      </c>
      <c r="AF144" s="861">
        <v>2.18518518518518</v>
      </c>
      <c r="AG144" s="926"/>
    </row>
    <row r="145" s="824" customFormat="1" ht="20" customHeight="1" spans="2:33">
      <c r="B145" s="858"/>
      <c r="C145" s="843"/>
      <c r="D145" s="853"/>
      <c r="E145" s="860">
        <v>2020</v>
      </c>
      <c r="F145" s="861">
        <v>664.082291734968</v>
      </c>
      <c r="G145" s="861">
        <v>4.52159359797698</v>
      </c>
      <c r="H145" s="861">
        <v>1.70527691117746</v>
      </c>
      <c r="I145" s="860" t="s">
        <v>495</v>
      </c>
      <c r="J145" s="860">
        <v>3</v>
      </c>
      <c r="K145" s="1079" t="s">
        <v>579</v>
      </c>
      <c r="L145" s="861">
        <v>83.0384615384615</v>
      </c>
      <c r="M145" s="861">
        <v>74.0644230769231</v>
      </c>
      <c r="N145" s="861">
        <v>11</v>
      </c>
      <c r="O145" s="861">
        <v>1.9</v>
      </c>
      <c r="P145" s="861">
        <v>72</v>
      </c>
      <c r="Q145" s="861">
        <v>15.226</v>
      </c>
      <c r="R145" s="861">
        <v>2.1</v>
      </c>
      <c r="S145" s="861">
        <v>7</v>
      </c>
      <c r="T145" s="926"/>
      <c r="U145" s="926"/>
      <c r="V145" s="926"/>
      <c r="W145" s="1009">
        <v>1</v>
      </c>
      <c r="X145" s="1009">
        <v>2.25</v>
      </c>
      <c r="Y145" s="1009" t="s">
        <v>402</v>
      </c>
      <c r="Z145" s="1009">
        <v>5</v>
      </c>
      <c r="AA145" s="1009" t="s">
        <v>403</v>
      </c>
      <c r="AB145" s="1009" t="s">
        <v>429</v>
      </c>
      <c r="AC145" s="861">
        <v>151.545454545455</v>
      </c>
      <c r="AD145" s="861">
        <v>0.636363636363626</v>
      </c>
      <c r="AE145" s="861">
        <v>99.4454545454546</v>
      </c>
      <c r="AF145" s="861">
        <v>1.35483870967742</v>
      </c>
      <c r="AG145" s="926"/>
    </row>
    <row r="146" s="825" customFormat="1" ht="20" customHeight="1" spans="2:33">
      <c r="B146" s="858"/>
      <c r="C146" s="843"/>
      <c r="D146" s="853"/>
      <c r="E146" s="1066" t="s">
        <v>580</v>
      </c>
      <c r="F146" s="864">
        <v>676.229117403835</v>
      </c>
      <c r="G146" s="864">
        <v>3.77918997879205</v>
      </c>
      <c r="H146" s="864"/>
      <c r="I146" s="863"/>
      <c r="J146" s="863"/>
      <c r="K146" s="1080" t="s">
        <v>581</v>
      </c>
      <c r="L146" s="864">
        <v>83.0384615384615</v>
      </c>
      <c r="M146" s="864">
        <v>74.0644230769231</v>
      </c>
      <c r="N146" s="864">
        <v>11</v>
      </c>
      <c r="O146" s="864">
        <v>1.9</v>
      </c>
      <c r="P146" s="864">
        <v>72</v>
      </c>
      <c r="Q146" s="864">
        <v>15.226</v>
      </c>
      <c r="R146" s="864">
        <v>2.1</v>
      </c>
      <c r="S146" s="864">
        <v>7</v>
      </c>
      <c r="T146" s="927"/>
      <c r="U146" s="927"/>
      <c r="V146" s="927"/>
      <c r="W146" s="1094">
        <v>3</v>
      </c>
      <c r="X146" s="1094">
        <v>3.75</v>
      </c>
      <c r="Y146" s="1094" t="s">
        <v>402</v>
      </c>
      <c r="Z146" s="1094">
        <v>5</v>
      </c>
      <c r="AA146" s="1094" t="s">
        <v>428</v>
      </c>
      <c r="AB146" s="1094" t="s">
        <v>434</v>
      </c>
      <c r="AC146" s="864">
        <v>151.564393939394</v>
      </c>
      <c r="AD146" s="864">
        <v>0.609848484848484</v>
      </c>
      <c r="AE146" s="864">
        <v>99.5268939393939</v>
      </c>
      <c r="AF146" s="864"/>
      <c r="AG146" s="927"/>
    </row>
    <row r="147" s="824" customFormat="1" ht="20" customHeight="1" spans="2:33">
      <c r="B147" s="858"/>
      <c r="C147" s="843"/>
      <c r="D147" s="853"/>
      <c r="E147" s="860">
        <v>2020</v>
      </c>
      <c r="F147" s="861">
        <v>667.013597883598</v>
      </c>
      <c r="G147" s="861">
        <v>3.16220832657198</v>
      </c>
      <c r="H147" s="861">
        <v>-0.929016627389908</v>
      </c>
      <c r="I147" s="860" t="s">
        <v>619</v>
      </c>
      <c r="J147" s="860">
        <v>4</v>
      </c>
      <c r="K147" s="1009"/>
      <c r="L147" s="861"/>
      <c r="M147" s="861"/>
      <c r="N147" s="861"/>
      <c r="O147" s="861"/>
      <c r="P147" s="861"/>
      <c r="Q147" s="861"/>
      <c r="R147" s="861"/>
      <c r="S147" s="861"/>
      <c r="T147" s="926"/>
      <c r="U147" s="926"/>
      <c r="V147" s="926"/>
      <c r="W147" s="1009"/>
      <c r="X147" s="1009"/>
      <c r="Y147" s="1009"/>
      <c r="Z147" s="1009"/>
      <c r="AA147" s="1009"/>
      <c r="AB147" s="1009"/>
      <c r="AC147" s="861">
        <v>151.555555555556</v>
      </c>
      <c r="AD147" s="861">
        <v>0.444444444444429</v>
      </c>
      <c r="AE147" s="861">
        <v>98.4</v>
      </c>
      <c r="AF147" s="861">
        <v>1.38888888888889</v>
      </c>
      <c r="AG147" s="926"/>
    </row>
    <row r="148" s="824" customFormat="1" ht="20" customHeight="1" spans="2:33">
      <c r="B148" s="858">
        <v>46</v>
      </c>
      <c r="C148" s="843"/>
      <c r="D148" s="1040" t="s">
        <v>201</v>
      </c>
      <c r="E148" s="860">
        <v>2019</v>
      </c>
      <c r="F148" s="861">
        <v>710.326721536351</v>
      </c>
      <c r="G148" s="861">
        <v>6.32240041068848</v>
      </c>
      <c r="H148" s="861">
        <v>2.55347871591075</v>
      </c>
      <c r="I148" s="860" t="s">
        <v>431</v>
      </c>
      <c r="J148" s="860">
        <v>1</v>
      </c>
      <c r="K148" s="1079" t="s">
        <v>579</v>
      </c>
      <c r="L148" s="861">
        <v>85.8076923076923</v>
      </c>
      <c r="M148" s="861">
        <v>74.0817692307692</v>
      </c>
      <c r="N148" s="861">
        <v>10</v>
      </c>
      <c r="O148" s="861">
        <v>2.5</v>
      </c>
      <c r="P148" s="861">
        <v>71</v>
      </c>
      <c r="Q148" s="861">
        <v>16.713</v>
      </c>
      <c r="R148" s="861">
        <v>1.8</v>
      </c>
      <c r="S148" s="861">
        <v>7</v>
      </c>
      <c r="T148" s="926"/>
      <c r="U148" s="926"/>
      <c r="V148" s="926"/>
      <c r="W148" s="1009">
        <v>1</v>
      </c>
      <c r="X148" s="1009">
        <v>2.5</v>
      </c>
      <c r="Y148" s="1009" t="s">
        <v>402</v>
      </c>
      <c r="Z148" s="1009">
        <v>5</v>
      </c>
      <c r="AA148" s="1009" t="s">
        <v>403</v>
      </c>
      <c r="AB148" s="1009" t="s">
        <v>429</v>
      </c>
      <c r="AC148" s="861">
        <v>151.416666666667</v>
      </c>
      <c r="AD148" s="861">
        <v>0.416666666666657</v>
      </c>
      <c r="AE148" s="861">
        <v>98.7666666666667</v>
      </c>
      <c r="AF148" s="861">
        <v>2.11111111111111</v>
      </c>
      <c r="AG148" s="926"/>
    </row>
    <row r="149" s="824" customFormat="1" ht="20" customHeight="1" spans="2:33">
      <c r="B149" s="858"/>
      <c r="C149" s="843"/>
      <c r="D149" s="853"/>
      <c r="E149" s="860">
        <v>2020</v>
      </c>
      <c r="F149" s="861">
        <v>671.020458101109</v>
      </c>
      <c r="G149" s="861">
        <v>5.6136091723455</v>
      </c>
      <c r="H149" s="861">
        <v>2.76786831032562</v>
      </c>
      <c r="I149" s="860" t="s">
        <v>452</v>
      </c>
      <c r="J149" s="860">
        <v>1</v>
      </c>
      <c r="K149" s="1079" t="s">
        <v>579</v>
      </c>
      <c r="L149" s="861">
        <v>85.1153846153846</v>
      </c>
      <c r="M149" s="861">
        <v>76.2221538461538</v>
      </c>
      <c r="N149" s="861">
        <v>10</v>
      </c>
      <c r="O149" s="861">
        <v>1.8</v>
      </c>
      <c r="P149" s="861">
        <v>80</v>
      </c>
      <c r="Q149" s="861">
        <v>15.338</v>
      </c>
      <c r="R149" s="861">
        <v>1.8</v>
      </c>
      <c r="S149" s="861">
        <v>7</v>
      </c>
      <c r="T149" s="926"/>
      <c r="U149" s="926"/>
      <c r="V149" s="926"/>
      <c r="W149" s="1009">
        <v>3</v>
      </c>
      <c r="X149" s="1009">
        <v>3.5</v>
      </c>
      <c r="Y149" s="1009" t="s">
        <v>402</v>
      </c>
      <c r="Z149" s="1009">
        <v>3</v>
      </c>
      <c r="AA149" s="1009" t="s">
        <v>413</v>
      </c>
      <c r="AB149" s="1009" t="s">
        <v>429</v>
      </c>
      <c r="AC149" s="861">
        <v>151.545454545455</v>
      </c>
      <c r="AD149" s="861">
        <v>0.636363636363626</v>
      </c>
      <c r="AE149" s="861">
        <v>103.90303030303</v>
      </c>
      <c r="AF149" s="861">
        <v>1.34375</v>
      </c>
      <c r="AG149" s="926"/>
    </row>
    <row r="150" s="825" customFormat="1" ht="20" customHeight="1" spans="2:33">
      <c r="B150" s="858"/>
      <c r="C150" s="843"/>
      <c r="D150" s="853"/>
      <c r="E150" s="1066" t="s">
        <v>580</v>
      </c>
      <c r="F150" s="864">
        <v>690.67358981873</v>
      </c>
      <c r="G150" s="864">
        <v>5.96800479151699</v>
      </c>
      <c r="H150" s="864"/>
      <c r="I150" s="863"/>
      <c r="J150" s="863"/>
      <c r="K150" s="1080" t="s">
        <v>581</v>
      </c>
      <c r="L150" s="864">
        <v>85.1153846153846</v>
      </c>
      <c r="M150" s="864">
        <v>76.2221538461538</v>
      </c>
      <c r="N150" s="864">
        <v>10</v>
      </c>
      <c r="O150" s="864">
        <v>1.8</v>
      </c>
      <c r="P150" s="864">
        <v>80</v>
      </c>
      <c r="Q150" s="864">
        <v>15.338</v>
      </c>
      <c r="R150" s="864">
        <v>1.8</v>
      </c>
      <c r="S150" s="864">
        <v>7</v>
      </c>
      <c r="T150" s="927"/>
      <c r="U150" s="927"/>
      <c r="V150" s="927"/>
      <c r="W150" s="1094">
        <v>3</v>
      </c>
      <c r="X150" s="1094">
        <v>3.5</v>
      </c>
      <c r="Y150" s="1094" t="s">
        <v>402</v>
      </c>
      <c r="Z150" s="1094">
        <v>5</v>
      </c>
      <c r="AA150" s="1094" t="s">
        <v>403</v>
      </c>
      <c r="AB150" s="1094" t="s">
        <v>434</v>
      </c>
      <c r="AC150" s="864">
        <v>151.481060606061</v>
      </c>
      <c r="AD150" s="864">
        <v>0.526515151515142</v>
      </c>
      <c r="AE150" s="864">
        <v>101.334848484848</v>
      </c>
      <c r="AF150" s="864"/>
      <c r="AG150" s="927"/>
    </row>
    <row r="151" s="824" customFormat="1" ht="20" customHeight="1" spans="2:33">
      <c r="B151" s="858"/>
      <c r="C151" s="843"/>
      <c r="D151" s="853"/>
      <c r="E151" s="860">
        <v>2020</v>
      </c>
      <c r="F151" s="861">
        <v>673.10619047619</v>
      </c>
      <c r="G151" s="861">
        <v>4.10450591732611</v>
      </c>
      <c r="H151" s="861">
        <v>-0.0240888397825651</v>
      </c>
      <c r="I151" s="860" t="s">
        <v>619</v>
      </c>
      <c r="J151" s="860">
        <v>2</v>
      </c>
      <c r="K151" s="1009"/>
      <c r="L151" s="861"/>
      <c r="M151" s="861"/>
      <c r="N151" s="861"/>
      <c r="O151" s="861"/>
      <c r="P151" s="861"/>
      <c r="Q151" s="861"/>
      <c r="R151" s="861"/>
      <c r="S151" s="861"/>
      <c r="T151" s="926"/>
      <c r="U151" s="926"/>
      <c r="V151" s="926"/>
      <c r="W151" s="1009"/>
      <c r="X151" s="1009"/>
      <c r="Y151" s="1009"/>
      <c r="Z151" s="1009"/>
      <c r="AA151" s="1009"/>
      <c r="AB151" s="1009"/>
      <c r="AC151" s="861">
        <v>151.333333333333</v>
      </c>
      <c r="AD151" s="861">
        <v>0.222222222222229</v>
      </c>
      <c r="AE151" s="861">
        <v>100.422222222222</v>
      </c>
      <c r="AF151" s="861">
        <v>1.27777777777778</v>
      </c>
      <c r="AG151" s="926"/>
    </row>
    <row r="152" s="824" customFormat="1" ht="20" customHeight="1" spans="2:33">
      <c r="B152" s="1073">
        <v>47</v>
      </c>
      <c r="C152" s="843"/>
      <c r="D152" s="1126" t="s">
        <v>205</v>
      </c>
      <c r="E152" s="860">
        <v>2019</v>
      </c>
      <c r="F152" s="861">
        <v>694.615013717421</v>
      </c>
      <c r="G152" s="861">
        <v>3.97065657336396</v>
      </c>
      <c r="H152" s="861">
        <v>0.285099610146236</v>
      </c>
      <c r="I152" s="860" t="s">
        <v>431</v>
      </c>
      <c r="J152" s="860">
        <v>6</v>
      </c>
      <c r="K152" s="1146" t="s">
        <v>401</v>
      </c>
      <c r="L152" s="861">
        <v>86.2307692307692</v>
      </c>
      <c r="M152" s="861">
        <v>75.6192692307692</v>
      </c>
      <c r="N152" s="861">
        <v>33</v>
      </c>
      <c r="O152" s="861">
        <v>8.2</v>
      </c>
      <c r="P152" s="861">
        <v>82</v>
      </c>
      <c r="Q152" s="861">
        <v>12.125</v>
      </c>
      <c r="R152" s="861">
        <v>1.7</v>
      </c>
      <c r="S152" s="861">
        <v>6.5</v>
      </c>
      <c r="T152" s="861"/>
      <c r="U152" s="861"/>
      <c r="V152" s="1170"/>
      <c r="W152" s="860">
        <v>3</v>
      </c>
      <c r="X152" s="860">
        <v>4.25</v>
      </c>
      <c r="Y152" s="860" t="s">
        <v>406</v>
      </c>
      <c r="Z152" s="860">
        <v>5</v>
      </c>
      <c r="AA152" s="860" t="s">
        <v>403</v>
      </c>
      <c r="AB152" s="860" t="s">
        <v>433</v>
      </c>
      <c r="AC152" s="861">
        <v>149.583333333333</v>
      </c>
      <c r="AD152" s="861">
        <v>-1.41666666666666</v>
      </c>
      <c r="AE152" s="861">
        <v>99.5833333333333</v>
      </c>
      <c r="AF152" s="861">
        <v>1.55555555555556</v>
      </c>
      <c r="AG152" s="926"/>
    </row>
    <row r="153" s="824" customFormat="1" ht="20" customHeight="1" spans="2:33">
      <c r="B153" s="1075"/>
      <c r="C153" s="843"/>
      <c r="D153" s="1127"/>
      <c r="E153" s="860">
        <v>2020</v>
      </c>
      <c r="F153" s="861">
        <v>655.526608515862</v>
      </c>
      <c r="G153" s="861">
        <v>3.17499294996978</v>
      </c>
      <c r="H153" s="861">
        <v>0.394960190202842</v>
      </c>
      <c r="I153" s="860" t="s">
        <v>495</v>
      </c>
      <c r="J153" s="860">
        <v>6</v>
      </c>
      <c r="K153" s="1146" t="s">
        <v>401</v>
      </c>
      <c r="L153" s="861">
        <v>83.5</v>
      </c>
      <c r="M153" s="861">
        <v>69.8215384615385</v>
      </c>
      <c r="N153" s="861">
        <v>21</v>
      </c>
      <c r="O153" s="861">
        <v>5.4</v>
      </c>
      <c r="P153" s="861">
        <v>87</v>
      </c>
      <c r="Q153" s="861">
        <v>10.907</v>
      </c>
      <c r="R153" s="861">
        <v>1.7</v>
      </c>
      <c r="S153" s="861">
        <v>6.8</v>
      </c>
      <c r="T153" s="861"/>
      <c r="U153" s="861"/>
      <c r="V153" s="1171"/>
      <c r="W153" s="860">
        <v>5</v>
      </c>
      <c r="X153" s="860">
        <v>5</v>
      </c>
      <c r="Y153" s="860" t="s">
        <v>406</v>
      </c>
      <c r="Z153" s="860">
        <v>5</v>
      </c>
      <c r="AA153" s="860" t="s">
        <v>413</v>
      </c>
      <c r="AB153" s="860" t="s">
        <v>429</v>
      </c>
      <c r="AC153" s="861">
        <v>150.727272727273</v>
      </c>
      <c r="AD153" s="861">
        <v>-0.181818181818187</v>
      </c>
      <c r="AE153" s="861">
        <v>102.490909090909</v>
      </c>
      <c r="AF153" s="861">
        <v>1.125</v>
      </c>
      <c r="AG153" s="926"/>
    </row>
    <row r="154" s="825" customFormat="1" ht="20" customHeight="1" spans="2:33">
      <c r="B154" s="1075"/>
      <c r="C154" s="843"/>
      <c r="D154" s="1127"/>
      <c r="E154" s="1066" t="s">
        <v>580</v>
      </c>
      <c r="F154" s="864">
        <v>675.070811116642</v>
      </c>
      <c r="G154" s="864">
        <v>3.57282476166687</v>
      </c>
      <c r="H154" s="864"/>
      <c r="I154" s="863"/>
      <c r="J154" s="863"/>
      <c r="K154" s="1147" t="s">
        <v>401</v>
      </c>
      <c r="L154" s="864">
        <v>86.2307692307692</v>
      </c>
      <c r="M154" s="864">
        <v>75.6192692307692</v>
      </c>
      <c r="N154" s="864">
        <v>33</v>
      </c>
      <c r="O154" s="864">
        <v>8.2</v>
      </c>
      <c r="P154" s="864">
        <v>82</v>
      </c>
      <c r="Q154" s="864">
        <v>12.125</v>
      </c>
      <c r="R154" s="864">
        <v>1.7</v>
      </c>
      <c r="S154" s="864">
        <v>6.5</v>
      </c>
      <c r="T154" s="864"/>
      <c r="U154" s="864"/>
      <c r="V154" s="1172"/>
      <c r="W154" s="863">
        <v>5</v>
      </c>
      <c r="X154" s="863">
        <v>5</v>
      </c>
      <c r="Y154" s="863" t="s">
        <v>406</v>
      </c>
      <c r="Z154" s="863">
        <v>5</v>
      </c>
      <c r="AA154" s="863" t="s">
        <v>413</v>
      </c>
      <c r="AB154" s="863" t="s">
        <v>434</v>
      </c>
      <c r="AC154" s="864">
        <v>150.155303030303</v>
      </c>
      <c r="AD154" s="864">
        <v>-0.799242424242422</v>
      </c>
      <c r="AE154" s="864">
        <v>101.037121212121</v>
      </c>
      <c r="AF154" s="864">
        <v>1.34027777777778</v>
      </c>
      <c r="AG154" s="927"/>
    </row>
    <row r="155" s="824" customFormat="1" ht="20" customHeight="1" spans="2:33">
      <c r="B155" s="1078"/>
      <c r="C155" s="843"/>
      <c r="D155" s="1128"/>
      <c r="E155" s="860">
        <v>2020</v>
      </c>
      <c r="F155" s="861">
        <v>671.231798941799</v>
      </c>
      <c r="G155" s="861">
        <v>3.81460722475072</v>
      </c>
      <c r="H155" s="861">
        <v>-0.302490679155366</v>
      </c>
      <c r="I155" s="860" t="s">
        <v>405</v>
      </c>
      <c r="J155" s="860">
        <v>3</v>
      </c>
      <c r="K155" s="861"/>
      <c r="L155" s="860"/>
      <c r="M155" s="861"/>
      <c r="N155" s="861"/>
      <c r="O155" s="861"/>
      <c r="P155" s="861"/>
      <c r="Q155" s="861"/>
      <c r="R155" s="861"/>
      <c r="S155" s="861"/>
      <c r="T155" s="926"/>
      <c r="U155" s="926"/>
      <c r="V155" s="1173"/>
      <c r="W155" s="860"/>
      <c r="X155" s="860"/>
      <c r="Y155" s="860"/>
      <c r="Z155" s="860"/>
      <c r="AC155" s="861">
        <v>151.222222222222</v>
      </c>
      <c r="AD155" s="861">
        <v>0.111111111111114</v>
      </c>
      <c r="AE155" s="861">
        <v>100.166666666667</v>
      </c>
      <c r="AF155" s="861">
        <v>1.05555555555556</v>
      </c>
      <c r="AG155" s="926"/>
    </row>
    <row r="156" s="824" customFormat="1" ht="20" customHeight="1" spans="2:33">
      <c r="B156" s="858"/>
      <c r="C156" s="843"/>
      <c r="D156" s="1040" t="s">
        <v>620</v>
      </c>
      <c r="E156" s="860">
        <v>2018</v>
      </c>
      <c r="F156" s="861">
        <v>655.799348793255</v>
      </c>
      <c r="G156" s="861">
        <v>0</v>
      </c>
      <c r="H156" s="861"/>
      <c r="I156" s="860"/>
      <c r="J156" s="860">
        <v>7</v>
      </c>
      <c r="K156" s="1079" t="s">
        <v>401</v>
      </c>
      <c r="L156" s="861">
        <v>84.2692307692308</v>
      </c>
      <c r="M156" s="861">
        <v>74.2157307692308</v>
      </c>
      <c r="N156" s="861">
        <v>43</v>
      </c>
      <c r="O156" s="861">
        <v>7.6</v>
      </c>
      <c r="P156" s="861">
        <v>72</v>
      </c>
      <c r="Q156" s="861">
        <v>13.81</v>
      </c>
      <c r="R156" s="861">
        <v>1.7</v>
      </c>
      <c r="S156" s="861">
        <v>6.5</v>
      </c>
      <c r="T156" s="926"/>
      <c r="U156" s="926"/>
      <c r="V156" s="926"/>
      <c r="W156" s="1009">
        <v>5</v>
      </c>
      <c r="X156" s="1009">
        <v>5</v>
      </c>
      <c r="Y156" s="1009" t="s">
        <v>406</v>
      </c>
      <c r="Z156" s="1009">
        <v>3</v>
      </c>
      <c r="AA156" s="1009" t="s">
        <v>403</v>
      </c>
      <c r="AB156" s="1009" t="s">
        <v>429</v>
      </c>
      <c r="AC156" s="861">
        <v>151.083333333333</v>
      </c>
      <c r="AD156" s="861">
        <v>0</v>
      </c>
      <c r="AE156" s="861">
        <v>93.2416666666667</v>
      </c>
      <c r="AF156" s="861"/>
      <c r="AG156" s="926"/>
    </row>
    <row r="157" s="824" customFormat="1" ht="20" customHeight="1" spans="2:33">
      <c r="B157" s="858"/>
      <c r="C157" s="843"/>
      <c r="D157" s="853"/>
      <c r="E157" s="860">
        <v>2019</v>
      </c>
      <c r="F157" s="861">
        <v>668.087551440329</v>
      </c>
      <c r="G157" s="861">
        <v>0</v>
      </c>
      <c r="H157" s="861"/>
      <c r="I157" s="860"/>
      <c r="J157" s="860">
        <v>13</v>
      </c>
      <c r="K157" s="1079" t="s">
        <v>401</v>
      </c>
      <c r="L157" s="861">
        <v>86.1923076923077</v>
      </c>
      <c r="M157" s="861">
        <v>70.956</v>
      </c>
      <c r="N157" s="861">
        <v>19</v>
      </c>
      <c r="O157" s="861">
        <v>3.9</v>
      </c>
      <c r="P157" s="861">
        <v>84</v>
      </c>
      <c r="Q157" s="861">
        <v>11.575</v>
      </c>
      <c r="R157" s="861">
        <v>1.7</v>
      </c>
      <c r="S157" s="861">
        <v>7</v>
      </c>
      <c r="T157" s="926"/>
      <c r="U157" s="926"/>
      <c r="V157" s="926"/>
      <c r="W157" s="1009">
        <v>3</v>
      </c>
      <c r="X157" s="1009">
        <v>4.25</v>
      </c>
      <c r="Y157" s="1009" t="s">
        <v>406</v>
      </c>
      <c r="Z157" s="1009">
        <v>5</v>
      </c>
      <c r="AA157" s="1009" t="s">
        <v>403</v>
      </c>
      <c r="AB157" s="1009" t="s">
        <v>433</v>
      </c>
      <c r="AC157" s="861">
        <v>151</v>
      </c>
      <c r="AD157" s="861">
        <v>0</v>
      </c>
      <c r="AE157" s="861">
        <v>96.7333333333333</v>
      </c>
      <c r="AF157" s="861"/>
      <c r="AG157" s="926"/>
    </row>
    <row r="158" s="824" customFormat="1" ht="20" customHeight="1" spans="2:33">
      <c r="B158" s="858"/>
      <c r="C158" s="843"/>
      <c r="D158" s="853"/>
      <c r="E158" s="860" t="s">
        <v>421</v>
      </c>
      <c r="F158" s="861">
        <v>635.35415876765</v>
      </c>
      <c r="G158" s="861">
        <v>0</v>
      </c>
      <c r="H158" s="861"/>
      <c r="I158" s="860"/>
      <c r="J158" s="860">
        <v>12</v>
      </c>
      <c r="K158" s="1079" t="s">
        <v>401</v>
      </c>
      <c r="L158" s="861">
        <v>85.1153846153846</v>
      </c>
      <c r="M158" s="861">
        <v>74.6944615384616</v>
      </c>
      <c r="N158" s="861">
        <v>34</v>
      </c>
      <c r="O158" s="861">
        <v>6.5</v>
      </c>
      <c r="P158" s="861">
        <v>87</v>
      </c>
      <c r="Q158" s="861">
        <v>14.086</v>
      </c>
      <c r="R158" s="861">
        <v>1.8</v>
      </c>
      <c r="S158" s="861">
        <v>7</v>
      </c>
      <c r="T158" s="926"/>
      <c r="U158" s="926"/>
      <c r="V158" s="926"/>
      <c r="W158" s="1009">
        <v>5</v>
      </c>
      <c r="X158" s="1009">
        <v>5.5</v>
      </c>
      <c r="Y158" s="1009" t="s">
        <v>406</v>
      </c>
      <c r="Z158" s="1009">
        <v>5</v>
      </c>
      <c r="AA158" s="1009" t="s">
        <v>403</v>
      </c>
      <c r="AB158" s="1009" t="s">
        <v>429</v>
      </c>
      <c r="AC158" s="861">
        <v>150.909090909091</v>
      </c>
      <c r="AD158" s="861">
        <v>0</v>
      </c>
      <c r="AE158" s="861">
        <v>97.2272727272727</v>
      </c>
      <c r="AF158" s="861">
        <v>1.70833333333333</v>
      </c>
      <c r="AG158" s="926"/>
    </row>
    <row r="159" s="824" customFormat="1" ht="20" customHeight="1" spans="2:33">
      <c r="B159" s="858"/>
      <c r="C159" s="843"/>
      <c r="D159" s="853"/>
      <c r="E159" s="860" t="s">
        <v>423</v>
      </c>
      <c r="F159" s="861">
        <v>646.567777777778</v>
      </c>
      <c r="G159" s="861">
        <v>0</v>
      </c>
      <c r="H159" s="861"/>
      <c r="I159" s="860"/>
      <c r="J159" s="860">
        <v>5</v>
      </c>
      <c r="K159" s="1009"/>
      <c r="L159" s="861"/>
      <c r="M159" s="861"/>
      <c r="N159" s="861"/>
      <c r="O159" s="861"/>
      <c r="P159" s="861"/>
      <c r="Q159" s="861"/>
      <c r="R159" s="861"/>
      <c r="S159" s="861"/>
      <c r="T159" s="926"/>
      <c r="U159" s="926"/>
      <c r="V159" s="926"/>
      <c r="W159" s="1009"/>
      <c r="X159" s="1009"/>
      <c r="Y159" s="1009"/>
      <c r="Z159" s="1009"/>
      <c r="AA159" s="1009"/>
      <c r="AB159" s="1009"/>
      <c r="AC159" s="861">
        <v>151.111111111111</v>
      </c>
      <c r="AD159" s="861">
        <v>0</v>
      </c>
      <c r="AE159" s="861">
        <v>96.5222222222222</v>
      </c>
      <c r="AF159" s="861"/>
      <c r="AG159" s="926"/>
    </row>
    <row r="160" s="824" customFormat="1" ht="20" customHeight="1" spans="2:33">
      <c r="B160" s="858">
        <v>48</v>
      </c>
      <c r="C160" s="961" t="s">
        <v>621</v>
      </c>
      <c r="D160" s="986" t="s">
        <v>210</v>
      </c>
      <c r="E160" s="843">
        <v>2018</v>
      </c>
      <c r="F160" s="903">
        <v>664.52</v>
      </c>
      <c r="G160" s="903">
        <v>3.14</v>
      </c>
      <c r="H160" s="903">
        <v>-0.01</v>
      </c>
      <c r="I160" s="1148" t="s">
        <v>517</v>
      </c>
      <c r="J160" s="1149">
        <v>7</v>
      </c>
      <c r="K160" s="1150" t="s">
        <v>410</v>
      </c>
      <c r="L160" s="857">
        <v>85.7</v>
      </c>
      <c r="M160" s="857">
        <v>71.7</v>
      </c>
      <c r="N160" s="857">
        <v>28</v>
      </c>
      <c r="O160" s="857">
        <v>10.2</v>
      </c>
      <c r="P160" s="857">
        <v>72</v>
      </c>
      <c r="Q160" s="857">
        <v>13.7</v>
      </c>
      <c r="R160" s="866">
        <v>1.8</v>
      </c>
      <c r="S160" s="857">
        <v>6</v>
      </c>
      <c r="T160" s="858"/>
      <c r="U160" s="853"/>
      <c r="V160" s="853"/>
      <c r="W160" s="1150">
        <v>3</v>
      </c>
      <c r="X160" s="1150">
        <v>5</v>
      </c>
      <c r="Y160" s="1053" t="s">
        <v>406</v>
      </c>
      <c r="Z160" s="1150">
        <v>5</v>
      </c>
      <c r="AA160" s="1150" t="s">
        <v>413</v>
      </c>
      <c r="AB160" s="1150" t="s">
        <v>433</v>
      </c>
      <c r="AC160" s="857">
        <v>147.5</v>
      </c>
      <c r="AD160" s="884">
        <v>-1.5</v>
      </c>
      <c r="AE160" s="857">
        <v>93.4</v>
      </c>
      <c r="AF160" s="857"/>
      <c r="AG160" s="926"/>
    </row>
    <row r="161" s="824" customFormat="1" ht="20" customHeight="1" spans="2:33">
      <c r="B161" s="858"/>
      <c r="C161" s="847"/>
      <c r="D161" s="858"/>
      <c r="E161" s="1129">
        <v>2019</v>
      </c>
      <c r="F161" s="872">
        <v>697.39</v>
      </c>
      <c r="G161" s="872">
        <v>3.96</v>
      </c>
      <c r="H161" s="872">
        <v>0.17</v>
      </c>
      <c r="I161" s="906" t="s">
        <v>528</v>
      </c>
      <c r="J161" s="1151">
        <v>7</v>
      </c>
      <c r="K161" s="1152" t="s">
        <v>579</v>
      </c>
      <c r="L161" s="857">
        <v>84.9615384615385</v>
      </c>
      <c r="M161" s="857">
        <v>74.2910384615385</v>
      </c>
      <c r="N161" s="857">
        <v>13</v>
      </c>
      <c r="O161" s="857">
        <v>2.5</v>
      </c>
      <c r="P161" s="857">
        <v>75</v>
      </c>
      <c r="Q161" s="857">
        <v>15.231</v>
      </c>
      <c r="R161" s="866">
        <v>1.7</v>
      </c>
      <c r="S161" s="857">
        <v>7</v>
      </c>
      <c r="T161" s="866"/>
      <c r="U161" s="925"/>
      <c r="V161" s="925"/>
      <c r="W161" s="1150">
        <v>3</v>
      </c>
      <c r="X161" s="1150">
        <v>4.75</v>
      </c>
      <c r="Y161" s="1053" t="s">
        <v>406</v>
      </c>
      <c r="Z161" s="1150">
        <v>5</v>
      </c>
      <c r="AA161" s="1150" t="s">
        <v>403</v>
      </c>
      <c r="AB161" s="1150" t="s">
        <v>429</v>
      </c>
      <c r="AC161" s="857">
        <v>147.2</v>
      </c>
      <c r="AD161" s="857">
        <v>-1.7</v>
      </c>
      <c r="AE161" s="857">
        <v>97</v>
      </c>
      <c r="AF161" s="954"/>
      <c r="AG161" s="926"/>
    </row>
    <row r="162" s="825" customFormat="1" ht="20" customHeight="1" spans="2:33">
      <c r="B162" s="862"/>
      <c r="C162" s="847"/>
      <c r="D162" s="858"/>
      <c r="E162" s="1130" t="s">
        <v>580</v>
      </c>
      <c r="F162" s="1131">
        <f t="shared" ref="F162:H162" si="9">AVERAGE(F160:F161)</f>
        <v>680.955</v>
      </c>
      <c r="G162" s="1131">
        <f t="shared" si="9"/>
        <v>3.55</v>
      </c>
      <c r="H162" s="1131">
        <f t="shared" si="9"/>
        <v>0.08</v>
      </c>
      <c r="I162" s="1153"/>
      <c r="J162" s="1154"/>
      <c r="K162" s="1155" t="s">
        <v>581</v>
      </c>
      <c r="L162" s="899">
        <v>84.9615384615385</v>
      </c>
      <c r="M162" s="899">
        <v>74.2910384615385</v>
      </c>
      <c r="N162" s="899">
        <v>13</v>
      </c>
      <c r="O162" s="899">
        <v>2.5</v>
      </c>
      <c r="P162" s="899">
        <v>75</v>
      </c>
      <c r="Q162" s="899">
        <v>15.231</v>
      </c>
      <c r="R162" s="868">
        <v>1.7</v>
      </c>
      <c r="S162" s="899">
        <v>7</v>
      </c>
      <c r="T162" s="868"/>
      <c r="U162" s="970"/>
      <c r="V162" s="970"/>
      <c r="W162" s="1156">
        <v>3</v>
      </c>
      <c r="X162" s="1156">
        <v>5</v>
      </c>
      <c r="Y162" s="1056" t="s">
        <v>406</v>
      </c>
      <c r="Z162" s="1156">
        <v>5</v>
      </c>
      <c r="AA162" s="1156" t="s">
        <v>403</v>
      </c>
      <c r="AB162" s="1156" t="s">
        <v>434</v>
      </c>
      <c r="AC162" s="899">
        <v>147.35</v>
      </c>
      <c r="AD162" s="899">
        <v>-1.6</v>
      </c>
      <c r="AE162" s="899">
        <v>95.2</v>
      </c>
      <c r="AF162" s="958"/>
      <c r="AG162" s="927"/>
    </row>
    <row r="163" s="824" customFormat="1" ht="20" customHeight="1" spans="2:33">
      <c r="B163" s="858"/>
      <c r="C163" s="847"/>
      <c r="D163" s="858"/>
      <c r="E163" s="1129">
        <v>2020</v>
      </c>
      <c r="F163" s="872">
        <v>658.563</v>
      </c>
      <c r="G163" s="872">
        <v>3.84681</v>
      </c>
      <c r="H163" s="872">
        <v>0.77474</v>
      </c>
      <c r="I163" s="906" t="s">
        <v>452</v>
      </c>
      <c r="J163" s="1151">
        <v>3</v>
      </c>
      <c r="K163" s="1150"/>
      <c r="L163" s="857"/>
      <c r="M163" s="857"/>
      <c r="N163" s="857"/>
      <c r="O163" s="857"/>
      <c r="P163" s="857"/>
      <c r="Q163" s="857"/>
      <c r="R163" s="866"/>
      <c r="S163" s="857"/>
      <c r="T163" s="858"/>
      <c r="U163" s="858"/>
      <c r="V163" s="858"/>
      <c r="W163" s="1150"/>
      <c r="X163" s="1150"/>
      <c r="Y163" s="1053"/>
      <c r="Z163" s="1150"/>
      <c r="AA163" s="1150"/>
      <c r="AB163" s="1150"/>
      <c r="AC163" s="857">
        <v>148</v>
      </c>
      <c r="AD163" s="857">
        <v>-2.5</v>
      </c>
      <c r="AE163" s="857">
        <v>95.69</v>
      </c>
      <c r="AF163" s="954"/>
      <c r="AG163" s="926"/>
    </row>
    <row r="164" s="824" customFormat="1" ht="20" customHeight="1" spans="2:33">
      <c r="B164" s="858">
        <v>49</v>
      </c>
      <c r="C164" s="847"/>
      <c r="D164" s="986" t="s">
        <v>213</v>
      </c>
      <c r="E164" s="843">
        <v>2018</v>
      </c>
      <c r="F164" s="872">
        <v>672.38</v>
      </c>
      <c r="G164" s="872">
        <v>4.36</v>
      </c>
      <c r="H164" s="872">
        <v>1.17</v>
      </c>
      <c r="I164" s="906" t="s">
        <v>495</v>
      </c>
      <c r="J164" s="1151">
        <v>3</v>
      </c>
      <c r="K164" s="1152" t="s">
        <v>584</v>
      </c>
      <c r="L164" s="857">
        <v>85.8</v>
      </c>
      <c r="M164" s="857">
        <v>75.6</v>
      </c>
      <c r="N164" s="857">
        <v>14</v>
      </c>
      <c r="O164" s="857">
        <v>3</v>
      </c>
      <c r="P164" s="857">
        <v>60</v>
      </c>
      <c r="Q164" s="857">
        <v>15.9</v>
      </c>
      <c r="R164" s="866">
        <v>2</v>
      </c>
      <c r="S164" s="857">
        <v>7</v>
      </c>
      <c r="T164" s="858"/>
      <c r="U164" s="853"/>
      <c r="V164" s="853"/>
      <c r="W164" s="1150">
        <v>3</v>
      </c>
      <c r="X164" s="1150">
        <v>4.25</v>
      </c>
      <c r="Y164" s="1053" t="s">
        <v>406</v>
      </c>
      <c r="Z164" s="1150">
        <v>5</v>
      </c>
      <c r="AA164" s="1150" t="s">
        <v>413</v>
      </c>
      <c r="AB164" s="1150" t="s">
        <v>433</v>
      </c>
      <c r="AC164" s="857">
        <v>149.6</v>
      </c>
      <c r="AD164" s="857">
        <v>0.6</v>
      </c>
      <c r="AE164" s="857">
        <v>97.4</v>
      </c>
      <c r="AF164" s="857"/>
      <c r="AG164" s="926"/>
    </row>
    <row r="165" s="824" customFormat="1" ht="20" customHeight="1" spans="2:33">
      <c r="B165" s="858"/>
      <c r="C165" s="847"/>
      <c r="D165" s="858"/>
      <c r="E165" s="1129">
        <v>2019</v>
      </c>
      <c r="F165" s="872">
        <v>710.3</v>
      </c>
      <c r="G165" s="872">
        <v>5.88</v>
      </c>
      <c r="H165" s="872">
        <v>2.02</v>
      </c>
      <c r="I165" s="906" t="s">
        <v>405</v>
      </c>
      <c r="J165" s="1151">
        <v>1</v>
      </c>
      <c r="K165" s="1152" t="s">
        <v>584</v>
      </c>
      <c r="L165" s="857">
        <v>83.2692307692308</v>
      </c>
      <c r="M165" s="857">
        <v>71.5188461538462</v>
      </c>
      <c r="N165" s="857">
        <v>15</v>
      </c>
      <c r="O165" s="857">
        <v>3.2</v>
      </c>
      <c r="P165" s="857">
        <v>66</v>
      </c>
      <c r="Q165" s="857">
        <v>16.568</v>
      </c>
      <c r="R165" s="866">
        <v>2.1</v>
      </c>
      <c r="S165" s="857">
        <v>6.8</v>
      </c>
      <c r="T165" s="866"/>
      <c r="U165" s="925"/>
      <c r="V165" s="925"/>
      <c r="W165" s="1150">
        <v>5</v>
      </c>
      <c r="X165" s="1150">
        <v>4.5</v>
      </c>
      <c r="Y165" s="1053" t="s">
        <v>406</v>
      </c>
      <c r="Z165" s="1150">
        <v>5</v>
      </c>
      <c r="AA165" s="1150" t="s">
        <v>403</v>
      </c>
      <c r="AB165" s="1150" t="s">
        <v>433</v>
      </c>
      <c r="AC165" s="857">
        <v>149.2</v>
      </c>
      <c r="AD165" s="857">
        <v>0.3</v>
      </c>
      <c r="AE165" s="857">
        <v>94.2</v>
      </c>
      <c r="AF165" s="954"/>
      <c r="AG165" s="926"/>
    </row>
    <row r="166" s="825" customFormat="1" ht="21.75" customHeight="1" spans="2:33">
      <c r="B166" s="862"/>
      <c r="C166" s="847"/>
      <c r="D166" s="858"/>
      <c r="E166" s="1130" t="s">
        <v>580</v>
      </c>
      <c r="F166" s="1131">
        <f t="shared" ref="F166:H166" si="10">AVERAGE(F164:F165)</f>
        <v>691.34</v>
      </c>
      <c r="G166" s="1131">
        <f t="shared" si="10"/>
        <v>5.12</v>
      </c>
      <c r="H166" s="1131">
        <f t="shared" si="10"/>
        <v>1.595</v>
      </c>
      <c r="I166" s="1153"/>
      <c r="J166" s="1154"/>
      <c r="K166" s="1155" t="s">
        <v>585</v>
      </c>
      <c r="L166" s="899">
        <v>85.8</v>
      </c>
      <c r="M166" s="899">
        <v>75.6</v>
      </c>
      <c r="N166" s="899">
        <v>14</v>
      </c>
      <c r="O166" s="899">
        <v>3</v>
      </c>
      <c r="P166" s="899">
        <v>60</v>
      </c>
      <c r="Q166" s="899">
        <v>15.9</v>
      </c>
      <c r="R166" s="868">
        <v>2</v>
      </c>
      <c r="S166" s="899">
        <v>7</v>
      </c>
      <c r="T166" s="862"/>
      <c r="U166" s="797"/>
      <c r="V166" s="797"/>
      <c r="W166" s="1156">
        <v>5</v>
      </c>
      <c r="X166" s="1156">
        <v>4.5</v>
      </c>
      <c r="Y166" s="1056" t="s">
        <v>406</v>
      </c>
      <c r="Z166" s="1156">
        <v>5</v>
      </c>
      <c r="AA166" s="1156" t="s">
        <v>403</v>
      </c>
      <c r="AB166" s="1156" t="s">
        <v>481</v>
      </c>
      <c r="AC166" s="899">
        <f>AVERAGE(AC164:AC165)</f>
        <v>149.4</v>
      </c>
      <c r="AD166" s="899">
        <v>0.4</v>
      </c>
      <c r="AE166" s="899">
        <f>AVERAGE(AE164:AE165)</f>
        <v>95.8</v>
      </c>
      <c r="AF166" s="958"/>
      <c r="AG166" s="927"/>
    </row>
    <row r="167" s="824" customFormat="1" ht="21.75" customHeight="1" spans="2:33">
      <c r="B167" s="858"/>
      <c r="C167" s="851"/>
      <c r="D167" s="858"/>
      <c r="E167" s="1129">
        <v>2020</v>
      </c>
      <c r="F167" s="872">
        <v>667.639</v>
      </c>
      <c r="G167" s="872">
        <v>5.252558</v>
      </c>
      <c r="H167" s="872">
        <v>2.16362</v>
      </c>
      <c r="I167" s="906" t="s">
        <v>495</v>
      </c>
      <c r="J167" s="1151">
        <v>1</v>
      </c>
      <c r="K167" s="1150"/>
      <c r="L167" s="857"/>
      <c r="M167" s="857"/>
      <c r="N167" s="857"/>
      <c r="O167" s="857"/>
      <c r="P167" s="857"/>
      <c r="Q167" s="857"/>
      <c r="R167" s="866"/>
      <c r="S167" s="857"/>
      <c r="T167" s="858"/>
      <c r="U167" s="858"/>
      <c r="V167" s="858"/>
      <c r="W167" s="1150"/>
      <c r="X167" s="1150"/>
      <c r="Y167" s="1053"/>
      <c r="Z167" s="1150"/>
      <c r="AA167" s="1150"/>
      <c r="AB167" s="1150"/>
      <c r="AC167" s="857">
        <v>150.5</v>
      </c>
      <c r="AD167" s="857">
        <v>0</v>
      </c>
      <c r="AE167" s="857">
        <v>94.9</v>
      </c>
      <c r="AF167" s="954"/>
      <c r="AG167" s="926"/>
    </row>
    <row r="168" s="822" customFormat="1" ht="21.75" customHeight="1" spans="2:33">
      <c r="B168" s="858">
        <v>50</v>
      </c>
      <c r="C168" s="961" t="s">
        <v>621</v>
      </c>
      <c r="D168" s="986" t="s">
        <v>217</v>
      </c>
      <c r="E168" s="843">
        <v>2018</v>
      </c>
      <c r="F168" s="872">
        <v>698.77</v>
      </c>
      <c r="G168" s="872">
        <v>8.46</v>
      </c>
      <c r="H168" s="872">
        <v>5.14</v>
      </c>
      <c r="I168" s="906" t="s">
        <v>452</v>
      </c>
      <c r="J168" s="1151">
        <v>1</v>
      </c>
      <c r="K168" s="1150" t="s">
        <v>410</v>
      </c>
      <c r="L168" s="857">
        <v>84.2</v>
      </c>
      <c r="M168" s="857">
        <v>73.8</v>
      </c>
      <c r="N168" s="857">
        <v>26</v>
      </c>
      <c r="O168" s="857">
        <v>10.3</v>
      </c>
      <c r="P168" s="857">
        <v>68</v>
      </c>
      <c r="Q168" s="857">
        <v>13.8</v>
      </c>
      <c r="R168" s="866">
        <v>1.7</v>
      </c>
      <c r="S168" s="857">
        <v>7</v>
      </c>
      <c r="T168" s="858"/>
      <c r="U168" s="853"/>
      <c r="V168" s="853"/>
      <c r="W168" s="1150">
        <v>3</v>
      </c>
      <c r="X168" s="1150">
        <v>5</v>
      </c>
      <c r="Y168" s="1053" t="s">
        <v>406</v>
      </c>
      <c r="Z168" s="1150">
        <v>5</v>
      </c>
      <c r="AA168" s="1150" t="s">
        <v>413</v>
      </c>
      <c r="AB168" s="1150" t="s">
        <v>429</v>
      </c>
      <c r="AC168" s="857">
        <v>146.4</v>
      </c>
      <c r="AD168" s="857">
        <v>-2.6</v>
      </c>
      <c r="AE168" s="857">
        <v>93.8</v>
      </c>
      <c r="AF168" s="857"/>
      <c r="AG168" s="858"/>
    </row>
    <row r="169" s="822" customFormat="1" ht="21.75" customHeight="1" spans="2:33">
      <c r="B169" s="858"/>
      <c r="C169" s="847"/>
      <c r="D169" s="858"/>
      <c r="E169" s="1129">
        <v>2019</v>
      </c>
      <c r="F169" s="872">
        <v>702.28</v>
      </c>
      <c r="G169" s="872">
        <v>4.68</v>
      </c>
      <c r="H169" s="872">
        <v>0.87</v>
      </c>
      <c r="I169" s="906" t="s">
        <v>528</v>
      </c>
      <c r="J169" s="1151">
        <v>4</v>
      </c>
      <c r="K169" s="1150" t="s">
        <v>410</v>
      </c>
      <c r="L169" s="857">
        <v>85.2307692307692</v>
      </c>
      <c r="M169" s="857">
        <v>75.6953076923077</v>
      </c>
      <c r="N169" s="857">
        <v>39</v>
      </c>
      <c r="O169" s="857">
        <v>6.1</v>
      </c>
      <c r="P169" s="857">
        <v>68</v>
      </c>
      <c r="Q169" s="857">
        <v>15.039</v>
      </c>
      <c r="R169" s="866">
        <v>1.7</v>
      </c>
      <c r="S169" s="857">
        <v>6.5</v>
      </c>
      <c r="T169" s="858"/>
      <c r="U169" s="853"/>
      <c r="V169" s="853"/>
      <c r="W169" s="1150">
        <v>3</v>
      </c>
      <c r="X169" s="1150">
        <v>4</v>
      </c>
      <c r="Y169" s="1053" t="s">
        <v>402</v>
      </c>
      <c r="Z169" s="1150">
        <v>5</v>
      </c>
      <c r="AA169" s="1150" t="s">
        <v>413</v>
      </c>
      <c r="AB169" s="1150" t="s">
        <v>433</v>
      </c>
      <c r="AC169" s="857">
        <v>146.8</v>
      </c>
      <c r="AD169" s="857">
        <v>-2.1</v>
      </c>
      <c r="AE169" s="857">
        <v>95.5</v>
      </c>
      <c r="AF169" s="857"/>
      <c r="AG169" s="858"/>
    </row>
    <row r="170" s="823" customFormat="1" ht="21.75" customHeight="1" spans="2:33">
      <c r="B170" s="862"/>
      <c r="C170" s="847"/>
      <c r="D170" s="858"/>
      <c r="E170" s="1130" t="s">
        <v>580</v>
      </c>
      <c r="F170" s="1131">
        <f t="shared" ref="F170:H170" si="11">AVERAGE(F168:F169)</f>
        <v>700.525</v>
      </c>
      <c r="G170" s="1131">
        <f t="shared" si="11"/>
        <v>6.57</v>
      </c>
      <c r="H170" s="1131">
        <f t="shared" si="11"/>
        <v>3.005</v>
      </c>
      <c r="I170" s="1153"/>
      <c r="J170" s="1154"/>
      <c r="K170" s="1156" t="s">
        <v>410</v>
      </c>
      <c r="L170" s="899">
        <v>85.2307692307692</v>
      </c>
      <c r="M170" s="899">
        <v>75.6953076923077</v>
      </c>
      <c r="N170" s="899">
        <v>39</v>
      </c>
      <c r="O170" s="899">
        <v>6.1</v>
      </c>
      <c r="P170" s="899">
        <v>68</v>
      </c>
      <c r="Q170" s="899">
        <v>15.039</v>
      </c>
      <c r="R170" s="868">
        <v>1.7</v>
      </c>
      <c r="S170" s="899">
        <v>6.5</v>
      </c>
      <c r="T170" s="862"/>
      <c r="U170" s="797"/>
      <c r="V170" s="797"/>
      <c r="W170" s="1156">
        <v>3</v>
      </c>
      <c r="X170" s="1156">
        <v>5</v>
      </c>
      <c r="Y170" s="1056" t="s">
        <v>406</v>
      </c>
      <c r="Z170" s="1156">
        <v>5</v>
      </c>
      <c r="AA170" s="1156" t="s">
        <v>413</v>
      </c>
      <c r="AB170" s="1156" t="s">
        <v>434</v>
      </c>
      <c r="AC170" s="899">
        <f>AVERAGE(AC168:AC169)</f>
        <v>146.6</v>
      </c>
      <c r="AD170" s="899">
        <v>-2.35</v>
      </c>
      <c r="AE170" s="899">
        <f>AVERAGE(AE168:AE169)</f>
        <v>94.65</v>
      </c>
      <c r="AF170" s="904"/>
      <c r="AG170" s="862"/>
    </row>
    <row r="171" s="824" customFormat="1" ht="21.75" customHeight="1" spans="2:33">
      <c r="B171" s="858"/>
      <c r="C171" s="847"/>
      <c r="D171" s="858"/>
      <c r="E171" s="1129">
        <v>2020</v>
      </c>
      <c r="F171" s="872">
        <v>659.501</v>
      </c>
      <c r="G171" s="872">
        <v>4.246268</v>
      </c>
      <c r="H171" s="872">
        <v>0.91835</v>
      </c>
      <c r="I171" s="906" t="s">
        <v>454</v>
      </c>
      <c r="J171" s="1151">
        <v>2</v>
      </c>
      <c r="K171" s="1152" t="s">
        <v>579</v>
      </c>
      <c r="L171" s="857">
        <v>82.5</v>
      </c>
      <c r="M171" s="857">
        <v>73.5</v>
      </c>
      <c r="N171" s="857">
        <v>12</v>
      </c>
      <c r="O171" s="857">
        <v>2</v>
      </c>
      <c r="P171" s="857">
        <v>70</v>
      </c>
      <c r="Q171" s="857">
        <v>15.8</v>
      </c>
      <c r="R171" s="866">
        <v>2</v>
      </c>
      <c r="S171" s="857">
        <v>7</v>
      </c>
      <c r="T171" s="858"/>
      <c r="U171" s="858"/>
      <c r="V171" s="858"/>
      <c r="W171" s="1036"/>
      <c r="X171" s="1036"/>
      <c r="Y171" s="1053"/>
      <c r="Z171" s="1054"/>
      <c r="AA171" s="1053"/>
      <c r="AB171" s="1053"/>
      <c r="AC171" s="857">
        <v>148.6</v>
      </c>
      <c r="AD171" s="857">
        <v>-1.9</v>
      </c>
      <c r="AE171" s="857">
        <v>96.77</v>
      </c>
      <c r="AF171" s="954"/>
      <c r="AG171" s="926"/>
    </row>
    <row r="172" s="822" customFormat="1" ht="21.75" customHeight="1" spans="2:33">
      <c r="B172" s="858"/>
      <c r="C172" s="847"/>
      <c r="D172" s="986" t="s">
        <v>622</v>
      </c>
      <c r="E172" s="1129">
        <v>2018</v>
      </c>
      <c r="F172" s="872">
        <v>644.27</v>
      </c>
      <c r="G172" s="872"/>
      <c r="H172" s="872"/>
      <c r="I172" s="906"/>
      <c r="J172" s="1151">
        <v>11</v>
      </c>
      <c r="K172" s="1104"/>
      <c r="L172" s="857">
        <v>85.3</v>
      </c>
      <c r="M172" s="857">
        <v>74.4</v>
      </c>
      <c r="N172" s="857">
        <v>19</v>
      </c>
      <c r="O172" s="857">
        <v>5.3</v>
      </c>
      <c r="P172" s="857">
        <v>70</v>
      </c>
      <c r="Q172" s="857">
        <v>14.4</v>
      </c>
      <c r="R172" s="866">
        <v>1.7</v>
      </c>
      <c r="S172" s="857">
        <v>7</v>
      </c>
      <c r="T172" s="858"/>
      <c r="U172" s="853"/>
      <c r="V172" s="853"/>
      <c r="W172" s="1150">
        <v>3</v>
      </c>
      <c r="X172" s="1150">
        <v>4.75</v>
      </c>
      <c r="Y172" s="1053" t="s">
        <v>406</v>
      </c>
      <c r="Z172" s="1150">
        <v>5</v>
      </c>
      <c r="AA172" s="1150" t="s">
        <v>413</v>
      </c>
      <c r="AB172" s="1150"/>
      <c r="AC172" s="857">
        <v>149</v>
      </c>
      <c r="AD172" s="857"/>
      <c r="AE172" s="857">
        <v>94</v>
      </c>
      <c r="AF172" s="857"/>
      <c r="AG172" s="858"/>
    </row>
    <row r="173" s="822" customFormat="1" ht="21.75" customHeight="1" spans="2:33">
      <c r="B173" s="858"/>
      <c r="C173" s="847"/>
      <c r="D173" s="858"/>
      <c r="E173" s="1055">
        <v>2019</v>
      </c>
      <c r="F173" s="872">
        <v>670.86</v>
      </c>
      <c r="G173" s="872"/>
      <c r="H173" s="872"/>
      <c r="I173" s="873"/>
      <c r="J173" s="1157">
        <v>14</v>
      </c>
      <c r="K173" s="1104"/>
      <c r="L173" s="857">
        <v>85.4615384615385</v>
      </c>
      <c r="M173" s="857">
        <v>76.8820769230769</v>
      </c>
      <c r="N173" s="857">
        <v>46</v>
      </c>
      <c r="O173" s="857">
        <v>7.5</v>
      </c>
      <c r="P173" s="857">
        <v>75</v>
      </c>
      <c r="Q173" s="857">
        <v>14.582</v>
      </c>
      <c r="R173" s="866">
        <v>1.7</v>
      </c>
      <c r="S173" s="857">
        <v>7</v>
      </c>
      <c r="T173" s="858"/>
      <c r="U173" s="853"/>
      <c r="V173" s="853"/>
      <c r="W173" s="1150"/>
      <c r="X173" s="1150"/>
      <c r="Y173" s="1053"/>
      <c r="Z173" s="1150"/>
      <c r="AA173" s="1150"/>
      <c r="AB173" s="1150" t="s">
        <v>429</v>
      </c>
      <c r="AC173" s="857">
        <v>148.9</v>
      </c>
      <c r="AD173" s="857"/>
      <c r="AE173" s="857">
        <v>96.15</v>
      </c>
      <c r="AF173" s="857"/>
      <c r="AG173" s="843"/>
    </row>
    <row r="174" s="823" customFormat="1" ht="21.75" customHeight="1" spans="2:33">
      <c r="B174" s="862"/>
      <c r="C174" s="847"/>
      <c r="D174" s="858"/>
      <c r="E174" s="1130" t="s">
        <v>580</v>
      </c>
      <c r="F174" s="1131"/>
      <c r="G174" s="1131"/>
      <c r="H174" s="1131"/>
      <c r="I174" s="1153"/>
      <c r="J174" s="1154"/>
      <c r="K174" s="1158"/>
      <c r="L174" s="899">
        <v>85.3</v>
      </c>
      <c r="M174" s="899">
        <v>74.4</v>
      </c>
      <c r="N174" s="899">
        <v>19</v>
      </c>
      <c r="O174" s="899">
        <v>5.3</v>
      </c>
      <c r="P174" s="899">
        <v>70</v>
      </c>
      <c r="Q174" s="899">
        <v>14.4</v>
      </c>
      <c r="R174" s="868">
        <v>1.7</v>
      </c>
      <c r="S174" s="899">
        <v>7</v>
      </c>
      <c r="T174" s="862"/>
      <c r="U174" s="797"/>
      <c r="V174" s="797"/>
      <c r="W174" s="1156"/>
      <c r="X174" s="1156"/>
      <c r="Y174" s="1056"/>
      <c r="Z174" s="1156"/>
      <c r="AA174" s="1156"/>
      <c r="AB174" s="1156"/>
      <c r="AC174" s="899">
        <f>AVERAGE(AC172:AC173)</f>
        <v>148.95</v>
      </c>
      <c r="AD174" s="899"/>
      <c r="AE174" s="899">
        <f>AVERAGE(AE172:AE173)</f>
        <v>95.075</v>
      </c>
      <c r="AF174" s="904"/>
      <c r="AG174" s="862"/>
    </row>
    <row r="175" s="824" customFormat="1" ht="21.75" customHeight="1" spans="2:33">
      <c r="B175" s="858"/>
      <c r="C175" s="851"/>
      <c r="D175" s="858"/>
      <c r="E175" s="1055">
        <v>2020</v>
      </c>
      <c r="F175" s="872">
        <v>634.504</v>
      </c>
      <c r="G175" s="872"/>
      <c r="H175" s="872"/>
      <c r="I175" s="873"/>
      <c r="J175" s="1157">
        <v>5</v>
      </c>
      <c r="K175" s="1104"/>
      <c r="L175" s="857">
        <v>84</v>
      </c>
      <c r="M175" s="857">
        <v>71.9</v>
      </c>
      <c r="N175" s="857" t="s">
        <v>623</v>
      </c>
      <c r="O175" s="857">
        <v>14.3</v>
      </c>
      <c r="P175" s="857">
        <v>62</v>
      </c>
      <c r="Q175" s="857">
        <v>14.6</v>
      </c>
      <c r="R175" s="866">
        <v>1.7</v>
      </c>
      <c r="S175" s="857">
        <v>7</v>
      </c>
      <c r="T175" s="858"/>
      <c r="U175" s="858"/>
      <c r="V175" s="858"/>
      <c r="W175" s="1150">
        <v>5</v>
      </c>
      <c r="X175" s="1150">
        <v>5.5</v>
      </c>
      <c r="Y175" s="1053" t="s">
        <v>406</v>
      </c>
      <c r="Z175" s="1150">
        <v>5</v>
      </c>
      <c r="AA175" s="1150" t="s">
        <v>403</v>
      </c>
      <c r="AB175" s="1150" t="s">
        <v>429</v>
      </c>
      <c r="AC175" s="857">
        <v>150.5</v>
      </c>
      <c r="AD175" s="857"/>
      <c r="AE175" s="857">
        <v>96.49</v>
      </c>
      <c r="AF175" s="954"/>
      <c r="AG175" s="926"/>
    </row>
    <row r="176" s="824" customFormat="1" ht="21.75" customHeight="1" spans="2:33">
      <c r="B176" s="858">
        <v>51</v>
      </c>
      <c r="C176" s="859" t="s">
        <v>624</v>
      </c>
      <c r="D176" s="858" t="s">
        <v>222</v>
      </c>
      <c r="E176" s="1132">
        <v>2018</v>
      </c>
      <c r="F176" s="1133">
        <v>674.2</v>
      </c>
      <c r="G176" s="1134">
        <v>4.04320987654322</v>
      </c>
      <c r="H176" s="870">
        <v>0.686977299880529</v>
      </c>
      <c r="I176" s="1159" t="s">
        <v>427</v>
      </c>
      <c r="J176" s="1160">
        <v>7</v>
      </c>
      <c r="K176" s="1161" t="s">
        <v>401</v>
      </c>
      <c r="L176" s="1162">
        <v>84.7</v>
      </c>
      <c r="M176" s="1162">
        <v>60.8</v>
      </c>
      <c r="N176" s="1162">
        <v>40</v>
      </c>
      <c r="O176" s="1162">
        <v>7.2</v>
      </c>
      <c r="P176" s="1162">
        <v>85</v>
      </c>
      <c r="Q176" s="1162">
        <v>11.1</v>
      </c>
      <c r="R176" s="1162">
        <v>1.7</v>
      </c>
      <c r="S176" s="1162">
        <v>6.5</v>
      </c>
      <c r="T176" s="858" t="s">
        <v>410</v>
      </c>
      <c r="U176" s="1162"/>
      <c r="V176" s="1162">
        <v>-0.08</v>
      </c>
      <c r="W176" s="1174">
        <v>3</v>
      </c>
      <c r="X176" s="1174">
        <v>4.75</v>
      </c>
      <c r="Y176" s="1187" t="s">
        <v>406</v>
      </c>
      <c r="Z176" s="1187">
        <v>5</v>
      </c>
      <c r="AA176" s="1188" t="s">
        <v>403</v>
      </c>
      <c r="AB176" s="1188" t="s">
        <v>429</v>
      </c>
      <c r="AC176" s="1189">
        <v>149.7</v>
      </c>
      <c r="AD176" s="1162" t="s">
        <v>625</v>
      </c>
      <c r="AE176" s="1189">
        <v>94.3</v>
      </c>
      <c r="AF176" s="1162">
        <v>1.8</v>
      </c>
      <c r="AG176" s="926"/>
    </row>
    <row r="177" s="824" customFormat="1" ht="21.75" customHeight="1" spans="2:33">
      <c r="B177" s="858"/>
      <c r="C177" s="1135"/>
      <c r="D177" s="858"/>
      <c r="E177" s="1132">
        <v>2019</v>
      </c>
      <c r="F177" s="1133">
        <v>698.4</v>
      </c>
      <c r="G177" s="1134">
        <v>4.77</v>
      </c>
      <c r="H177" s="870">
        <v>1.7</v>
      </c>
      <c r="I177" s="1159" t="s">
        <v>495</v>
      </c>
      <c r="J177" s="1160">
        <v>6</v>
      </c>
      <c r="K177" s="1161" t="s">
        <v>401</v>
      </c>
      <c r="L177" s="1162">
        <v>85.1</v>
      </c>
      <c r="M177" s="1162">
        <v>69.3</v>
      </c>
      <c r="N177" s="1162">
        <v>25</v>
      </c>
      <c r="O177" s="1162">
        <v>5.8</v>
      </c>
      <c r="P177" s="1162">
        <v>86</v>
      </c>
      <c r="Q177" s="1162">
        <v>11.2</v>
      </c>
      <c r="R177" s="1162">
        <v>1.7</v>
      </c>
      <c r="S177" s="1162">
        <v>7</v>
      </c>
      <c r="T177" s="858" t="s">
        <v>410</v>
      </c>
      <c r="U177" s="1162"/>
      <c r="V177" s="1162"/>
      <c r="W177" s="1174">
        <v>3</v>
      </c>
      <c r="X177" s="1174">
        <v>3.75</v>
      </c>
      <c r="Y177" s="1187" t="s">
        <v>402</v>
      </c>
      <c r="Z177" s="1187">
        <v>5</v>
      </c>
      <c r="AA177" s="1188" t="s">
        <v>428</v>
      </c>
      <c r="AB177" s="1188" t="s">
        <v>429</v>
      </c>
      <c r="AC177" s="1189">
        <v>150.9</v>
      </c>
      <c r="AD177" s="1162">
        <v>-1.7</v>
      </c>
      <c r="AE177" s="1189">
        <v>94.1</v>
      </c>
      <c r="AF177" s="1162">
        <v>1.5</v>
      </c>
      <c r="AG177" s="926"/>
    </row>
    <row r="178" s="825" customFormat="1" ht="21.75" customHeight="1" spans="2:33">
      <c r="B178" s="862"/>
      <c r="C178" s="1136"/>
      <c r="D178" s="858"/>
      <c r="E178" s="1137" t="s">
        <v>580</v>
      </c>
      <c r="F178" s="1138">
        <v>686.3</v>
      </c>
      <c r="G178" s="1139">
        <v>4.40660493827161</v>
      </c>
      <c r="H178" s="874"/>
      <c r="I178" s="1163"/>
      <c r="J178" s="1164"/>
      <c r="K178" s="1165" t="s">
        <v>401</v>
      </c>
      <c r="L178" s="1166">
        <v>85.1</v>
      </c>
      <c r="M178" s="1166">
        <v>69.3</v>
      </c>
      <c r="N178" s="1166">
        <v>25</v>
      </c>
      <c r="O178" s="1166">
        <v>5.8</v>
      </c>
      <c r="P178" s="1166">
        <v>86</v>
      </c>
      <c r="Q178" s="1166">
        <v>11.2</v>
      </c>
      <c r="R178" s="1166">
        <v>1.7</v>
      </c>
      <c r="S178" s="1166">
        <v>7</v>
      </c>
      <c r="T178" s="862" t="s">
        <v>410</v>
      </c>
      <c r="U178" s="1166"/>
      <c r="V178" s="1166"/>
      <c r="W178" s="1175">
        <v>3</v>
      </c>
      <c r="X178" s="1175">
        <v>4.75</v>
      </c>
      <c r="Y178" s="1190" t="s">
        <v>406</v>
      </c>
      <c r="Z178" s="1190">
        <v>5</v>
      </c>
      <c r="AA178" s="1191" t="s">
        <v>428</v>
      </c>
      <c r="AB178" s="1191" t="s">
        <v>434</v>
      </c>
      <c r="AC178" s="1166">
        <v>150.3</v>
      </c>
      <c r="AD178" s="1166">
        <v>-0.9</v>
      </c>
      <c r="AE178" s="1166">
        <v>94.2</v>
      </c>
      <c r="AF178" s="1166"/>
      <c r="AG178" s="927"/>
    </row>
    <row r="179" s="824" customFormat="1" ht="20" customHeight="1" spans="2:33">
      <c r="B179" s="858"/>
      <c r="C179" s="1135"/>
      <c r="D179" s="858"/>
      <c r="E179" s="1135">
        <v>2020</v>
      </c>
      <c r="F179" s="877">
        <v>694.5</v>
      </c>
      <c r="G179" s="877">
        <v>5.74</v>
      </c>
      <c r="H179" s="876"/>
      <c r="I179" s="906" t="s">
        <v>507</v>
      </c>
      <c r="J179" s="906" t="s">
        <v>626</v>
      </c>
      <c r="K179" s="1014" t="s">
        <v>401</v>
      </c>
      <c r="L179" s="857">
        <v>85.5</v>
      </c>
      <c r="M179" s="857">
        <v>74.1</v>
      </c>
      <c r="N179" s="857">
        <v>68</v>
      </c>
      <c r="O179" s="857">
        <v>21.7</v>
      </c>
      <c r="P179" s="857">
        <v>85</v>
      </c>
      <c r="Q179" s="857">
        <v>11.3</v>
      </c>
      <c r="R179" s="857">
        <v>1.7</v>
      </c>
      <c r="S179" s="1162">
        <v>6.5</v>
      </c>
      <c r="T179" s="858" t="s">
        <v>410</v>
      </c>
      <c r="U179" s="986" t="s">
        <v>444</v>
      </c>
      <c r="V179" s="858"/>
      <c r="W179" s="1176"/>
      <c r="X179" s="1176"/>
      <c r="Y179" s="1192"/>
      <c r="Z179" s="1192"/>
      <c r="AA179" s="1193"/>
      <c r="AB179" s="1193"/>
      <c r="AC179" s="857">
        <v>150.5</v>
      </c>
      <c r="AD179" s="857">
        <v>-0.6</v>
      </c>
      <c r="AE179" s="857">
        <v>97.3</v>
      </c>
      <c r="AF179" s="857">
        <v>1.6</v>
      </c>
      <c r="AG179" s="926"/>
    </row>
    <row r="180" s="824" customFormat="1" ht="20" customHeight="1" spans="2:33">
      <c r="B180" s="858">
        <v>52</v>
      </c>
      <c r="C180" s="1135"/>
      <c r="D180" s="986" t="s">
        <v>226</v>
      </c>
      <c r="E180" s="1140">
        <v>2018</v>
      </c>
      <c r="F180" s="895">
        <v>674.8</v>
      </c>
      <c r="G180" s="866">
        <v>4.1358024691358</v>
      </c>
      <c r="H180" s="870">
        <v>0.776583034647541</v>
      </c>
      <c r="I180" s="901" t="s">
        <v>427</v>
      </c>
      <c r="J180" s="852">
        <v>6</v>
      </c>
      <c r="K180" s="1014" t="s">
        <v>401</v>
      </c>
      <c r="L180" s="857">
        <v>84.5</v>
      </c>
      <c r="M180" s="857">
        <v>69.4</v>
      </c>
      <c r="N180" s="857">
        <v>23</v>
      </c>
      <c r="O180" s="857">
        <v>5.4</v>
      </c>
      <c r="P180" s="857">
        <v>60</v>
      </c>
      <c r="Q180" s="857">
        <v>15.4</v>
      </c>
      <c r="R180" s="857">
        <v>1.8</v>
      </c>
      <c r="S180" s="895">
        <v>6</v>
      </c>
      <c r="T180" s="858" t="s">
        <v>410</v>
      </c>
      <c r="U180" s="853"/>
      <c r="V180" s="853"/>
      <c r="W180" s="1174">
        <v>3</v>
      </c>
      <c r="X180" s="1174">
        <v>4.25</v>
      </c>
      <c r="Y180" s="1043" t="s">
        <v>406</v>
      </c>
      <c r="Z180" s="1043">
        <v>5</v>
      </c>
      <c r="AA180" s="1188" t="s">
        <v>403</v>
      </c>
      <c r="AB180" s="1188" t="s">
        <v>429</v>
      </c>
      <c r="AC180" s="903">
        <v>147.9</v>
      </c>
      <c r="AD180" s="857">
        <v>-1.79999999999998</v>
      </c>
      <c r="AE180" s="903">
        <v>101.1</v>
      </c>
      <c r="AF180" s="857">
        <v>1.9</v>
      </c>
      <c r="AG180" s="926"/>
    </row>
    <row r="181" s="824" customFormat="1" ht="20" customHeight="1" spans="2:33">
      <c r="B181" s="858"/>
      <c r="C181" s="1135"/>
      <c r="D181" s="858"/>
      <c r="E181" s="1140">
        <v>2019</v>
      </c>
      <c r="F181" s="895">
        <v>703.5</v>
      </c>
      <c r="G181" s="866">
        <v>5.54</v>
      </c>
      <c r="H181" s="870">
        <v>2.4</v>
      </c>
      <c r="I181" s="901" t="s">
        <v>452</v>
      </c>
      <c r="J181" s="852">
        <v>4</v>
      </c>
      <c r="K181" s="1014" t="s">
        <v>584</v>
      </c>
      <c r="L181" s="857">
        <v>84.7</v>
      </c>
      <c r="M181" s="857">
        <v>71.3</v>
      </c>
      <c r="N181" s="857">
        <v>12</v>
      </c>
      <c r="O181" s="857">
        <v>3.1</v>
      </c>
      <c r="P181" s="857">
        <v>60</v>
      </c>
      <c r="Q181" s="857">
        <v>16.1</v>
      </c>
      <c r="R181" s="857">
        <v>1.7</v>
      </c>
      <c r="S181" s="895">
        <v>7</v>
      </c>
      <c r="T181" s="858" t="s">
        <v>410</v>
      </c>
      <c r="U181" s="853"/>
      <c r="V181" s="853"/>
      <c r="W181" s="1174">
        <v>1</v>
      </c>
      <c r="X181" s="1174">
        <v>2.5</v>
      </c>
      <c r="Y181" s="1043" t="s">
        <v>402</v>
      </c>
      <c r="Z181" s="1043">
        <v>5</v>
      </c>
      <c r="AA181" s="1188" t="s">
        <v>403</v>
      </c>
      <c r="AB181" s="1188" t="s">
        <v>429</v>
      </c>
      <c r="AC181" s="903">
        <v>151.5</v>
      </c>
      <c r="AD181" s="857">
        <v>-1.1</v>
      </c>
      <c r="AE181" s="903">
        <v>101.4</v>
      </c>
      <c r="AF181" s="857">
        <v>2</v>
      </c>
      <c r="AG181" s="926"/>
    </row>
    <row r="182" s="825" customFormat="1" ht="20" customHeight="1" spans="2:33">
      <c r="B182" s="862"/>
      <c r="C182" s="1136"/>
      <c r="D182" s="858"/>
      <c r="E182" s="1137" t="s">
        <v>580</v>
      </c>
      <c r="F182" s="900">
        <f>AVERAGE(F180:F181)</f>
        <v>689.15</v>
      </c>
      <c r="G182" s="868">
        <f>AVERAGE(G180:G181)</f>
        <v>4.8379012345679</v>
      </c>
      <c r="H182" s="874"/>
      <c r="I182" s="996"/>
      <c r="J182" s="867"/>
      <c r="K182" s="1016" t="s">
        <v>585</v>
      </c>
      <c r="L182" s="899">
        <v>84.7</v>
      </c>
      <c r="M182" s="899">
        <v>71.3</v>
      </c>
      <c r="N182" s="899">
        <v>12</v>
      </c>
      <c r="O182" s="899">
        <v>3.1</v>
      </c>
      <c r="P182" s="899">
        <v>60</v>
      </c>
      <c r="Q182" s="899">
        <v>16.1</v>
      </c>
      <c r="R182" s="899">
        <v>1.7</v>
      </c>
      <c r="S182" s="900">
        <v>7</v>
      </c>
      <c r="T182" s="862" t="s">
        <v>410</v>
      </c>
      <c r="U182" s="797"/>
      <c r="V182" s="797"/>
      <c r="W182" s="1175">
        <v>3</v>
      </c>
      <c r="X182" s="1175">
        <v>4.25</v>
      </c>
      <c r="Y182" s="1047" t="s">
        <v>406</v>
      </c>
      <c r="Z182" s="1047">
        <v>5</v>
      </c>
      <c r="AA182" s="1191" t="s">
        <v>403</v>
      </c>
      <c r="AB182" s="1191" t="s">
        <v>434</v>
      </c>
      <c r="AC182" s="899">
        <f t="shared" ref="AC182:AF182" si="12">AVERAGE(AC180:AC181)</f>
        <v>149.7</v>
      </c>
      <c r="AD182" s="899">
        <f t="shared" si="12"/>
        <v>-1.44999999999999</v>
      </c>
      <c r="AE182" s="899">
        <f t="shared" si="12"/>
        <v>101.25</v>
      </c>
      <c r="AF182" s="899"/>
      <c r="AG182" s="927"/>
    </row>
    <row r="183" s="824" customFormat="1" ht="20" customHeight="1" spans="2:33">
      <c r="B183" s="858"/>
      <c r="C183" s="1135"/>
      <c r="D183" s="858"/>
      <c r="E183" s="1135">
        <v>2020</v>
      </c>
      <c r="F183" s="877">
        <v>698.1</v>
      </c>
      <c r="G183" s="877">
        <v>6.28</v>
      </c>
      <c r="H183" s="876"/>
      <c r="I183" s="906" t="s">
        <v>507</v>
      </c>
      <c r="J183" s="906" t="s">
        <v>627</v>
      </c>
      <c r="K183" s="1014" t="s">
        <v>579</v>
      </c>
      <c r="L183" s="857">
        <v>84.7</v>
      </c>
      <c r="M183" s="857">
        <v>72.1</v>
      </c>
      <c r="N183" s="857">
        <v>10</v>
      </c>
      <c r="O183" s="857">
        <v>2.5</v>
      </c>
      <c r="P183" s="857">
        <v>75</v>
      </c>
      <c r="Q183" s="857">
        <v>15.9</v>
      </c>
      <c r="R183" s="857">
        <v>1.8</v>
      </c>
      <c r="S183" s="895">
        <v>7</v>
      </c>
      <c r="T183" s="858" t="s">
        <v>410</v>
      </c>
      <c r="U183" s="858">
        <v>64</v>
      </c>
      <c r="V183" s="858"/>
      <c r="W183" s="1176"/>
      <c r="X183" s="1176"/>
      <c r="Y183" s="1192"/>
      <c r="Z183" s="1192"/>
      <c r="AA183" s="1193"/>
      <c r="AB183" s="1193"/>
      <c r="AC183" s="857">
        <v>151.1</v>
      </c>
      <c r="AD183" s="857">
        <v>0</v>
      </c>
      <c r="AE183" s="857">
        <v>102.6</v>
      </c>
      <c r="AF183" s="857">
        <v>1.3</v>
      </c>
      <c r="AG183" s="926"/>
    </row>
    <row r="184" s="824" customFormat="1" ht="20" customHeight="1" spans="2:33">
      <c r="B184" s="858">
        <v>53</v>
      </c>
      <c r="C184" s="1135"/>
      <c r="D184" s="986" t="s">
        <v>229</v>
      </c>
      <c r="E184" s="1140">
        <v>2019</v>
      </c>
      <c r="F184" s="1141">
        <v>701.9</v>
      </c>
      <c r="G184" s="873">
        <v>5.29</v>
      </c>
      <c r="H184" s="872">
        <v>2.2</v>
      </c>
      <c r="I184" s="906" t="s">
        <v>452</v>
      </c>
      <c r="J184" s="907">
        <v>5</v>
      </c>
      <c r="K184" s="1014" t="s">
        <v>579</v>
      </c>
      <c r="L184" s="857">
        <v>85.2</v>
      </c>
      <c r="M184" s="857">
        <v>71.4</v>
      </c>
      <c r="N184" s="857">
        <v>9</v>
      </c>
      <c r="O184" s="857">
        <v>1.7</v>
      </c>
      <c r="P184" s="857">
        <v>77</v>
      </c>
      <c r="Q184" s="857">
        <v>16</v>
      </c>
      <c r="R184" s="857">
        <v>1.7</v>
      </c>
      <c r="S184" s="895">
        <v>7</v>
      </c>
      <c r="T184" s="858" t="s">
        <v>410</v>
      </c>
      <c r="U184" s="858"/>
      <c r="V184" s="858"/>
      <c r="W184" s="1177">
        <v>3</v>
      </c>
      <c r="X184" s="1177">
        <v>3.25</v>
      </c>
      <c r="Y184" s="1193" t="s">
        <v>402</v>
      </c>
      <c r="Z184" s="1193">
        <v>3</v>
      </c>
      <c r="AA184" s="1193" t="s">
        <v>583</v>
      </c>
      <c r="AB184" s="1188" t="s">
        <v>433</v>
      </c>
      <c r="AC184" s="857">
        <v>149.6</v>
      </c>
      <c r="AD184" s="903">
        <v>-3</v>
      </c>
      <c r="AE184" s="903">
        <v>98.1</v>
      </c>
      <c r="AF184" s="857">
        <v>1.7</v>
      </c>
      <c r="AG184" s="926"/>
    </row>
    <row r="185" s="824" customFormat="1" ht="20" customHeight="1" spans="2:33">
      <c r="B185" s="858"/>
      <c r="C185" s="1135"/>
      <c r="D185" s="858"/>
      <c r="E185" s="1140">
        <v>2020</v>
      </c>
      <c r="F185" s="1142">
        <v>690.2</v>
      </c>
      <c r="G185" s="877">
        <v>5.98</v>
      </c>
      <c r="H185" s="876">
        <v>3.18</v>
      </c>
      <c r="I185" s="906" t="s">
        <v>452</v>
      </c>
      <c r="J185" s="906" t="s">
        <v>612</v>
      </c>
      <c r="K185" s="1014" t="s">
        <v>584</v>
      </c>
      <c r="L185" s="857">
        <v>83.9</v>
      </c>
      <c r="M185" s="857">
        <v>72.7</v>
      </c>
      <c r="N185" s="857">
        <v>22</v>
      </c>
      <c r="O185" s="857">
        <v>3.1</v>
      </c>
      <c r="P185" s="857">
        <v>70</v>
      </c>
      <c r="Q185" s="857">
        <v>15.1</v>
      </c>
      <c r="R185" s="857">
        <v>1.6</v>
      </c>
      <c r="S185" s="895">
        <v>7</v>
      </c>
      <c r="T185" s="858" t="s">
        <v>410</v>
      </c>
      <c r="U185" s="858">
        <v>67</v>
      </c>
      <c r="V185" s="858"/>
      <c r="W185" s="1176">
        <v>3</v>
      </c>
      <c r="X185" s="1176">
        <v>3.25</v>
      </c>
      <c r="Y185" s="1192" t="s">
        <v>402</v>
      </c>
      <c r="Z185" s="1192">
        <v>5</v>
      </c>
      <c r="AA185" s="1193" t="s">
        <v>583</v>
      </c>
      <c r="AB185" s="1193" t="s">
        <v>429</v>
      </c>
      <c r="AC185" s="857">
        <v>149.3</v>
      </c>
      <c r="AD185" s="857">
        <v>-3.1</v>
      </c>
      <c r="AE185" s="857">
        <v>99</v>
      </c>
      <c r="AF185" s="857">
        <v>1.5</v>
      </c>
      <c r="AG185" s="926"/>
    </row>
    <row r="186" s="825" customFormat="1" ht="20" customHeight="1" spans="2:33">
      <c r="B186" s="862"/>
      <c r="C186" s="1136"/>
      <c r="D186" s="858"/>
      <c r="E186" s="1137" t="s">
        <v>580</v>
      </c>
      <c r="F186" s="900">
        <f>AVERAGE(F184:F185)</f>
        <v>696.05</v>
      </c>
      <c r="G186" s="868">
        <f>AVERAGE(G184:G185)</f>
        <v>5.635</v>
      </c>
      <c r="H186" s="874"/>
      <c r="I186" s="996"/>
      <c r="J186" s="867"/>
      <c r="K186" s="1016" t="s">
        <v>581</v>
      </c>
      <c r="L186" s="899">
        <v>85.2</v>
      </c>
      <c r="M186" s="899">
        <v>71.4</v>
      </c>
      <c r="N186" s="899">
        <v>9</v>
      </c>
      <c r="O186" s="899">
        <v>1.7</v>
      </c>
      <c r="P186" s="899">
        <v>77</v>
      </c>
      <c r="Q186" s="899">
        <v>16</v>
      </c>
      <c r="R186" s="899">
        <v>1.7</v>
      </c>
      <c r="S186" s="900">
        <v>7</v>
      </c>
      <c r="T186" s="862" t="s">
        <v>410</v>
      </c>
      <c r="U186" s="899"/>
      <c r="V186" s="899"/>
      <c r="W186" s="1178">
        <v>3</v>
      </c>
      <c r="X186" s="1178">
        <v>3.25</v>
      </c>
      <c r="Y186" s="1194" t="s">
        <v>402</v>
      </c>
      <c r="Z186" s="1194">
        <v>5</v>
      </c>
      <c r="AA186" s="1195" t="s">
        <v>583</v>
      </c>
      <c r="AB186" s="1195" t="s">
        <v>434</v>
      </c>
      <c r="AC186" s="899">
        <f t="shared" ref="AC186:AF186" si="13">AVERAGE(AC184:AC185)</f>
        <v>149.45</v>
      </c>
      <c r="AD186" s="899">
        <f t="shared" si="13"/>
        <v>-3.05</v>
      </c>
      <c r="AE186" s="899">
        <f t="shared" si="13"/>
        <v>98.55</v>
      </c>
      <c r="AF186" s="899"/>
      <c r="AG186" s="927"/>
    </row>
    <row r="187" s="824" customFormat="1" ht="20" customHeight="1" spans="2:33">
      <c r="B187" s="858"/>
      <c r="C187" s="1135"/>
      <c r="D187" s="858"/>
      <c r="E187" s="1140">
        <v>2020</v>
      </c>
      <c r="F187" s="877">
        <v>694.6</v>
      </c>
      <c r="G187" s="877">
        <v>5.76</v>
      </c>
      <c r="H187" s="876"/>
      <c r="I187" s="906" t="s">
        <v>507</v>
      </c>
      <c r="J187" s="906" t="s">
        <v>628</v>
      </c>
      <c r="K187" s="1014" t="s">
        <v>584</v>
      </c>
      <c r="L187" s="857">
        <v>84.7</v>
      </c>
      <c r="M187" s="857">
        <v>72</v>
      </c>
      <c r="N187" s="857">
        <v>24</v>
      </c>
      <c r="O187" s="857">
        <v>3.2</v>
      </c>
      <c r="P187" s="857">
        <v>73</v>
      </c>
      <c r="Q187" s="857">
        <v>14.8</v>
      </c>
      <c r="R187" s="857">
        <v>1.6</v>
      </c>
      <c r="S187" s="895">
        <v>7</v>
      </c>
      <c r="T187" s="858" t="s">
        <v>410</v>
      </c>
      <c r="U187" s="858">
        <v>67</v>
      </c>
      <c r="V187" s="858"/>
      <c r="W187" s="1176"/>
      <c r="X187" s="1176"/>
      <c r="Y187" s="1192"/>
      <c r="Z187" s="1192"/>
      <c r="AA187" s="1193"/>
      <c r="AB187" s="1193"/>
      <c r="AC187" s="857">
        <v>148</v>
      </c>
      <c r="AD187" s="857">
        <v>-3.1</v>
      </c>
      <c r="AE187" s="857">
        <v>98.5</v>
      </c>
      <c r="AF187" s="857">
        <v>1.4</v>
      </c>
      <c r="AG187" s="926"/>
    </row>
    <row r="188" s="824" customFormat="1" ht="20" customHeight="1" spans="2:33">
      <c r="B188" s="858">
        <v>54</v>
      </c>
      <c r="C188" s="1135"/>
      <c r="D188" s="986" t="s">
        <v>231</v>
      </c>
      <c r="E188" s="1140">
        <v>2019</v>
      </c>
      <c r="F188" s="1141">
        <v>695.3</v>
      </c>
      <c r="G188" s="873">
        <v>4.3</v>
      </c>
      <c r="H188" s="872">
        <v>1.2</v>
      </c>
      <c r="I188" s="906" t="s">
        <v>452</v>
      </c>
      <c r="J188" s="907">
        <v>9</v>
      </c>
      <c r="K188" s="1014" t="s">
        <v>579</v>
      </c>
      <c r="L188" s="857">
        <v>84.4</v>
      </c>
      <c r="M188" s="857">
        <v>73.2</v>
      </c>
      <c r="N188" s="857">
        <v>19</v>
      </c>
      <c r="O188" s="857">
        <v>1.8</v>
      </c>
      <c r="P188" s="857">
        <v>70</v>
      </c>
      <c r="Q188" s="857">
        <v>15.5</v>
      </c>
      <c r="R188" s="857">
        <v>1.6</v>
      </c>
      <c r="S188" s="895">
        <v>7</v>
      </c>
      <c r="T188" s="858" t="s">
        <v>410</v>
      </c>
      <c r="U188" s="858"/>
      <c r="V188" s="858"/>
      <c r="W188" s="1177">
        <v>1</v>
      </c>
      <c r="X188" s="1177">
        <v>1.75</v>
      </c>
      <c r="Y188" s="1193" t="s">
        <v>413</v>
      </c>
      <c r="Z188" s="1193">
        <v>3</v>
      </c>
      <c r="AA188" s="1193" t="s">
        <v>413</v>
      </c>
      <c r="AB188" s="1188" t="s">
        <v>429</v>
      </c>
      <c r="AC188" s="857">
        <v>151.9</v>
      </c>
      <c r="AD188" s="903">
        <v>-0.7</v>
      </c>
      <c r="AE188" s="903">
        <v>102</v>
      </c>
      <c r="AF188" s="857">
        <v>1.5</v>
      </c>
      <c r="AG188" s="926"/>
    </row>
    <row r="189" s="824" customFormat="1" ht="20" customHeight="1" spans="2:33">
      <c r="B189" s="858"/>
      <c r="C189" s="1135"/>
      <c r="D189" s="858"/>
      <c r="E189" s="1140">
        <v>2020</v>
      </c>
      <c r="F189" s="1142">
        <v>675.4</v>
      </c>
      <c r="G189" s="877">
        <v>3.71</v>
      </c>
      <c r="H189" s="876">
        <v>0.97</v>
      </c>
      <c r="I189" s="906" t="s">
        <v>495</v>
      </c>
      <c r="J189" s="906" t="s">
        <v>629</v>
      </c>
      <c r="K189" s="1014" t="s">
        <v>579</v>
      </c>
      <c r="L189" s="857">
        <v>82.8</v>
      </c>
      <c r="M189" s="857">
        <v>72.5</v>
      </c>
      <c r="N189" s="857">
        <v>12</v>
      </c>
      <c r="O189" s="857">
        <v>2.9</v>
      </c>
      <c r="P189" s="857">
        <v>72</v>
      </c>
      <c r="Q189" s="857">
        <v>15.2</v>
      </c>
      <c r="R189" s="857">
        <v>1.7</v>
      </c>
      <c r="S189" s="895">
        <v>7</v>
      </c>
      <c r="T189" s="858" t="s">
        <v>410</v>
      </c>
      <c r="U189" s="858">
        <v>67</v>
      </c>
      <c r="V189" s="858"/>
      <c r="W189" s="1176">
        <v>1</v>
      </c>
      <c r="X189" s="1176">
        <v>2.25</v>
      </c>
      <c r="Y189" s="1192" t="s">
        <v>402</v>
      </c>
      <c r="Z189" s="1192">
        <v>3</v>
      </c>
      <c r="AA189" s="1193" t="s">
        <v>413</v>
      </c>
      <c r="AB189" s="1193" t="s">
        <v>429</v>
      </c>
      <c r="AC189" s="857">
        <v>152.3</v>
      </c>
      <c r="AD189" s="857">
        <v>-0.1</v>
      </c>
      <c r="AE189" s="857">
        <v>98.4</v>
      </c>
      <c r="AF189" s="857">
        <v>1.3</v>
      </c>
      <c r="AG189" s="926"/>
    </row>
    <row r="190" s="825" customFormat="1" ht="20" customHeight="1" spans="2:33">
      <c r="B190" s="862"/>
      <c r="C190" s="1136"/>
      <c r="D190" s="858"/>
      <c r="E190" s="1137" t="s">
        <v>580</v>
      </c>
      <c r="F190" s="900">
        <f>AVERAGE(F188:F189)</f>
        <v>685.35</v>
      </c>
      <c r="G190" s="868">
        <f>AVERAGE(G188:G189)</f>
        <v>4.005</v>
      </c>
      <c r="H190" s="874"/>
      <c r="I190" s="996"/>
      <c r="J190" s="867"/>
      <c r="K190" s="1016" t="s">
        <v>581</v>
      </c>
      <c r="L190" s="899">
        <v>84.4</v>
      </c>
      <c r="M190" s="899">
        <v>73.2</v>
      </c>
      <c r="N190" s="899">
        <v>19</v>
      </c>
      <c r="O190" s="899">
        <v>1.8</v>
      </c>
      <c r="P190" s="899">
        <v>70</v>
      </c>
      <c r="Q190" s="899">
        <v>15.5</v>
      </c>
      <c r="R190" s="899">
        <v>1.6</v>
      </c>
      <c r="S190" s="900">
        <v>7</v>
      </c>
      <c r="T190" s="862" t="s">
        <v>410</v>
      </c>
      <c r="U190" s="899"/>
      <c r="V190" s="899"/>
      <c r="W190" s="1178">
        <v>1</v>
      </c>
      <c r="X190" s="1178">
        <v>2.25</v>
      </c>
      <c r="Y190" s="1194" t="s">
        <v>402</v>
      </c>
      <c r="Z190" s="1194">
        <v>3</v>
      </c>
      <c r="AA190" s="1195" t="s">
        <v>413</v>
      </c>
      <c r="AB190" s="1195" t="s">
        <v>434</v>
      </c>
      <c r="AC190" s="899">
        <f t="shared" ref="AC190:AF190" si="14">AVERAGE(AC188:AC189)</f>
        <v>152.1</v>
      </c>
      <c r="AD190" s="899">
        <f t="shared" si="14"/>
        <v>-0.4</v>
      </c>
      <c r="AE190" s="899">
        <f t="shared" si="14"/>
        <v>100.2</v>
      </c>
      <c r="AF190" s="899"/>
      <c r="AG190" s="927"/>
    </row>
    <row r="191" s="824" customFormat="1" ht="20" customHeight="1" spans="2:33">
      <c r="B191" s="858"/>
      <c r="C191" s="1135"/>
      <c r="D191" s="858"/>
      <c r="E191" s="1140">
        <v>2020</v>
      </c>
      <c r="F191" s="877">
        <v>686.7</v>
      </c>
      <c r="G191" s="877">
        <v>4.56</v>
      </c>
      <c r="H191" s="876"/>
      <c r="I191" s="906" t="s">
        <v>507</v>
      </c>
      <c r="J191" s="906" t="s">
        <v>630</v>
      </c>
      <c r="K191" s="1014" t="s">
        <v>579</v>
      </c>
      <c r="L191" s="857">
        <v>84</v>
      </c>
      <c r="M191" s="857">
        <v>73</v>
      </c>
      <c r="N191" s="857">
        <v>12</v>
      </c>
      <c r="O191" s="857">
        <v>2</v>
      </c>
      <c r="P191" s="857">
        <v>72</v>
      </c>
      <c r="Q191" s="857">
        <v>14.9</v>
      </c>
      <c r="R191" s="857">
        <v>1.7</v>
      </c>
      <c r="S191" s="895">
        <v>7</v>
      </c>
      <c r="T191" s="858" t="s">
        <v>410</v>
      </c>
      <c r="U191" s="858">
        <v>70</v>
      </c>
      <c r="V191" s="858"/>
      <c r="W191" s="1176"/>
      <c r="X191" s="1176"/>
      <c r="Y191" s="1192"/>
      <c r="Z191" s="1192"/>
      <c r="AA191" s="1193"/>
      <c r="AB191" s="1193"/>
      <c r="AC191" s="857">
        <v>151.1</v>
      </c>
      <c r="AD191" s="857">
        <v>0</v>
      </c>
      <c r="AE191" s="857">
        <v>99.2</v>
      </c>
      <c r="AF191" s="857">
        <v>1.1</v>
      </c>
      <c r="AG191" s="926"/>
    </row>
    <row r="192" s="824" customFormat="1" ht="20" customHeight="1" spans="2:33">
      <c r="B192" s="858">
        <v>55</v>
      </c>
      <c r="C192" s="1135"/>
      <c r="D192" s="986" t="s">
        <v>234</v>
      </c>
      <c r="E192" s="1140">
        <v>2019</v>
      </c>
      <c r="F192" s="1141">
        <v>707.3</v>
      </c>
      <c r="G192" s="873">
        <v>6.1</v>
      </c>
      <c r="H192" s="872">
        <v>3</v>
      </c>
      <c r="I192" s="906" t="s">
        <v>452</v>
      </c>
      <c r="J192" s="907">
        <v>1</v>
      </c>
      <c r="K192" s="1014" t="s">
        <v>579</v>
      </c>
      <c r="L192" s="857">
        <v>85.7</v>
      </c>
      <c r="M192" s="857">
        <v>70.9</v>
      </c>
      <c r="N192" s="857">
        <v>12</v>
      </c>
      <c r="O192" s="857">
        <v>2.4</v>
      </c>
      <c r="P192" s="857">
        <v>70</v>
      </c>
      <c r="Q192" s="857">
        <v>16.2</v>
      </c>
      <c r="R192" s="857">
        <v>1.8</v>
      </c>
      <c r="S192" s="895">
        <v>7</v>
      </c>
      <c r="T192" s="858" t="s">
        <v>410</v>
      </c>
      <c r="U192" s="858"/>
      <c r="V192" s="858"/>
      <c r="W192" s="1177">
        <v>3</v>
      </c>
      <c r="X192" s="1177">
        <v>3.25</v>
      </c>
      <c r="Y192" s="1193" t="s">
        <v>402</v>
      </c>
      <c r="Z192" s="1193">
        <v>5</v>
      </c>
      <c r="AA192" s="1193" t="s">
        <v>403</v>
      </c>
      <c r="AB192" s="1188" t="s">
        <v>429</v>
      </c>
      <c r="AC192" s="857">
        <v>151.9</v>
      </c>
      <c r="AD192" s="903">
        <v>-0.7</v>
      </c>
      <c r="AE192" s="903">
        <v>105.2</v>
      </c>
      <c r="AF192" s="857">
        <v>2</v>
      </c>
      <c r="AG192" s="926"/>
    </row>
    <row r="193" s="824" customFormat="1" ht="20" customHeight="1" spans="2:33">
      <c r="B193" s="858"/>
      <c r="C193" s="1135"/>
      <c r="D193" s="858"/>
      <c r="E193" s="1140">
        <v>2020</v>
      </c>
      <c r="F193" s="1142">
        <v>674.9</v>
      </c>
      <c r="G193" s="877">
        <v>3.64</v>
      </c>
      <c r="H193" s="876">
        <v>0.9</v>
      </c>
      <c r="I193" s="906" t="s">
        <v>495</v>
      </c>
      <c r="J193" s="906" t="s">
        <v>631</v>
      </c>
      <c r="K193" s="1014" t="s">
        <v>579</v>
      </c>
      <c r="L193" s="857">
        <v>85.4</v>
      </c>
      <c r="M193" s="857">
        <v>74.9</v>
      </c>
      <c r="N193" s="857">
        <v>5</v>
      </c>
      <c r="O193" s="857">
        <v>1.5</v>
      </c>
      <c r="P193" s="857">
        <v>72</v>
      </c>
      <c r="Q193" s="857">
        <v>15.9</v>
      </c>
      <c r="R193" s="857">
        <v>1.8</v>
      </c>
      <c r="S193" s="895">
        <v>7</v>
      </c>
      <c r="T193" s="858" t="s">
        <v>410</v>
      </c>
      <c r="U193" s="858">
        <v>66</v>
      </c>
      <c r="V193" s="858"/>
      <c r="W193" s="1176">
        <v>3</v>
      </c>
      <c r="X193" s="1176">
        <v>4.25</v>
      </c>
      <c r="Y193" s="1192" t="s">
        <v>406</v>
      </c>
      <c r="Z193" s="1192">
        <v>3</v>
      </c>
      <c r="AA193" s="1193" t="s">
        <v>413</v>
      </c>
      <c r="AB193" s="1193" t="s">
        <v>429</v>
      </c>
      <c r="AC193" s="857">
        <v>152.3</v>
      </c>
      <c r="AD193" s="857">
        <v>-0.1</v>
      </c>
      <c r="AE193" s="857">
        <v>102.6</v>
      </c>
      <c r="AF193" s="857">
        <v>1.5</v>
      </c>
      <c r="AG193" s="926"/>
    </row>
    <row r="194" s="825" customFormat="1" ht="20" customHeight="1" spans="2:33">
      <c r="B194" s="862"/>
      <c r="C194" s="1136"/>
      <c r="D194" s="858"/>
      <c r="E194" s="1137" t="s">
        <v>580</v>
      </c>
      <c r="F194" s="900">
        <f>AVERAGE(F192:F193)</f>
        <v>691.1</v>
      </c>
      <c r="G194" s="868">
        <f>AVERAGE(G192:G193)</f>
        <v>4.87</v>
      </c>
      <c r="H194" s="874"/>
      <c r="I194" s="996"/>
      <c r="J194" s="867"/>
      <c r="K194" s="1016" t="s">
        <v>581</v>
      </c>
      <c r="L194" s="899">
        <v>85.4</v>
      </c>
      <c r="M194" s="899">
        <v>74.9</v>
      </c>
      <c r="N194" s="899">
        <v>5</v>
      </c>
      <c r="O194" s="899">
        <v>1.5</v>
      </c>
      <c r="P194" s="899">
        <v>72</v>
      </c>
      <c r="Q194" s="899">
        <v>15.9</v>
      </c>
      <c r="R194" s="899">
        <v>1.8</v>
      </c>
      <c r="S194" s="900">
        <v>7</v>
      </c>
      <c r="T194" s="862" t="s">
        <v>410</v>
      </c>
      <c r="U194" s="899"/>
      <c r="V194" s="899"/>
      <c r="W194" s="1178">
        <v>3</v>
      </c>
      <c r="X194" s="1178">
        <v>4.25</v>
      </c>
      <c r="Y194" s="1194" t="s">
        <v>406</v>
      </c>
      <c r="Z194" s="1195">
        <v>5</v>
      </c>
      <c r="AA194" s="1195" t="s">
        <v>403</v>
      </c>
      <c r="AB194" s="1191" t="s">
        <v>434</v>
      </c>
      <c r="AC194" s="899">
        <f t="shared" ref="AC194:AF194" si="15">AVERAGE(AC192:AC193)</f>
        <v>152.1</v>
      </c>
      <c r="AD194" s="899">
        <f t="shared" si="15"/>
        <v>-0.4</v>
      </c>
      <c r="AE194" s="899">
        <f t="shared" si="15"/>
        <v>103.9</v>
      </c>
      <c r="AF194" s="899"/>
      <c r="AG194" s="927"/>
    </row>
    <row r="195" s="824" customFormat="1" ht="20" customHeight="1" spans="2:33">
      <c r="B195" s="858"/>
      <c r="C195" s="1135"/>
      <c r="D195" s="858"/>
      <c r="E195" s="1196">
        <v>2020</v>
      </c>
      <c r="F195" s="877">
        <v>699.1</v>
      </c>
      <c r="G195" s="877">
        <v>6.44</v>
      </c>
      <c r="H195" s="876"/>
      <c r="I195" s="906" t="s">
        <v>507</v>
      </c>
      <c r="J195" s="906" t="s">
        <v>632</v>
      </c>
      <c r="K195" s="1014" t="s">
        <v>584</v>
      </c>
      <c r="L195" s="857">
        <v>85.6</v>
      </c>
      <c r="M195" s="857">
        <v>74</v>
      </c>
      <c r="N195" s="857">
        <v>12</v>
      </c>
      <c r="O195" s="857">
        <v>3.4</v>
      </c>
      <c r="P195" s="857">
        <v>62</v>
      </c>
      <c r="Q195" s="857">
        <v>15.6</v>
      </c>
      <c r="R195" s="857">
        <v>1.8</v>
      </c>
      <c r="S195" s="895">
        <v>7</v>
      </c>
      <c r="T195" s="858" t="s">
        <v>410</v>
      </c>
      <c r="U195" s="858">
        <v>64</v>
      </c>
      <c r="V195" s="858"/>
      <c r="W195" s="1176"/>
      <c r="X195" s="1176"/>
      <c r="Y195" s="1192"/>
      <c r="Z195" s="1192"/>
      <c r="AA195" s="1193"/>
      <c r="AB195" s="1193"/>
      <c r="AC195" s="857">
        <v>151.1</v>
      </c>
      <c r="AD195" s="857">
        <v>0</v>
      </c>
      <c r="AE195" s="857">
        <v>103.7</v>
      </c>
      <c r="AF195" s="857">
        <v>1.7</v>
      </c>
      <c r="AG195" s="926"/>
    </row>
    <row r="196" s="824" customFormat="1" ht="20" customHeight="1" spans="2:33">
      <c r="B196" s="858">
        <v>56</v>
      </c>
      <c r="C196" s="1135"/>
      <c r="D196" s="986" t="s">
        <v>237</v>
      </c>
      <c r="E196" s="1140">
        <v>2019</v>
      </c>
      <c r="F196" s="1142">
        <v>697.4</v>
      </c>
      <c r="G196" s="877">
        <v>4.62</v>
      </c>
      <c r="H196" s="876">
        <v>1.6</v>
      </c>
      <c r="I196" s="906" t="s">
        <v>495</v>
      </c>
      <c r="J196" s="910">
        <v>8</v>
      </c>
      <c r="K196" s="1014" t="s">
        <v>401</v>
      </c>
      <c r="L196" s="857">
        <v>83</v>
      </c>
      <c r="M196" s="857">
        <v>68.2</v>
      </c>
      <c r="N196" s="857">
        <v>10</v>
      </c>
      <c r="O196" s="857">
        <v>2.5</v>
      </c>
      <c r="P196" s="857">
        <v>75</v>
      </c>
      <c r="Q196" s="857">
        <v>11.9</v>
      </c>
      <c r="R196" s="857">
        <v>1.7</v>
      </c>
      <c r="S196" s="858">
        <v>6.8</v>
      </c>
      <c r="T196" s="858" t="s">
        <v>410</v>
      </c>
      <c r="U196" s="858"/>
      <c r="V196" s="858">
        <v>0.21</v>
      </c>
      <c r="W196" s="1176">
        <v>3</v>
      </c>
      <c r="X196" s="1176">
        <v>4</v>
      </c>
      <c r="Y196" s="1192" t="s">
        <v>402</v>
      </c>
      <c r="Z196" s="1192">
        <v>5</v>
      </c>
      <c r="AA196" s="1193" t="s">
        <v>403</v>
      </c>
      <c r="AB196" s="1188" t="s">
        <v>429</v>
      </c>
      <c r="AC196" s="857">
        <v>152.1</v>
      </c>
      <c r="AD196" s="857">
        <v>-0.5</v>
      </c>
      <c r="AE196" s="857">
        <v>98.6</v>
      </c>
      <c r="AF196" s="857">
        <v>1.6</v>
      </c>
      <c r="AG196" s="926"/>
    </row>
    <row r="197" s="824" customFormat="1" ht="20" customHeight="1" spans="2:33">
      <c r="B197" s="858"/>
      <c r="C197" s="1135"/>
      <c r="D197" s="858"/>
      <c r="E197" s="1140">
        <v>2020</v>
      </c>
      <c r="F197" s="1142">
        <v>690.8</v>
      </c>
      <c r="G197" s="877">
        <v>6.07</v>
      </c>
      <c r="H197" s="876">
        <v>3.26</v>
      </c>
      <c r="I197" s="906" t="s">
        <v>452</v>
      </c>
      <c r="J197" s="906" t="s">
        <v>614</v>
      </c>
      <c r="K197" s="1014" t="s">
        <v>401</v>
      </c>
      <c r="L197" s="857">
        <v>84.2</v>
      </c>
      <c r="M197" s="857">
        <v>73.4</v>
      </c>
      <c r="N197" s="857">
        <v>18</v>
      </c>
      <c r="O197" s="857">
        <v>4.5</v>
      </c>
      <c r="P197" s="857">
        <v>85</v>
      </c>
      <c r="Q197" s="857">
        <v>11.1</v>
      </c>
      <c r="R197" s="857">
        <v>1.8</v>
      </c>
      <c r="S197" s="895">
        <v>7</v>
      </c>
      <c r="T197" s="858" t="s">
        <v>410</v>
      </c>
      <c r="U197" s="986" t="s">
        <v>444</v>
      </c>
      <c r="V197" s="858"/>
      <c r="W197" s="1176">
        <v>1</v>
      </c>
      <c r="X197" s="1176">
        <v>2.5</v>
      </c>
      <c r="Y197" s="1192" t="s">
        <v>402</v>
      </c>
      <c r="Z197" s="1192">
        <v>3</v>
      </c>
      <c r="AA197" s="1193" t="s">
        <v>403</v>
      </c>
      <c r="AB197" s="1193" t="s">
        <v>429</v>
      </c>
      <c r="AC197" s="857">
        <v>152.2</v>
      </c>
      <c r="AD197" s="857">
        <v>-0.2</v>
      </c>
      <c r="AE197" s="857">
        <v>98.8</v>
      </c>
      <c r="AF197" s="857">
        <v>1</v>
      </c>
      <c r="AG197" s="926"/>
    </row>
    <row r="198" s="825" customFormat="1" ht="20" customHeight="1" spans="2:33">
      <c r="B198" s="862"/>
      <c r="C198" s="1136"/>
      <c r="D198" s="858"/>
      <c r="E198" s="1137" t="s">
        <v>580</v>
      </c>
      <c r="F198" s="900">
        <f>AVERAGE(F196:F197)</f>
        <v>694.1</v>
      </c>
      <c r="G198" s="868">
        <f>AVERAGE(G196:G197)</f>
        <v>5.345</v>
      </c>
      <c r="H198" s="874"/>
      <c r="I198" s="996"/>
      <c r="J198" s="867"/>
      <c r="K198" s="1016" t="s">
        <v>401</v>
      </c>
      <c r="L198" s="899">
        <v>84.2</v>
      </c>
      <c r="M198" s="899">
        <v>73.4</v>
      </c>
      <c r="N198" s="899">
        <v>18</v>
      </c>
      <c r="O198" s="899">
        <v>4.5</v>
      </c>
      <c r="P198" s="899">
        <v>85</v>
      </c>
      <c r="Q198" s="899">
        <v>11.1</v>
      </c>
      <c r="R198" s="899">
        <v>1.8</v>
      </c>
      <c r="S198" s="900">
        <v>7</v>
      </c>
      <c r="T198" s="862" t="s">
        <v>410</v>
      </c>
      <c r="U198" s="899"/>
      <c r="V198" s="899"/>
      <c r="W198" s="1178">
        <v>3</v>
      </c>
      <c r="X198" s="1178">
        <v>4</v>
      </c>
      <c r="Y198" s="1194" t="s">
        <v>402</v>
      </c>
      <c r="Z198" s="1194">
        <v>5</v>
      </c>
      <c r="AA198" s="1195" t="s">
        <v>403</v>
      </c>
      <c r="AB198" s="1191" t="s">
        <v>434</v>
      </c>
      <c r="AC198" s="899">
        <f t="shared" ref="AC198:AF198" si="16">AVERAGE(AC196:AC197)</f>
        <v>152.15</v>
      </c>
      <c r="AD198" s="899">
        <f t="shared" si="16"/>
        <v>-0.35</v>
      </c>
      <c r="AE198" s="899">
        <f t="shared" si="16"/>
        <v>98.7</v>
      </c>
      <c r="AF198" s="899"/>
      <c r="AG198" s="927"/>
    </row>
    <row r="199" s="824" customFormat="1" ht="20" customHeight="1" spans="2:33">
      <c r="B199" s="858"/>
      <c r="C199" s="1135"/>
      <c r="D199" s="858"/>
      <c r="E199" s="1196">
        <v>2020</v>
      </c>
      <c r="F199" s="877">
        <v>699.5</v>
      </c>
      <c r="G199" s="877">
        <v>6.5</v>
      </c>
      <c r="H199" s="876"/>
      <c r="I199" s="906" t="s">
        <v>507</v>
      </c>
      <c r="J199" s="906" t="s">
        <v>633</v>
      </c>
      <c r="K199" s="1014" t="s">
        <v>401</v>
      </c>
      <c r="L199" s="857">
        <v>83.3</v>
      </c>
      <c r="M199" s="857">
        <v>69.8</v>
      </c>
      <c r="N199" s="857">
        <v>45</v>
      </c>
      <c r="O199" s="857">
        <v>10.8</v>
      </c>
      <c r="P199" s="857">
        <v>80</v>
      </c>
      <c r="Q199" s="857">
        <v>12.2</v>
      </c>
      <c r="R199" s="857">
        <v>1.8</v>
      </c>
      <c r="S199" s="858">
        <v>6.2</v>
      </c>
      <c r="T199" s="858" t="s">
        <v>410</v>
      </c>
      <c r="U199" s="986" t="s">
        <v>444</v>
      </c>
      <c r="V199" s="858"/>
      <c r="W199" s="1176"/>
      <c r="X199" s="1176"/>
      <c r="Y199" s="1192"/>
      <c r="Z199" s="1192"/>
      <c r="AA199" s="1193"/>
      <c r="AB199" s="1193"/>
      <c r="AC199" s="857">
        <v>150.9</v>
      </c>
      <c r="AD199" s="857">
        <v>-0.2</v>
      </c>
      <c r="AE199" s="857">
        <v>99.2</v>
      </c>
      <c r="AF199" s="857">
        <v>1</v>
      </c>
      <c r="AG199" s="926"/>
    </row>
    <row r="200" s="824" customFormat="1" ht="20" customHeight="1" spans="2:33">
      <c r="B200" s="858"/>
      <c r="C200" s="1135"/>
      <c r="D200" s="986" t="s">
        <v>634</v>
      </c>
      <c r="E200" s="853">
        <v>2018</v>
      </c>
      <c r="F200" s="877">
        <v>648</v>
      </c>
      <c r="G200" s="861"/>
      <c r="H200" s="860"/>
      <c r="I200" s="860"/>
      <c r="J200" s="906">
        <v>11</v>
      </c>
      <c r="K200" s="1144" t="s">
        <v>401</v>
      </c>
      <c r="L200" s="1203">
        <v>84</v>
      </c>
      <c r="M200" s="895">
        <v>71.4</v>
      </c>
      <c r="N200" s="895">
        <v>40</v>
      </c>
      <c r="O200" s="895">
        <v>6.5</v>
      </c>
      <c r="P200" s="895">
        <v>72</v>
      </c>
      <c r="Q200" s="895">
        <v>14.5</v>
      </c>
      <c r="R200" s="895">
        <v>1.8</v>
      </c>
      <c r="S200" s="895">
        <v>6</v>
      </c>
      <c r="T200" s="860"/>
      <c r="U200" s="860"/>
      <c r="V200" s="860"/>
      <c r="W200" s="1009">
        <v>5</v>
      </c>
      <c r="X200" s="1009">
        <v>5</v>
      </c>
      <c r="Y200" s="1192" t="s">
        <v>406</v>
      </c>
      <c r="Z200" s="1009">
        <v>5</v>
      </c>
      <c r="AA200" s="1009" t="s">
        <v>413</v>
      </c>
      <c r="AB200" s="1188" t="s">
        <v>429</v>
      </c>
      <c r="AC200" s="895">
        <v>149.7</v>
      </c>
      <c r="AD200" s="860"/>
      <c r="AE200" s="895">
        <v>94.1</v>
      </c>
      <c r="AF200" s="857">
        <v>2.1</v>
      </c>
      <c r="AG200" s="926"/>
    </row>
    <row r="201" s="824" customFormat="1" ht="20" customHeight="1" spans="2:33">
      <c r="B201" s="858"/>
      <c r="C201" s="1135"/>
      <c r="D201" s="858"/>
      <c r="E201" s="853">
        <v>2019</v>
      </c>
      <c r="F201" s="1142">
        <v>666.6</v>
      </c>
      <c r="G201" s="877"/>
      <c r="H201" s="876"/>
      <c r="I201" s="906"/>
      <c r="J201" s="910">
        <v>13</v>
      </c>
      <c r="K201" s="1014" t="s">
        <v>401</v>
      </c>
      <c r="L201" s="857">
        <v>86.3</v>
      </c>
      <c r="M201" s="857">
        <v>76.3</v>
      </c>
      <c r="N201" s="857">
        <v>55</v>
      </c>
      <c r="O201" s="857">
        <v>7.2</v>
      </c>
      <c r="P201" s="857">
        <v>62</v>
      </c>
      <c r="Q201" s="857">
        <v>16</v>
      </c>
      <c r="R201" s="857">
        <v>1.7</v>
      </c>
      <c r="S201" s="895">
        <v>7</v>
      </c>
      <c r="T201" s="858" t="s">
        <v>410</v>
      </c>
      <c r="U201" s="860"/>
      <c r="V201" s="860"/>
      <c r="W201" s="1176">
        <v>5</v>
      </c>
      <c r="X201" s="1176">
        <v>5</v>
      </c>
      <c r="Y201" s="1192" t="s">
        <v>406</v>
      </c>
      <c r="Z201" s="1192">
        <v>5</v>
      </c>
      <c r="AA201" s="1193" t="s">
        <v>413</v>
      </c>
      <c r="AB201" s="1193" t="s">
        <v>429</v>
      </c>
      <c r="AC201" s="857">
        <v>152.6</v>
      </c>
      <c r="AD201" s="857"/>
      <c r="AE201" s="857">
        <v>99.1</v>
      </c>
      <c r="AF201" s="857">
        <v>2.1</v>
      </c>
      <c r="AG201" s="926"/>
    </row>
    <row r="202" s="824" customFormat="1" ht="20" customHeight="1" spans="2:33">
      <c r="B202" s="858"/>
      <c r="C202" s="1135"/>
      <c r="D202" s="858"/>
      <c r="E202" s="852" t="s">
        <v>421</v>
      </c>
      <c r="F202" s="895">
        <v>651.2</v>
      </c>
      <c r="G202" s="866"/>
      <c r="H202" s="870">
        <v>-2.65</v>
      </c>
      <c r="I202" s="901"/>
      <c r="J202" s="901" t="s">
        <v>635</v>
      </c>
      <c r="K202" s="1014" t="s">
        <v>401</v>
      </c>
      <c r="L202" s="857">
        <v>84.5</v>
      </c>
      <c r="M202" s="857">
        <v>75</v>
      </c>
      <c r="N202" s="857">
        <v>40</v>
      </c>
      <c r="O202" s="857">
        <v>6.2</v>
      </c>
      <c r="P202" s="857">
        <v>85</v>
      </c>
      <c r="Q202" s="857">
        <v>15.6</v>
      </c>
      <c r="R202" s="857">
        <v>1.7</v>
      </c>
      <c r="S202" s="895">
        <v>7</v>
      </c>
      <c r="T202" s="858" t="s">
        <v>410</v>
      </c>
      <c r="U202" s="853">
        <v>55</v>
      </c>
      <c r="V202" s="853"/>
      <c r="W202" s="1174">
        <v>5</v>
      </c>
      <c r="X202" s="1174">
        <v>5.5</v>
      </c>
      <c r="Y202" s="1043" t="s">
        <v>406</v>
      </c>
      <c r="Z202" s="1188">
        <v>5</v>
      </c>
      <c r="AA202" s="1188" t="s">
        <v>403</v>
      </c>
      <c r="AB202" s="1188" t="s">
        <v>429</v>
      </c>
      <c r="AC202" s="857">
        <v>152.4</v>
      </c>
      <c r="AD202" s="903"/>
      <c r="AE202" s="903">
        <v>96.2</v>
      </c>
      <c r="AF202" s="857">
        <v>1.6</v>
      </c>
      <c r="AG202" s="926"/>
    </row>
    <row r="203" s="824" customFormat="1" ht="20" customHeight="1" spans="2:33">
      <c r="B203" s="858"/>
      <c r="C203" s="1135"/>
      <c r="D203" s="858"/>
      <c r="E203" s="856" t="s">
        <v>423</v>
      </c>
      <c r="F203" s="895">
        <v>656.8</v>
      </c>
      <c r="G203" s="846"/>
      <c r="H203" s="895"/>
      <c r="I203" s="846"/>
      <c r="J203" s="842">
        <v>7</v>
      </c>
      <c r="K203" s="1144" t="s">
        <v>401</v>
      </c>
      <c r="L203" s="895">
        <v>85.6</v>
      </c>
      <c r="M203" s="895">
        <v>76.9</v>
      </c>
      <c r="N203" s="895">
        <v>56</v>
      </c>
      <c r="O203" s="895">
        <v>11.2</v>
      </c>
      <c r="P203" s="895">
        <v>80</v>
      </c>
      <c r="Q203" s="895">
        <v>15.6</v>
      </c>
      <c r="R203" s="895">
        <v>1.8</v>
      </c>
      <c r="S203" s="895">
        <v>7</v>
      </c>
      <c r="T203" s="858"/>
      <c r="U203" s="858"/>
      <c r="V203" s="858"/>
      <c r="W203" s="1001"/>
      <c r="X203" s="1001"/>
      <c r="Y203" s="1001"/>
      <c r="Z203" s="1001"/>
      <c r="AA203" s="1001"/>
      <c r="AB203" s="1001"/>
      <c r="AC203" s="895">
        <v>151.1</v>
      </c>
      <c r="AD203" s="857"/>
      <c r="AE203" s="895">
        <v>96.6</v>
      </c>
      <c r="AF203" s="895">
        <v>1.6</v>
      </c>
      <c r="AG203" s="926"/>
    </row>
    <row r="204" s="977" customFormat="1" ht="20" customHeight="1" spans="2:33">
      <c r="B204" s="858">
        <v>57</v>
      </c>
      <c r="C204" s="961" t="s">
        <v>636</v>
      </c>
      <c r="D204" s="986" t="s">
        <v>243</v>
      </c>
      <c r="E204" s="853">
        <v>2019</v>
      </c>
      <c r="F204" s="854">
        <v>682.5</v>
      </c>
      <c r="G204" s="854">
        <v>3.8</v>
      </c>
      <c r="H204" s="854">
        <v>2.1</v>
      </c>
      <c r="I204" s="892" t="s">
        <v>637</v>
      </c>
      <c r="J204" s="893">
        <v>7</v>
      </c>
      <c r="K204" s="1014" t="s">
        <v>579</v>
      </c>
      <c r="L204" s="857">
        <v>84.7</v>
      </c>
      <c r="M204" s="857">
        <v>75</v>
      </c>
      <c r="N204" s="857">
        <v>6</v>
      </c>
      <c r="O204" s="857">
        <v>1.4</v>
      </c>
      <c r="P204" s="857">
        <v>85</v>
      </c>
      <c r="Q204" s="857">
        <v>13</v>
      </c>
      <c r="R204" s="857">
        <v>1.9</v>
      </c>
      <c r="S204" s="852"/>
      <c r="T204" s="921"/>
      <c r="U204" s="921"/>
      <c r="V204" s="921">
        <v>-0.27</v>
      </c>
      <c r="W204" s="1024">
        <v>3</v>
      </c>
      <c r="X204" s="1024">
        <v>4</v>
      </c>
      <c r="Y204" s="1043" t="s">
        <v>402</v>
      </c>
      <c r="Z204" s="1044">
        <v>5</v>
      </c>
      <c r="AA204" s="1044" t="s">
        <v>403</v>
      </c>
      <c r="AB204" s="1045" t="s">
        <v>429</v>
      </c>
      <c r="AC204" s="1212">
        <v>148.153846153846</v>
      </c>
      <c r="AD204" s="857">
        <v>-0.8</v>
      </c>
      <c r="AE204" s="853">
        <v>96.8</v>
      </c>
      <c r="AF204" s="857">
        <v>2.05</v>
      </c>
      <c r="AG204" s="1224"/>
    </row>
    <row r="205" s="977" customFormat="1" ht="20" customHeight="1" spans="2:33">
      <c r="B205" s="858"/>
      <c r="C205" s="847"/>
      <c r="D205" s="858"/>
      <c r="E205" s="853">
        <v>2020</v>
      </c>
      <c r="F205" s="854">
        <v>650.4</v>
      </c>
      <c r="G205" s="854">
        <v>4.5</v>
      </c>
      <c r="H205" s="854">
        <v>0.13</v>
      </c>
      <c r="I205" s="892" t="s">
        <v>495</v>
      </c>
      <c r="J205" s="893">
        <v>9</v>
      </c>
      <c r="K205" s="1014" t="s">
        <v>401</v>
      </c>
      <c r="L205" s="857">
        <v>84.8</v>
      </c>
      <c r="M205" s="857">
        <v>74.5</v>
      </c>
      <c r="N205" s="857">
        <v>24</v>
      </c>
      <c r="O205" s="857">
        <v>5.5</v>
      </c>
      <c r="P205" s="857">
        <v>90</v>
      </c>
      <c r="Q205" s="857">
        <v>12.2</v>
      </c>
      <c r="R205" s="857">
        <v>1.9</v>
      </c>
      <c r="S205" s="852"/>
      <c r="T205" s="921"/>
      <c r="U205" s="921"/>
      <c r="V205" s="921"/>
      <c r="W205" s="1024">
        <v>3</v>
      </c>
      <c r="X205" s="1024">
        <v>3.5</v>
      </c>
      <c r="Y205" s="1043" t="s">
        <v>402</v>
      </c>
      <c r="Z205" s="1044">
        <v>5</v>
      </c>
      <c r="AA205" s="1044" t="s">
        <v>413</v>
      </c>
      <c r="AB205" s="1045" t="s">
        <v>429</v>
      </c>
      <c r="AC205" s="1212">
        <v>150.636363636364</v>
      </c>
      <c r="AD205" s="857">
        <v>-0.4</v>
      </c>
      <c r="AE205" s="853">
        <v>98.1</v>
      </c>
      <c r="AF205" s="954"/>
      <c r="AG205" s="1224"/>
    </row>
    <row r="206" s="978" customFormat="1" ht="20" customHeight="1" spans="2:33">
      <c r="B206" s="862"/>
      <c r="C206" s="847"/>
      <c r="D206" s="858"/>
      <c r="E206" s="1068" t="s">
        <v>580</v>
      </c>
      <c r="F206" s="855">
        <f t="shared" ref="F206:H206" si="17">AVERAGE(F204:F205)</f>
        <v>666.45</v>
      </c>
      <c r="G206" s="855">
        <f t="shared" si="17"/>
        <v>4.15</v>
      </c>
      <c r="H206" s="855">
        <f t="shared" si="17"/>
        <v>1.115</v>
      </c>
      <c r="I206" s="855"/>
      <c r="J206" s="897"/>
      <c r="K206" s="1016" t="s">
        <v>581</v>
      </c>
      <c r="L206" s="899">
        <v>84.7</v>
      </c>
      <c r="M206" s="899">
        <v>75</v>
      </c>
      <c r="N206" s="899">
        <v>6</v>
      </c>
      <c r="O206" s="899">
        <v>1.4</v>
      </c>
      <c r="P206" s="899">
        <v>85</v>
      </c>
      <c r="Q206" s="899">
        <v>13</v>
      </c>
      <c r="R206" s="899">
        <v>1.9</v>
      </c>
      <c r="S206" s="867"/>
      <c r="T206" s="923"/>
      <c r="U206" s="923"/>
      <c r="V206" s="923"/>
      <c r="W206" s="1028">
        <v>3</v>
      </c>
      <c r="X206" s="1028">
        <v>4</v>
      </c>
      <c r="Y206" s="1047" t="s">
        <v>402</v>
      </c>
      <c r="Z206" s="1048">
        <v>5</v>
      </c>
      <c r="AA206" s="1048" t="s">
        <v>403</v>
      </c>
      <c r="AB206" s="1050" t="s">
        <v>434</v>
      </c>
      <c r="AC206" s="1213">
        <f t="shared" ref="AC206:AE206" si="18">AVERAGE(AC204:AC205)</f>
        <v>149.395104895105</v>
      </c>
      <c r="AD206" s="1213">
        <f t="shared" si="18"/>
        <v>-0.6</v>
      </c>
      <c r="AE206" s="797">
        <f t="shared" si="18"/>
        <v>97.45</v>
      </c>
      <c r="AF206" s="958"/>
      <c r="AG206" s="1225"/>
    </row>
    <row r="207" s="977" customFormat="1" ht="20" customHeight="1" spans="2:33">
      <c r="B207" s="858"/>
      <c r="C207" s="847"/>
      <c r="D207" s="858"/>
      <c r="E207" s="853">
        <v>2020</v>
      </c>
      <c r="F207" s="854">
        <v>679.4</v>
      </c>
      <c r="G207" s="854">
        <v>6.2</v>
      </c>
      <c r="H207" s="854">
        <v>1.3</v>
      </c>
      <c r="I207" s="892" t="s">
        <v>507</v>
      </c>
      <c r="J207" s="893">
        <v>2</v>
      </c>
      <c r="K207" s="1104"/>
      <c r="L207" s="857"/>
      <c r="M207" s="857"/>
      <c r="N207" s="857"/>
      <c r="O207" s="857"/>
      <c r="P207" s="857"/>
      <c r="Q207" s="857"/>
      <c r="R207" s="857"/>
      <c r="S207" s="852"/>
      <c r="T207" s="921"/>
      <c r="U207" s="921"/>
      <c r="V207" s="921"/>
      <c r="W207" s="1024"/>
      <c r="X207" s="1024"/>
      <c r="Y207" s="1043"/>
      <c r="Z207" s="1044"/>
      <c r="AA207" s="1044"/>
      <c r="AB207" s="1045"/>
      <c r="AC207" s="853">
        <v>151</v>
      </c>
      <c r="AD207" s="857">
        <v>-0.3</v>
      </c>
      <c r="AE207" s="895"/>
      <c r="AF207" s="954"/>
      <c r="AG207" s="1224"/>
    </row>
    <row r="208" s="977" customFormat="1" ht="21.75" customHeight="1" spans="2:33">
      <c r="B208" s="858">
        <v>58</v>
      </c>
      <c r="C208" s="847"/>
      <c r="D208" s="986" t="s">
        <v>247</v>
      </c>
      <c r="E208" s="853">
        <v>2018</v>
      </c>
      <c r="F208" s="854">
        <v>651.7</v>
      </c>
      <c r="G208" s="854">
        <v>3.4</v>
      </c>
      <c r="H208" s="854">
        <v>0.22</v>
      </c>
      <c r="I208" s="892" t="s">
        <v>427</v>
      </c>
      <c r="J208" s="893">
        <v>7</v>
      </c>
      <c r="K208" s="1014" t="s">
        <v>401</v>
      </c>
      <c r="L208" s="857">
        <v>82.9</v>
      </c>
      <c r="M208" s="857">
        <v>66.5</v>
      </c>
      <c r="N208" s="857">
        <v>21</v>
      </c>
      <c r="O208" s="857">
        <v>5.7</v>
      </c>
      <c r="P208" s="857">
        <v>68</v>
      </c>
      <c r="Q208" s="857">
        <v>14.8</v>
      </c>
      <c r="R208" s="857">
        <v>1.7</v>
      </c>
      <c r="S208" s="852"/>
      <c r="T208" s="921"/>
      <c r="U208" s="921"/>
      <c r="V208" s="921"/>
      <c r="W208" s="1024">
        <v>3</v>
      </c>
      <c r="X208" s="1024">
        <v>4</v>
      </c>
      <c r="Y208" s="1043" t="s">
        <v>402</v>
      </c>
      <c r="Z208" s="1044">
        <v>5</v>
      </c>
      <c r="AA208" s="1044" t="s">
        <v>413</v>
      </c>
      <c r="AB208" s="1045" t="s">
        <v>433</v>
      </c>
      <c r="AC208" s="1214">
        <v>149.583333333333</v>
      </c>
      <c r="AD208" s="857">
        <v>-0.2</v>
      </c>
      <c r="AE208" s="853">
        <v>90.8</v>
      </c>
      <c r="AF208" s="857">
        <v>2.15</v>
      </c>
      <c r="AG208" s="1224"/>
    </row>
    <row r="209" s="977" customFormat="1" ht="21.75" customHeight="1" spans="2:33">
      <c r="B209" s="858"/>
      <c r="C209" s="847"/>
      <c r="D209" s="858"/>
      <c r="E209" s="853">
        <v>2019</v>
      </c>
      <c r="F209" s="854">
        <v>689.3</v>
      </c>
      <c r="G209" s="854">
        <v>4.9</v>
      </c>
      <c r="H209" s="854">
        <v>3.1</v>
      </c>
      <c r="I209" s="892" t="s">
        <v>638</v>
      </c>
      <c r="J209" s="893">
        <v>3</v>
      </c>
      <c r="K209" s="1014" t="s">
        <v>584</v>
      </c>
      <c r="L209" s="857">
        <v>83.9</v>
      </c>
      <c r="M209" s="857">
        <v>74.4</v>
      </c>
      <c r="N209" s="857">
        <v>15</v>
      </c>
      <c r="O209" s="857">
        <v>3.2</v>
      </c>
      <c r="P209" s="857">
        <v>62</v>
      </c>
      <c r="Q209" s="857">
        <v>17.8</v>
      </c>
      <c r="R209" s="857">
        <v>1.8</v>
      </c>
      <c r="S209" s="852"/>
      <c r="T209" s="921"/>
      <c r="U209" s="921"/>
      <c r="V209" s="921"/>
      <c r="W209" s="1024">
        <v>1</v>
      </c>
      <c r="X209" s="1024">
        <v>2.25</v>
      </c>
      <c r="Y209" s="1043" t="s">
        <v>402</v>
      </c>
      <c r="Z209" s="1044">
        <v>5</v>
      </c>
      <c r="AA209" s="1044" t="s">
        <v>583</v>
      </c>
      <c r="AB209" s="1045" t="s">
        <v>429</v>
      </c>
      <c r="AC209" s="853">
        <v>150</v>
      </c>
      <c r="AD209" s="857">
        <v>1</v>
      </c>
      <c r="AE209" s="853">
        <v>100.5</v>
      </c>
      <c r="AF209" s="954"/>
      <c r="AG209" s="1224"/>
    </row>
    <row r="210" s="978" customFormat="1" ht="21.75" customHeight="1" spans="2:33">
      <c r="B210" s="862"/>
      <c r="C210" s="847"/>
      <c r="D210" s="858"/>
      <c r="E210" s="1068" t="s">
        <v>580</v>
      </c>
      <c r="F210" s="855">
        <f t="shared" ref="F210:H210" si="19">AVERAGE(F208:F209)</f>
        <v>670.5</v>
      </c>
      <c r="G210" s="855">
        <f t="shared" si="19"/>
        <v>4.15</v>
      </c>
      <c r="H210" s="855">
        <f t="shared" si="19"/>
        <v>1.66</v>
      </c>
      <c r="I210" s="855"/>
      <c r="J210" s="897"/>
      <c r="K210" s="1016" t="s">
        <v>585</v>
      </c>
      <c r="L210" s="899">
        <v>83.9</v>
      </c>
      <c r="M210" s="899">
        <v>74.4</v>
      </c>
      <c r="N210" s="899">
        <v>15</v>
      </c>
      <c r="O210" s="899">
        <v>3.2</v>
      </c>
      <c r="P210" s="899">
        <v>62</v>
      </c>
      <c r="Q210" s="899">
        <v>17.8</v>
      </c>
      <c r="R210" s="899">
        <v>1.8</v>
      </c>
      <c r="S210" s="867"/>
      <c r="T210" s="923"/>
      <c r="U210" s="923"/>
      <c r="V210" s="923"/>
      <c r="W210" s="1028">
        <v>3</v>
      </c>
      <c r="X210" s="1028">
        <v>4</v>
      </c>
      <c r="Y210" s="1047" t="s">
        <v>402</v>
      </c>
      <c r="Z210" s="1048">
        <v>5</v>
      </c>
      <c r="AA210" s="1048" t="s">
        <v>413</v>
      </c>
      <c r="AB210" s="1050" t="s">
        <v>434</v>
      </c>
      <c r="AC210" s="1213">
        <f t="shared" ref="AC210:AE210" si="20">AVERAGE(AC208:AC209)</f>
        <v>149.791666666667</v>
      </c>
      <c r="AD210" s="1213">
        <f t="shared" si="20"/>
        <v>0.4</v>
      </c>
      <c r="AE210" s="797">
        <f t="shared" si="20"/>
        <v>95.65</v>
      </c>
      <c r="AF210" s="958"/>
      <c r="AG210" s="1225"/>
    </row>
    <row r="211" s="977" customFormat="1" ht="21.75" customHeight="1" spans="2:33">
      <c r="B211" s="858"/>
      <c r="C211" s="851"/>
      <c r="D211" s="858"/>
      <c r="E211" s="853">
        <v>2020</v>
      </c>
      <c r="F211" s="854">
        <v>676.1</v>
      </c>
      <c r="G211" s="854">
        <v>5.6</v>
      </c>
      <c r="H211" s="854">
        <v>0.8</v>
      </c>
      <c r="I211" s="854" t="s">
        <v>507</v>
      </c>
      <c r="J211" s="893">
        <v>3</v>
      </c>
      <c r="K211" s="1014" t="s">
        <v>401</v>
      </c>
      <c r="L211" s="857">
        <v>85.2</v>
      </c>
      <c r="M211" s="857">
        <v>73.1</v>
      </c>
      <c r="N211" s="857">
        <v>34</v>
      </c>
      <c r="O211" s="857">
        <v>7.8</v>
      </c>
      <c r="P211" s="857">
        <v>70</v>
      </c>
      <c r="Q211" s="857">
        <v>14.8</v>
      </c>
      <c r="R211" s="857">
        <v>1.6</v>
      </c>
      <c r="S211" s="852"/>
      <c r="T211" s="921"/>
      <c r="U211" s="921"/>
      <c r="V211" s="921"/>
      <c r="W211" s="1024"/>
      <c r="X211" s="1024"/>
      <c r="Y211" s="1024"/>
      <c r="Z211" s="1024"/>
      <c r="AA211" s="1044"/>
      <c r="AB211" s="1045"/>
      <c r="AC211" s="1212">
        <v>152.125</v>
      </c>
      <c r="AD211" s="857">
        <v>0.8</v>
      </c>
      <c r="AE211" s="895"/>
      <c r="AF211" s="954"/>
      <c r="AG211" s="1224"/>
    </row>
    <row r="212" s="979" customFormat="1" ht="21.75" customHeight="1" spans="2:33">
      <c r="B212" s="858">
        <v>59</v>
      </c>
      <c r="C212" s="961" t="s">
        <v>636</v>
      </c>
      <c r="D212" s="986" t="s">
        <v>250</v>
      </c>
      <c r="E212" s="853">
        <v>2018</v>
      </c>
      <c r="F212" s="854">
        <v>668.6</v>
      </c>
      <c r="G212" s="854">
        <v>6.1</v>
      </c>
      <c r="H212" s="854">
        <v>2.81</v>
      </c>
      <c r="I212" s="892" t="s">
        <v>639</v>
      </c>
      <c r="J212" s="893">
        <v>2</v>
      </c>
      <c r="K212" s="1014" t="s">
        <v>401</v>
      </c>
      <c r="L212" s="857">
        <v>83</v>
      </c>
      <c r="M212" s="857">
        <v>65.6</v>
      </c>
      <c r="N212" s="857">
        <v>37</v>
      </c>
      <c r="O212" s="857">
        <v>16.1</v>
      </c>
      <c r="P212" s="857">
        <v>69</v>
      </c>
      <c r="Q212" s="857">
        <v>15.1</v>
      </c>
      <c r="R212" s="857">
        <v>1.8</v>
      </c>
      <c r="S212" s="852"/>
      <c r="T212" s="921"/>
      <c r="U212" s="921"/>
      <c r="V212" s="921"/>
      <c r="W212" s="1024">
        <v>3</v>
      </c>
      <c r="X212" s="1024">
        <v>4</v>
      </c>
      <c r="Y212" s="1043" t="s">
        <v>402</v>
      </c>
      <c r="Z212" s="1044">
        <v>5</v>
      </c>
      <c r="AA212" s="1044" t="s">
        <v>403</v>
      </c>
      <c r="AB212" s="1045" t="s">
        <v>433</v>
      </c>
      <c r="AC212" s="1214">
        <v>147.166666666667</v>
      </c>
      <c r="AD212" s="857">
        <v>-2.6</v>
      </c>
      <c r="AE212" s="853">
        <v>97.1</v>
      </c>
      <c r="AF212" s="857">
        <v>2</v>
      </c>
      <c r="AG212" s="201"/>
    </row>
    <row r="213" s="979" customFormat="1" ht="21.75" customHeight="1" spans="2:33">
      <c r="B213" s="858"/>
      <c r="C213" s="847"/>
      <c r="D213" s="858"/>
      <c r="E213" s="853">
        <v>2019</v>
      </c>
      <c r="F213" s="854">
        <v>683.5</v>
      </c>
      <c r="G213" s="854">
        <v>4</v>
      </c>
      <c r="H213" s="854">
        <v>2.3</v>
      </c>
      <c r="I213" s="892" t="s">
        <v>640</v>
      </c>
      <c r="J213" s="893">
        <v>5</v>
      </c>
      <c r="K213" s="1014" t="s">
        <v>584</v>
      </c>
      <c r="L213" s="857">
        <v>84.5</v>
      </c>
      <c r="M213" s="857">
        <v>73.4</v>
      </c>
      <c r="N213" s="857">
        <v>13</v>
      </c>
      <c r="O213" s="857">
        <v>3.6</v>
      </c>
      <c r="P213" s="857">
        <v>60</v>
      </c>
      <c r="Q213" s="857">
        <v>17.2</v>
      </c>
      <c r="R213" s="857">
        <v>1.7</v>
      </c>
      <c r="S213" s="852"/>
      <c r="T213" s="921"/>
      <c r="U213" s="921"/>
      <c r="V213" s="921"/>
      <c r="W213" s="1024">
        <v>1</v>
      </c>
      <c r="X213" s="1024">
        <v>2.25</v>
      </c>
      <c r="Y213" s="1043" t="s">
        <v>402</v>
      </c>
      <c r="Z213" s="1044">
        <v>5</v>
      </c>
      <c r="AA213" s="1044" t="s">
        <v>403</v>
      </c>
      <c r="AB213" s="1045" t="s">
        <v>429</v>
      </c>
      <c r="AC213" s="1214">
        <v>148.307692307692</v>
      </c>
      <c r="AD213" s="857">
        <v>-0.7</v>
      </c>
      <c r="AE213" s="853">
        <v>101.7</v>
      </c>
      <c r="AF213" s="857"/>
      <c r="AG213" s="201"/>
    </row>
    <row r="214" s="980" customFormat="1" ht="21.75" customHeight="1" spans="2:33">
      <c r="B214" s="862"/>
      <c r="C214" s="847"/>
      <c r="D214" s="858"/>
      <c r="E214" s="1068" t="s">
        <v>580</v>
      </c>
      <c r="F214" s="855">
        <f t="shared" ref="F214:H214" si="21">AVERAGE(F212:F213)</f>
        <v>676.05</v>
      </c>
      <c r="G214" s="855">
        <f t="shared" si="21"/>
        <v>5.05</v>
      </c>
      <c r="H214" s="855">
        <f t="shared" si="21"/>
        <v>2.555</v>
      </c>
      <c r="I214" s="855"/>
      <c r="J214" s="897"/>
      <c r="K214" s="1016" t="s">
        <v>585</v>
      </c>
      <c r="L214" s="899">
        <v>84.5</v>
      </c>
      <c r="M214" s="899">
        <v>73.4</v>
      </c>
      <c r="N214" s="899">
        <v>13</v>
      </c>
      <c r="O214" s="899">
        <v>3.6</v>
      </c>
      <c r="P214" s="899">
        <v>60</v>
      </c>
      <c r="Q214" s="899">
        <v>17.2</v>
      </c>
      <c r="R214" s="899">
        <v>1.7</v>
      </c>
      <c r="S214" s="867"/>
      <c r="T214" s="923"/>
      <c r="U214" s="923"/>
      <c r="V214" s="923"/>
      <c r="W214" s="1028">
        <v>3</v>
      </c>
      <c r="X214" s="1028">
        <v>4</v>
      </c>
      <c r="Y214" s="1047" t="s">
        <v>402</v>
      </c>
      <c r="Z214" s="1048">
        <v>5</v>
      </c>
      <c r="AA214" s="1048" t="s">
        <v>403</v>
      </c>
      <c r="AB214" s="1050" t="s">
        <v>434</v>
      </c>
      <c r="AC214" s="1213">
        <f t="shared" ref="AC214:AE214" si="22">AVERAGE(AC212:AC213)</f>
        <v>147.73717948718</v>
      </c>
      <c r="AD214" s="1213">
        <f t="shared" si="22"/>
        <v>-1.65</v>
      </c>
      <c r="AE214" s="797">
        <f t="shared" si="22"/>
        <v>99.4</v>
      </c>
      <c r="AF214" s="904"/>
      <c r="AG214" s="22"/>
    </row>
    <row r="215" s="977" customFormat="1" ht="21.75" customHeight="1" spans="2:33">
      <c r="B215" s="858"/>
      <c r="C215" s="847"/>
      <c r="D215" s="858"/>
      <c r="E215" s="853">
        <v>2020</v>
      </c>
      <c r="F215" s="854">
        <v>683.7</v>
      </c>
      <c r="G215" s="854">
        <v>6.8</v>
      </c>
      <c r="H215" s="854">
        <v>1.9</v>
      </c>
      <c r="I215" s="854" t="s">
        <v>507</v>
      </c>
      <c r="J215" s="893">
        <v>1</v>
      </c>
      <c r="K215" s="1014" t="s">
        <v>401</v>
      </c>
      <c r="L215" s="857">
        <v>84.3</v>
      </c>
      <c r="M215" s="857">
        <v>74.5</v>
      </c>
      <c r="N215" s="857">
        <v>21</v>
      </c>
      <c r="O215" s="857">
        <v>5.5</v>
      </c>
      <c r="P215" s="857">
        <v>56</v>
      </c>
      <c r="Q215" s="857">
        <v>16.4</v>
      </c>
      <c r="R215" s="857">
        <v>1.8</v>
      </c>
      <c r="S215" s="852"/>
      <c r="T215" s="921"/>
      <c r="U215" s="921"/>
      <c r="V215" s="921"/>
      <c r="W215" s="1024"/>
      <c r="X215" s="1024"/>
      <c r="Y215" s="1024"/>
      <c r="Z215" s="1024"/>
      <c r="AA215" s="1044"/>
      <c r="AB215" s="1045"/>
      <c r="AC215" s="853">
        <v>150</v>
      </c>
      <c r="AD215" s="857">
        <v>-1.3</v>
      </c>
      <c r="AE215" s="895"/>
      <c r="AF215" s="954"/>
      <c r="AG215" s="1224"/>
    </row>
    <row r="216" s="979" customFormat="1" ht="21.75" customHeight="1" spans="2:33">
      <c r="B216" s="858">
        <v>60</v>
      </c>
      <c r="C216" s="847"/>
      <c r="D216" s="986" t="s">
        <v>255</v>
      </c>
      <c r="E216" s="853">
        <v>2019</v>
      </c>
      <c r="F216" s="854">
        <v>682</v>
      </c>
      <c r="G216" s="854">
        <v>3.7</v>
      </c>
      <c r="H216" s="854">
        <v>2</v>
      </c>
      <c r="I216" s="892" t="s">
        <v>641</v>
      </c>
      <c r="J216" s="893">
        <v>9</v>
      </c>
      <c r="K216" s="1014" t="s">
        <v>579</v>
      </c>
      <c r="L216" s="857">
        <v>84.3</v>
      </c>
      <c r="M216" s="857">
        <v>73.6</v>
      </c>
      <c r="N216" s="857">
        <v>16</v>
      </c>
      <c r="O216" s="857">
        <v>2.2</v>
      </c>
      <c r="P216" s="857">
        <v>72</v>
      </c>
      <c r="Q216" s="857">
        <v>16.4</v>
      </c>
      <c r="R216" s="857">
        <v>2</v>
      </c>
      <c r="S216" s="852"/>
      <c r="T216" s="921"/>
      <c r="U216" s="921"/>
      <c r="V216" s="921"/>
      <c r="W216" s="1024">
        <v>3</v>
      </c>
      <c r="X216" s="1024">
        <v>4.5</v>
      </c>
      <c r="Y216" s="1043" t="s">
        <v>406</v>
      </c>
      <c r="Z216" s="1044">
        <v>5</v>
      </c>
      <c r="AA216" s="1044" t="s">
        <v>403</v>
      </c>
      <c r="AB216" s="1045" t="s">
        <v>429</v>
      </c>
      <c r="AC216" s="1214">
        <v>148</v>
      </c>
      <c r="AD216" s="857">
        <v>-1</v>
      </c>
      <c r="AE216" s="853">
        <v>98.6</v>
      </c>
      <c r="AF216" s="857">
        <v>1.75</v>
      </c>
      <c r="AG216" s="201"/>
    </row>
    <row r="217" s="979" customFormat="1" ht="21.75" customHeight="1" spans="2:33">
      <c r="B217" s="858"/>
      <c r="C217" s="847"/>
      <c r="D217" s="858"/>
      <c r="E217" s="853">
        <v>2020</v>
      </c>
      <c r="F217" s="854">
        <v>662.6</v>
      </c>
      <c r="G217" s="854">
        <v>6.5</v>
      </c>
      <c r="H217" s="854">
        <v>2</v>
      </c>
      <c r="I217" s="892" t="s">
        <v>452</v>
      </c>
      <c r="J217" s="893">
        <v>2</v>
      </c>
      <c r="K217" s="1014" t="s">
        <v>401</v>
      </c>
      <c r="L217" s="857">
        <v>84.4</v>
      </c>
      <c r="M217" s="857">
        <v>70.3</v>
      </c>
      <c r="N217" s="857">
        <v>23</v>
      </c>
      <c r="O217" s="857">
        <v>5.3</v>
      </c>
      <c r="P217" s="857">
        <v>70</v>
      </c>
      <c r="Q217" s="857">
        <v>16.4</v>
      </c>
      <c r="R217" s="857">
        <v>2.1</v>
      </c>
      <c r="S217" s="852"/>
      <c r="T217" s="921"/>
      <c r="U217" s="921"/>
      <c r="V217" s="921"/>
      <c r="W217" s="1024">
        <v>3</v>
      </c>
      <c r="X217" s="1024">
        <v>3.5</v>
      </c>
      <c r="Y217" s="1043" t="s">
        <v>402</v>
      </c>
      <c r="Z217" s="1044">
        <v>5</v>
      </c>
      <c r="AA217" s="1044" t="s">
        <v>413</v>
      </c>
      <c r="AB217" s="1045" t="s">
        <v>429</v>
      </c>
      <c r="AC217" s="1214">
        <v>149.545454545455</v>
      </c>
      <c r="AD217" s="857">
        <v>-0.7</v>
      </c>
      <c r="AE217" s="853">
        <v>99.5</v>
      </c>
      <c r="AF217" s="857"/>
      <c r="AG217" s="181"/>
    </row>
    <row r="218" s="980" customFormat="1" ht="21.75" customHeight="1" spans="2:33">
      <c r="B218" s="862"/>
      <c r="C218" s="847"/>
      <c r="D218" s="858"/>
      <c r="E218" s="1068" t="s">
        <v>580</v>
      </c>
      <c r="F218" s="855">
        <f t="shared" ref="F218:H218" si="23">AVERAGE(F216:F217)</f>
        <v>672.3</v>
      </c>
      <c r="G218" s="855">
        <f t="shared" si="23"/>
        <v>5.1</v>
      </c>
      <c r="H218" s="855">
        <f t="shared" si="23"/>
        <v>2</v>
      </c>
      <c r="I218" s="855"/>
      <c r="J218" s="897"/>
      <c r="K218" s="1016" t="s">
        <v>581</v>
      </c>
      <c r="L218" s="899">
        <v>84.3</v>
      </c>
      <c r="M218" s="899">
        <v>73.6</v>
      </c>
      <c r="N218" s="899">
        <v>16</v>
      </c>
      <c r="O218" s="899">
        <v>2.2</v>
      </c>
      <c r="P218" s="899">
        <v>72</v>
      </c>
      <c r="Q218" s="899">
        <v>16.4</v>
      </c>
      <c r="R218" s="899">
        <v>2</v>
      </c>
      <c r="S218" s="867"/>
      <c r="T218" s="923"/>
      <c r="U218" s="923"/>
      <c r="V218" s="923"/>
      <c r="W218" s="1028">
        <v>3</v>
      </c>
      <c r="X218" s="1028">
        <v>4.5</v>
      </c>
      <c r="Y218" s="1047" t="s">
        <v>406</v>
      </c>
      <c r="Z218" s="1048">
        <v>5</v>
      </c>
      <c r="AA218" s="1048" t="s">
        <v>403</v>
      </c>
      <c r="AB218" s="1050" t="s">
        <v>434</v>
      </c>
      <c r="AC218" s="1213">
        <f t="shared" ref="AC218:AE218" si="24">AVERAGE(AC216:AC217)</f>
        <v>148.772727272727</v>
      </c>
      <c r="AD218" s="1213">
        <f t="shared" si="24"/>
        <v>-0.85</v>
      </c>
      <c r="AE218" s="797">
        <f t="shared" si="24"/>
        <v>99.05</v>
      </c>
      <c r="AF218" s="904"/>
      <c r="AG218" s="22"/>
    </row>
    <row r="219" s="977" customFormat="1" ht="21.75" customHeight="1" spans="2:33">
      <c r="B219" s="858"/>
      <c r="C219" s="847"/>
      <c r="D219" s="858"/>
      <c r="E219" s="853">
        <v>2020</v>
      </c>
      <c r="F219" s="854">
        <v>675.1</v>
      </c>
      <c r="G219" s="854">
        <v>5.6</v>
      </c>
      <c r="H219" s="854">
        <v>0.6</v>
      </c>
      <c r="I219" s="854" t="s">
        <v>507</v>
      </c>
      <c r="J219" s="893">
        <v>4</v>
      </c>
      <c r="K219" s="1104"/>
      <c r="L219" s="857"/>
      <c r="M219" s="857"/>
      <c r="N219" s="857"/>
      <c r="O219" s="857"/>
      <c r="P219" s="857"/>
      <c r="Q219" s="857"/>
      <c r="R219" s="857"/>
      <c r="S219" s="852"/>
      <c r="T219" s="921"/>
      <c r="U219" s="921"/>
      <c r="V219" s="921"/>
      <c r="W219" s="1024"/>
      <c r="X219" s="1024"/>
      <c r="Y219" s="1024"/>
      <c r="Z219" s="1024"/>
      <c r="AA219" s="1044"/>
      <c r="AB219" s="1045"/>
      <c r="AC219" s="1214">
        <v>150.25</v>
      </c>
      <c r="AD219" s="857">
        <v>-1</v>
      </c>
      <c r="AE219" s="895"/>
      <c r="AF219" s="954"/>
      <c r="AG219" s="1224"/>
    </row>
    <row r="220" s="979" customFormat="1" ht="21.75" customHeight="1" spans="2:33">
      <c r="B220" s="858"/>
      <c r="C220" s="847"/>
      <c r="D220" s="986" t="s">
        <v>634</v>
      </c>
      <c r="E220" s="853">
        <v>2018</v>
      </c>
      <c r="F220" s="854">
        <v>636.410142949968</v>
      </c>
      <c r="G220" s="854"/>
      <c r="H220" s="854">
        <v>-2.1</v>
      </c>
      <c r="I220" s="892"/>
      <c r="J220" s="893">
        <v>12</v>
      </c>
      <c r="K220" s="1014" t="s">
        <v>401</v>
      </c>
      <c r="L220" s="857"/>
      <c r="M220" s="857"/>
      <c r="N220" s="857"/>
      <c r="O220" s="857">
        <v>5.3</v>
      </c>
      <c r="P220" s="857"/>
      <c r="Q220" s="857">
        <v>15.8</v>
      </c>
      <c r="R220" s="857"/>
      <c r="S220" s="852"/>
      <c r="T220" s="921"/>
      <c r="U220" s="921"/>
      <c r="V220" s="921"/>
      <c r="W220" s="1024"/>
      <c r="X220" s="1024"/>
      <c r="Y220" s="1043"/>
      <c r="Z220" s="1044"/>
      <c r="AA220" s="1044"/>
      <c r="AB220" s="1045" t="s">
        <v>429</v>
      </c>
      <c r="AC220" s="1214">
        <v>149.75</v>
      </c>
      <c r="AD220" s="884">
        <v>0</v>
      </c>
      <c r="AE220" s="853">
        <v>98.1</v>
      </c>
      <c r="AF220" s="857"/>
      <c r="AG220" s="201"/>
    </row>
    <row r="221" s="979" customFormat="1" ht="21.75" customHeight="1" spans="2:33">
      <c r="B221" s="858"/>
      <c r="C221" s="847"/>
      <c r="D221" s="858"/>
      <c r="E221" s="853">
        <v>2019</v>
      </c>
      <c r="F221" s="854">
        <v>657.395309641625</v>
      </c>
      <c r="G221" s="854"/>
      <c r="H221" s="854">
        <v>-1.6</v>
      </c>
      <c r="I221" s="892"/>
      <c r="J221" s="893">
        <v>12</v>
      </c>
      <c r="K221" s="1104"/>
      <c r="L221" s="857"/>
      <c r="M221" s="857"/>
      <c r="N221" s="857"/>
      <c r="O221" s="857"/>
      <c r="P221" s="857"/>
      <c r="Q221" s="857"/>
      <c r="R221" s="857"/>
      <c r="S221" s="852"/>
      <c r="T221" s="921"/>
      <c r="U221" s="921"/>
      <c r="V221" s="921"/>
      <c r="W221" s="1024">
        <v>5</v>
      </c>
      <c r="X221" s="1024">
        <v>5.5</v>
      </c>
      <c r="Y221" s="1043" t="s">
        <v>406</v>
      </c>
      <c r="Z221" s="1044">
        <v>5</v>
      </c>
      <c r="AA221" s="1044" t="s">
        <v>403</v>
      </c>
      <c r="AB221" s="1045"/>
      <c r="AC221" s="1214">
        <v>149</v>
      </c>
      <c r="AD221" s="884">
        <v>0</v>
      </c>
      <c r="AE221" s="1214">
        <v>97</v>
      </c>
      <c r="AF221" s="857"/>
      <c r="AG221" s="201"/>
    </row>
    <row r="222" s="979" customFormat="1" ht="21.75" customHeight="1" spans="2:33">
      <c r="B222" s="858"/>
      <c r="C222" s="847"/>
      <c r="D222" s="858"/>
      <c r="E222" s="853">
        <v>2020</v>
      </c>
      <c r="F222" s="854">
        <v>622.296978335493</v>
      </c>
      <c r="G222" s="854"/>
      <c r="H222" s="854">
        <v>-4.2</v>
      </c>
      <c r="I222" s="854"/>
      <c r="J222" s="893">
        <v>13</v>
      </c>
      <c r="K222" s="1104"/>
      <c r="L222" s="857"/>
      <c r="M222" s="857"/>
      <c r="N222" s="857"/>
      <c r="O222" s="857">
        <f>AVERAGE(O220:O221)</f>
        <v>5.3</v>
      </c>
      <c r="P222" s="857"/>
      <c r="Q222" s="857">
        <f>AVERAGE(Q220:Q221)</f>
        <v>15.8</v>
      </c>
      <c r="R222" s="857"/>
      <c r="S222" s="852"/>
      <c r="T222" s="921"/>
      <c r="U222" s="921"/>
      <c r="V222" s="921"/>
      <c r="W222" s="1024">
        <f t="shared" ref="W222:Z222" si="25">AVERAGE(W220:W221)</f>
        <v>5</v>
      </c>
      <c r="X222" s="1024">
        <f t="shared" si="25"/>
        <v>5.5</v>
      </c>
      <c r="Y222" s="1024" t="s">
        <v>406</v>
      </c>
      <c r="Z222" s="1024">
        <f t="shared" si="25"/>
        <v>5</v>
      </c>
      <c r="AA222" s="1044" t="s">
        <v>403</v>
      </c>
      <c r="AB222" s="1045" t="s">
        <v>429</v>
      </c>
      <c r="AC222" s="1214">
        <v>150.181818181818</v>
      </c>
      <c r="AD222" s="857">
        <v>0</v>
      </c>
      <c r="AE222" s="1214">
        <f>AVERAGE(AE220:AE221)</f>
        <v>97.55</v>
      </c>
      <c r="AF222" s="954"/>
      <c r="AG222" s="201"/>
    </row>
    <row r="223" s="980" customFormat="1" ht="21.75" customHeight="1" spans="2:33">
      <c r="B223" s="862"/>
      <c r="C223" s="847"/>
      <c r="D223" s="858"/>
      <c r="E223" s="1197" t="s">
        <v>580</v>
      </c>
      <c r="F223" s="855">
        <f>AVERAGE(F220:F222)</f>
        <v>638.700810309029</v>
      </c>
      <c r="G223" s="855"/>
      <c r="H223" s="855">
        <f>AVERAGE(H220:H222)</f>
        <v>-2.63333333333333</v>
      </c>
      <c r="I223" s="896"/>
      <c r="J223" s="897"/>
      <c r="K223" s="1158"/>
      <c r="L223" s="899"/>
      <c r="M223" s="899"/>
      <c r="N223" s="899"/>
      <c r="O223" s="899"/>
      <c r="P223" s="899"/>
      <c r="Q223" s="899"/>
      <c r="R223" s="899"/>
      <c r="S223" s="867"/>
      <c r="T223" s="923"/>
      <c r="U223" s="923"/>
      <c r="V223" s="923"/>
      <c r="W223" s="1028"/>
      <c r="X223" s="1028"/>
      <c r="Y223" s="1047"/>
      <c r="Z223" s="1048"/>
      <c r="AA223" s="1048"/>
      <c r="AB223" s="1050"/>
      <c r="AC223" s="1213">
        <f>AVERAGE(AC220:AC222)</f>
        <v>149.643939393939</v>
      </c>
      <c r="AD223" s="889">
        <v>0</v>
      </c>
      <c r="AE223" s="900"/>
      <c r="AF223" s="958"/>
      <c r="AG223" s="22"/>
    </row>
    <row r="224" s="977" customFormat="1" ht="21.75" customHeight="1" spans="2:33">
      <c r="B224" s="858"/>
      <c r="C224" s="851"/>
      <c r="D224" s="858"/>
      <c r="E224" s="843">
        <v>2020</v>
      </c>
      <c r="F224" s="854">
        <v>640.1</v>
      </c>
      <c r="G224" s="854"/>
      <c r="H224" s="854">
        <v>-4.6</v>
      </c>
      <c r="I224" s="892"/>
      <c r="J224" s="893">
        <v>5</v>
      </c>
      <c r="K224" s="1104"/>
      <c r="L224" s="857"/>
      <c r="M224" s="857"/>
      <c r="N224" s="857"/>
      <c r="O224" s="857"/>
      <c r="P224" s="857"/>
      <c r="Q224" s="857"/>
      <c r="R224" s="857"/>
      <c r="S224" s="852"/>
      <c r="T224" s="921"/>
      <c r="U224" s="921"/>
      <c r="V224" s="921"/>
      <c r="W224" s="1024"/>
      <c r="X224" s="1024"/>
      <c r="Y224" s="1043"/>
      <c r="Z224" s="1044"/>
      <c r="AA224" s="1044"/>
      <c r="AB224" s="1045"/>
      <c r="AC224" s="1214">
        <v>151.25</v>
      </c>
      <c r="AD224" s="884">
        <v>0</v>
      </c>
      <c r="AE224" s="884"/>
      <c r="AF224" s="884"/>
      <c r="AG224" s="1224"/>
    </row>
    <row r="225" s="822" customFormat="1" ht="21.75" customHeight="1" spans="2:33">
      <c r="B225" s="852">
        <v>61</v>
      </c>
      <c r="C225" s="859" t="s">
        <v>642</v>
      </c>
      <c r="D225" s="986" t="s">
        <v>260</v>
      </c>
      <c r="E225" s="1129" t="s">
        <v>643</v>
      </c>
      <c r="F225" s="854">
        <v>733.426102650566</v>
      </c>
      <c r="G225" s="854">
        <v>3.7806960277603</v>
      </c>
      <c r="H225" s="854">
        <v>1.93909310859005</v>
      </c>
      <c r="I225" s="892" t="s">
        <v>495</v>
      </c>
      <c r="J225" s="1204">
        <v>5</v>
      </c>
      <c r="K225" s="994" t="s">
        <v>579</v>
      </c>
      <c r="L225" s="905">
        <v>84.1538461538461</v>
      </c>
      <c r="M225" s="857">
        <v>75.0459615384615</v>
      </c>
      <c r="N225" s="857">
        <v>11</v>
      </c>
      <c r="O225" s="857">
        <v>2.5</v>
      </c>
      <c r="P225" s="857">
        <v>82</v>
      </c>
      <c r="Q225" s="857">
        <v>14.705</v>
      </c>
      <c r="R225" s="857">
        <v>2</v>
      </c>
      <c r="S225" s="857">
        <v>7</v>
      </c>
      <c r="T225" s="858"/>
      <c r="U225" s="853"/>
      <c r="V225" s="853"/>
      <c r="W225" s="1207">
        <v>3</v>
      </c>
      <c r="X225" s="1207">
        <v>4</v>
      </c>
      <c r="Y225" s="1062" t="s">
        <v>402</v>
      </c>
      <c r="Z225" s="1215">
        <v>5</v>
      </c>
      <c r="AA225" s="1215" t="s">
        <v>413</v>
      </c>
      <c r="AB225" s="1045" t="s">
        <v>433</v>
      </c>
      <c r="AC225" s="903">
        <v>144.727272727273</v>
      </c>
      <c r="AD225" s="903">
        <v>-7.81818181818181</v>
      </c>
      <c r="AE225" s="903">
        <v>94.7890909090909</v>
      </c>
      <c r="AF225" s="857"/>
      <c r="AG225" s="858"/>
    </row>
    <row r="226" s="822" customFormat="1" ht="21.75" customHeight="1" spans="2:33">
      <c r="B226" s="852"/>
      <c r="C226" s="843"/>
      <c r="D226" s="858"/>
      <c r="E226" s="1129" t="s">
        <v>421</v>
      </c>
      <c r="F226" s="854">
        <v>661.3</v>
      </c>
      <c r="G226" s="854">
        <v>5.5</v>
      </c>
      <c r="H226" s="854">
        <v>2.4</v>
      </c>
      <c r="I226" s="892" t="s">
        <v>443</v>
      </c>
      <c r="J226" s="1204">
        <v>4</v>
      </c>
      <c r="K226" s="994" t="s">
        <v>401</v>
      </c>
      <c r="L226" s="905">
        <v>83.8076923076923</v>
      </c>
      <c r="M226" s="857">
        <v>70.8044615384615</v>
      </c>
      <c r="N226" s="857">
        <v>26</v>
      </c>
      <c r="O226" s="857">
        <v>5.5</v>
      </c>
      <c r="P226" s="857">
        <v>77</v>
      </c>
      <c r="Q226" s="857">
        <v>15.217</v>
      </c>
      <c r="R226" s="857">
        <v>2</v>
      </c>
      <c r="S226" s="857">
        <v>7</v>
      </c>
      <c r="T226" s="858"/>
      <c r="U226" s="853"/>
      <c r="V226" s="853"/>
      <c r="W226" s="1207">
        <v>5</v>
      </c>
      <c r="X226" s="1207">
        <v>4.75</v>
      </c>
      <c r="Y226" s="1062" t="s">
        <v>406</v>
      </c>
      <c r="Z226" s="1215">
        <v>5</v>
      </c>
      <c r="AA226" s="1215" t="s">
        <v>403</v>
      </c>
      <c r="AB226" s="1045" t="s">
        <v>429</v>
      </c>
      <c r="AC226" s="857">
        <v>150.4</v>
      </c>
      <c r="AD226" s="857">
        <v>-2</v>
      </c>
      <c r="AE226" s="857">
        <v>95.8</v>
      </c>
      <c r="AF226" s="857"/>
      <c r="AG226" s="843"/>
    </row>
    <row r="227" s="823" customFormat="1" ht="21.75" customHeight="1" spans="2:33">
      <c r="B227" s="852"/>
      <c r="C227" s="843"/>
      <c r="D227" s="858"/>
      <c r="E227" s="1130" t="s">
        <v>580</v>
      </c>
      <c r="F227" s="855">
        <v>697.363051325283</v>
      </c>
      <c r="G227" s="855">
        <v>4.64034801388015</v>
      </c>
      <c r="H227" s="855"/>
      <c r="I227" s="896"/>
      <c r="J227" s="1205"/>
      <c r="K227" s="998" t="s">
        <v>581</v>
      </c>
      <c r="L227" s="962">
        <v>84.1538461538461</v>
      </c>
      <c r="M227" s="899">
        <v>75.0459615384615</v>
      </c>
      <c r="N227" s="899">
        <v>11</v>
      </c>
      <c r="O227" s="899">
        <v>2.5</v>
      </c>
      <c r="P227" s="899">
        <v>82</v>
      </c>
      <c r="Q227" s="899">
        <v>14.705</v>
      </c>
      <c r="R227" s="899">
        <v>2</v>
      </c>
      <c r="S227" s="899">
        <v>7</v>
      </c>
      <c r="T227" s="862"/>
      <c r="U227" s="797"/>
      <c r="V227" s="797"/>
      <c r="W227" s="1208">
        <v>5</v>
      </c>
      <c r="X227" s="1208">
        <v>4.75</v>
      </c>
      <c r="Y227" s="1109" t="s">
        <v>406</v>
      </c>
      <c r="Z227" s="1216">
        <v>5</v>
      </c>
      <c r="AA227" s="1216" t="s">
        <v>403</v>
      </c>
      <c r="AB227" s="1050" t="s">
        <v>434</v>
      </c>
      <c r="AC227" s="904">
        <v>147.563636363636</v>
      </c>
      <c r="AD227" s="904">
        <v>-4.90909090909091</v>
      </c>
      <c r="AE227" s="904">
        <v>95.2945454545455</v>
      </c>
      <c r="AF227" s="904"/>
      <c r="AG227" s="862"/>
    </row>
    <row r="228" s="824" customFormat="1" ht="21.75" customHeight="1" spans="2:33">
      <c r="B228" s="852"/>
      <c r="C228" s="843"/>
      <c r="D228" s="858"/>
      <c r="E228" s="845" t="s">
        <v>423</v>
      </c>
      <c r="F228" s="857">
        <v>637.410067314721</v>
      </c>
      <c r="G228" s="857">
        <v>4.36895158418935</v>
      </c>
      <c r="H228" s="857"/>
      <c r="I228" s="1055" t="s">
        <v>405</v>
      </c>
      <c r="J228" s="902">
        <v>1</v>
      </c>
      <c r="K228" s="994" t="s">
        <v>401</v>
      </c>
      <c r="L228" s="857">
        <v>84.0769230769231</v>
      </c>
      <c r="M228" s="857">
        <v>70.5551538461538</v>
      </c>
      <c r="N228" s="857">
        <v>25</v>
      </c>
      <c r="O228" s="857">
        <v>5.2</v>
      </c>
      <c r="P228" s="857">
        <v>70</v>
      </c>
      <c r="Q228" s="857">
        <v>15.652</v>
      </c>
      <c r="R228" s="857">
        <v>2</v>
      </c>
      <c r="S228" s="895">
        <v>6.5</v>
      </c>
      <c r="T228" s="858"/>
      <c r="U228" s="858"/>
      <c r="V228" s="858"/>
      <c r="W228" s="1001"/>
      <c r="X228" s="1001"/>
      <c r="Y228" s="1001"/>
      <c r="Z228" s="1001"/>
      <c r="AA228" s="1001"/>
      <c r="AB228" s="1001"/>
      <c r="AC228" s="857">
        <v>148.5</v>
      </c>
      <c r="AD228" s="1055">
        <v>-2.5</v>
      </c>
      <c r="AE228" s="857">
        <v>93.91</v>
      </c>
      <c r="AF228" s="954"/>
      <c r="AG228" s="926"/>
    </row>
    <row r="229" s="824" customFormat="1" ht="21.75" customHeight="1" spans="2:33">
      <c r="B229" s="852">
        <v>62</v>
      </c>
      <c r="C229" s="843"/>
      <c r="D229" s="986" t="s">
        <v>262</v>
      </c>
      <c r="E229" s="845" t="s">
        <v>644</v>
      </c>
      <c r="F229" s="857">
        <v>637.2</v>
      </c>
      <c r="G229" s="857">
        <v>2.26</v>
      </c>
      <c r="H229" s="857">
        <v>2.7</v>
      </c>
      <c r="I229" s="901" t="s">
        <v>517</v>
      </c>
      <c r="J229" s="1055">
        <v>3</v>
      </c>
      <c r="K229" s="994" t="s">
        <v>584</v>
      </c>
      <c r="L229" s="857">
        <v>81.4</v>
      </c>
      <c r="M229" s="857">
        <v>69.2</v>
      </c>
      <c r="N229" s="857">
        <v>16</v>
      </c>
      <c r="O229" s="857">
        <v>3.8</v>
      </c>
      <c r="P229" s="857">
        <v>60</v>
      </c>
      <c r="Q229" s="857">
        <v>15.5</v>
      </c>
      <c r="R229" s="857">
        <v>2.1</v>
      </c>
      <c r="S229" s="857">
        <v>7</v>
      </c>
      <c r="T229" s="858"/>
      <c r="U229" s="858"/>
      <c r="V229" s="858"/>
      <c r="W229" s="1150">
        <v>3</v>
      </c>
      <c r="X229" s="1150">
        <v>4.25</v>
      </c>
      <c r="Y229" s="1062" t="s">
        <v>406</v>
      </c>
      <c r="Z229" s="1150">
        <v>5</v>
      </c>
      <c r="AA229" s="1150" t="s">
        <v>403</v>
      </c>
      <c r="AB229" s="1217" t="s">
        <v>429</v>
      </c>
      <c r="AC229" s="1055">
        <v>150.7</v>
      </c>
      <c r="AD229" s="857">
        <v>-3.2</v>
      </c>
      <c r="AE229" s="1055">
        <v>102.4</v>
      </c>
      <c r="AF229" s="954"/>
      <c r="AG229" s="926"/>
    </row>
    <row r="230" s="824" customFormat="1" ht="21.75" customHeight="1" spans="2:33">
      <c r="B230" s="852"/>
      <c r="C230" s="843"/>
      <c r="D230" s="858"/>
      <c r="E230" s="845" t="s">
        <v>643</v>
      </c>
      <c r="F230" s="857">
        <v>761.485092679616</v>
      </c>
      <c r="G230" s="857">
        <v>7.75107764429538</v>
      </c>
      <c r="H230" s="857">
        <v>5.83901974982534</v>
      </c>
      <c r="I230" s="901" t="s">
        <v>452</v>
      </c>
      <c r="J230" s="1055">
        <v>2</v>
      </c>
      <c r="K230" s="1152" t="s">
        <v>401</v>
      </c>
      <c r="L230" s="857">
        <v>83.8846153846154</v>
      </c>
      <c r="M230" s="857">
        <v>73.8731538461539</v>
      </c>
      <c r="N230" s="857">
        <v>25</v>
      </c>
      <c r="O230" s="857">
        <v>5.8</v>
      </c>
      <c r="P230" s="857">
        <v>80</v>
      </c>
      <c r="Q230" s="857">
        <v>14.1</v>
      </c>
      <c r="R230" s="857">
        <v>2</v>
      </c>
      <c r="S230" s="857">
        <v>7</v>
      </c>
      <c r="T230" s="858"/>
      <c r="U230" s="858"/>
      <c r="V230" s="858"/>
      <c r="W230" s="1150">
        <v>5</v>
      </c>
      <c r="X230" s="1150">
        <v>5</v>
      </c>
      <c r="Y230" s="1062" t="s">
        <v>406</v>
      </c>
      <c r="Z230" s="1150">
        <v>5</v>
      </c>
      <c r="AA230" s="1150" t="s">
        <v>583</v>
      </c>
      <c r="AB230" s="1217" t="s">
        <v>429</v>
      </c>
      <c r="AC230" s="857">
        <v>147.727272727273</v>
      </c>
      <c r="AD230" s="857">
        <v>-4.81818181818181</v>
      </c>
      <c r="AE230" s="857">
        <v>98.9581818181818</v>
      </c>
      <c r="AF230" s="954"/>
      <c r="AG230" s="926"/>
    </row>
    <row r="231" s="825" customFormat="1" ht="21.75" customHeight="1" spans="2:33">
      <c r="B231" s="852"/>
      <c r="C231" s="849"/>
      <c r="D231" s="858"/>
      <c r="E231" s="1198" t="s">
        <v>580</v>
      </c>
      <c r="F231" s="899">
        <v>699.355254548765</v>
      </c>
      <c r="G231" s="899">
        <v>5.00430055012812</v>
      </c>
      <c r="H231" s="899"/>
      <c r="I231" s="996"/>
      <c r="J231" s="1058"/>
      <c r="K231" s="998" t="s">
        <v>585</v>
      </c>
      <c r="L231" s="899">
        <v>81.4</v>
      </c>
      <c r="M231" s="899">
        <v>69.2</v>
      </c>
      <c r="N231" s="899">
        <v>16</v>
      </c>
      <c r="O231" s="899">
        <v>3.8</v>
      </c>
      <c r="P231" s="899">
        <v>60</v>
      </c>
      <c r="Q231" s="899">
        <v>15.5</v>
      </c>
      <c r="R231" s="899">
        <v>2.1</v>
      </c>
      <c r="S231" s="899">
        <v>7</v>
      </c>
      <c r="T231" s="862"/>
      <c r="U231" s="862"/>
      <c r="V231" s="862"/>
      <c r="W231" s="1156">
        <v>5</v>
      </c>
      <c r="X231" s="1156">
        <v>5</v>
      </c>
      <c r="Y231" s="1109" t="s">
        <v>406</v>
      </c>
      <c r="Z231" s="1156">
        <v>5</v>
      </c>
      <c r="AA231" s="1218" t="s">
        <v>403</v>
      </c>
      <c r="AB231" s="1218" t="s">
        <v>434</v>
      </c>
      <c r="AC231" s="899">
        <v>149.227272727273</v>
      </c>
      <c r="AD231" s="899">
        <v>-4</v>
      </c>
      <c r="AE231" s="899">
        <v>100.692727272727</v>
      </c>
      <c r="AF231" s="958"/>
      <c r="AG231" s="927"/>
    </row>
    <row r="232" s="824" customFormat="1" ht="21.75" customHeight="1" spans="2:33">
      <c r="B232" s="852"/>
      <c r="C232" s="843"/>
      <c r="D232" s="858"/>
      <c r="E232" s="845" t="s">
        <v>423</v>
      </c>
      <c r="F232" s="857">
        <v>628.092576271523</v>
      </c>
      <c r="G232" s="857">
        <v>2.84331397436874</v>
      </c>
      <c r="H232" s="857"/>
      <c r="I232" s="1055" t="s">
        <v>405</v>
      </c>
      <c r="J232" s="1055">
        <v>3</v>
      </c>
      <c r="K232" s="994" t="s">
        <v>584</v>
      </c>
      <c r="L232" s="857">
        <v>83.9230769230769</v>
      </c>
      <c r="M232" s="857">
        <v>71.3353846153846</v>
      </c>
      <c r="N232" s="857">
        <v>17</v>
      </c>
      <c r="O232" s="857">
        <v>3.5</v>
      </c>
      <c r="P232" s="857">
        <v>74</v>
      </c>
      <c r="Q232" s="857">
        <v>15.259</v>
      </c>
      <c r="R232" s="857">
        <v>2.1</v>
      </c>
      <c r="S232" s="857">
        <v>7</v>
      </c>
      <c r="T232" s="858"/>
      <c r="U232" s="858"/>
      <c r="V232" s="858"/>
      <c r="W232" s="1150"/>
      <c r="X232" s="1150"/>
      <c r="Y232" s="1150"/>
      <c r="Z232" s="1150"/>
      <c r="AA232" s="1150"/>
      <c r="AB232" s="1150"/>
      <c r="AC232" s="857">
        <v>150.3</v>
      </c>
      <c r="AD232" s="1055">
        <v>-0.699999999999989</v>
      </c>
      <c r="AE232" s="857">
        <v>97.097</v>
      </c>
      <c r="AF232" s="954"/>
      <c r="AG232" s="926"/>
    </row>
    <row r="233" s="824" customFormat="1" ht="21.75" customHeight="1" spans="2:33">
      <c r="B233" s="852"/>
      <c r="C233" s="843"/>
      <c r="D233" s="986" t="s">
        <v>634</v>
      </c>
      <c r="E233" s="845" t="s">
        <v>644</v>
      </c>
      <c r="F233" s="857">
        <v>623.157489915495</v>
      </c>
      <c r="G233" s="857"/>
      <c r="H233" s="857"/>
      <c r="I233" s="857"/>
      <c r="J233" s="1055">
        <v>7</v>
      </c>
      <c r="K233" s="994" t="s">
        <v>401</v>
      </c>
      <c r="L233" s="895">
        <v>78.9230769230769</v>
      </c>
      <c r="M233" s="857">
        <v>68.1544230769231</v>
      </c>
      <c r="N233" s="857">
        <v>28</v>
      </c>
      <c r="O233" s="857">
        <v>6.2</v>
      </c>
      <c r="P233" s="857">
        <v>70</v>
      </c>
      <c r="Q233" s="857">
        <v>14.977</v>
      </c>
      <c r="R233" s="857">
        <v>1.7</v>
      </c>
      <c r="S233" s="857">
        <v>7</v>
      </c>
      <c r="T233" s="858"/>
      <c r="U233" s="858"/>
      <c r="V233" s="858"/>
      <c r="W233" s="1150">
        <v>3</v>
      </c>
      <c r="X233" s="1150">
        <v>5</v>
      </c>
      <c r="Y233" s="1150" t="s">
        <v>406</v>
      </c>
      <c r="Z233" s="1150">
        <v>5</v>
      </c>
      <c r="AA233" s="1150" t="s">
        <v>403</v>
      </c>
      <c r="AB233" s="1150"/>
      <c r="AC233" s="857">
        <v>153.909090909091</v>
      </c>
      <c r="AD233" s="857"/>
      <c r="AE233" s="857">
        <v>94.7</v>
      </c>
      <c r="AF233" s="954"/>
      <c r="AG233" s="926"/>
    </row>
    <row r="234" s="822" customFormat="1" ht="21.75" customHeight="1" spans="2:33">
      <c r="B234" s="852"/>
      <c r="C234" s="843"/>
      <c r="D234" s="858"/>
      <c r="E234" s="1129" t="s">
        <v>643</v>
      </c>
      <c r="F234" s="854">
        <v>706.707635160186</v>
      </c>
      <c r="G234" s="854"/>
      <c r="H234" s="854"/>
      <c r="I234" s="892"/>
      <c r="J234" s="1204">
        <v>10</v>
      </c>
      <c r="K234" s="994" t="s">
        <v>401</v>
      </c>
      <c r="L234" s="905">
        <v>84.8461538461538</v>
      </c>
      <c r="M234" s="857">
        <v>75.7735384615385</v>
      </c>
      <c r="N234" s="857">
        <v>38</v>
      </c>
      <c r="O234" s="857">
        <v>6.1</v>
      </c>
      <c r="P234" s="857">
        <v>80</v>
      </c>
      <c r="Q234" s="857">
        <v>15.618</v>
      </c>
      <c r="R234" s="857">
        <v>1.7</v>
      </c>
      <c r="S234" s="895">
        <v>7</v>
      </c>
      <c r="T234" s="858"/>
      <c r="U234" s="853"/>
      <c r="V234" s="853"/>
      <c r="W234" s="1207">
        <v>5</v>
      </c>
      <c r="X234" s="1207">
        <v>5</v>
      </c>
      <c r="Y234" s="1062" t="s">
        <v>406</v>
      </c>
      <c r="Z234" s="1207">
        <v>5</v>
      </c>
      <c r="AA234" s="1207" t="s">
        <v>403</v>
      </c>
      <c r="AB234" s="1207"/>
      <c r="AC234" s="903">
        <v>152.545454545455</v>
      </c>
      <c r="AD234" s="903"/>
      <c r="AE234" s="903">
        <v>96.5563636363636</v>
      </c>
      <c r="AF234" s="857"/>
      <c r="AG234" s="858"/>
    </row>
    <row r="235" s="822" customFormat="1" ht="21.75" customHeight="1" spans="2:33">
      <c r="B235" s="852"/>
      <c r="C235" s="843"/>
      <c r="D235" s="858"/>
      <c r="E235" s="1129" t="s">
        <v>421</v>
      </c>
      <c r="F235" s="854">
        <v>626.9</v>
      </c>
      <c r="G235" s="854"/>
      <c r="H235" s="854"/>
      <c r="I235" s="892"/>
      <c r="J235" s="1204">
        <v>12</v>
      </c>
      <c r="K235" s="994" t="s">
        <v>401</v>
      </c>
      <c r="L235" s="905">
        <v>83.1923076923077</v>
      </c>
      <c r="M235" s="857">
        <v>72.2483076923077</v>
      </c>
      <c r="N235" s="857">
        <v>43</v>
      </c>
      <c r="O235" s="857">
        <v>11.4</v>
      </c>
      <c r="P235" s="857">
        <v>78</v>
      </c>
      <c r="Q235" s="857">
        <v>15.03</v>
      </c>
      <c r="R235" s="857">
        <v>1.7</v>
      </c>
      <c r="S235" s="857">
        <v>6.6</v>
      </c>
      <c r="T235" s="858"/>
      <c r="U235" s="853"/>
      <c r="V235" s="853"/>
      <c r="W235" s="1207">
        <v>5</v>
      </c>
      <c r="X235" s="1207">
        <v>5.5</v>
      </c>
      <c r="Y235" s="1062" t="s">
        <v>406</v>
      </c>
      <c r="Z235" s="1207">
        <v>5</v>
      </c>
      <c r="AA235" s="1207" t="s">
        <v>403</v>
      </c>
      <c r="AB235" s="1207"/>
      <c r="AC235" s="857">
        <v>152.4</v>
      </c>
      <c r="AD235" s="857"/>
      <c r="AE235" s="857">
        <v>93.556</v>
      </c>
      <c r="AF235" s="857"/>
      <c r="AG235" s="858"/>
    </row>
    <row r="236" s="822" customFormat="1" ht="21.75" customHeight="1" spans="2:33">
      <c r="B236" s="852"/>
      <c r="C236" s="843"/>
      <c r="D236" s="858"/>
      <c r="E236" s="845" t="s">
        <v>423</v>
      </c>
      <c r="F236" s="857">
        <v>610.727671055077</v>
      </c>
      <c r="G236" s="857"/>
      <c r="H236" s="857"/>
      <c r="I236" s="901"/>
      <c r="J236" s="1055">
        <v>4</v>
      </c>
      <c r="K236" s="994" t="s">
        <v>401</v>
      </c>
      <c r="L236" s="857">
        <v>83.3461538461539</v>
      </c>
      <c r="M236" s="857">
        <v>73.3847307692308</v>
      </c>
      <c r="N236" s="857">
        <v>46</v>
      </c>
      <c r="O236" s="857">
        <v>13.2</v>
      </c>
      <c r="P236" s="857">
        <v>75</v>
      </c>
      <c r="Q236" s="857">
        <v>15.511</v>
      </c>
      <c r="R236" s="857">
        <v>1.7</v>
      </c>
      <c r="S236" s="895">
        <v>6.6</v>
      </c>
      <c r="T236" s="858"/>
      <c r="U236" s="858"/>
      <c r="V236" s="858"/>
      <c r="W236" s="1207"/>
      <c r="X236" s="1207"/>
      <c r="Y236" s="1207"/>
      <c r="Z236" s="1207"/>
      <c r="AA236" s="1207"/>
      <c r="AB236" s="1207"/>
      <c r="AC236" s="857">
        <v>151</v>
      </c>
      <c r="AD236" s="857"/>
      <c r="AE236" s="857">
        <v>90.442</v>
      </c>
      <c r="AF236" s="954"/>
      <c r="AG236" s="858"/>
    </row>
    <row r="237" s="824" customFormat="1" ht="22.5" customHeight="1" spans="2:33">
      <c r="B237" s="858">
        <v>63</v>
      </c>
      <c r="C237" s="859" t="s">
        <v>645</v>
      </c>
      <c r="D237" s="986" t="s">
        <v>268</v>
      </c>
      <c r="E237" s="853">
        <v>2019</v>
      </c>
      <c r="F237" s="854">
        <v>699.1</v>
      </c>
      <c r="G237" s="854">
        <v>0.05</v>
      </c>
      <c r="H237" s="857">
        <v>0.9</v>
      </c>
      <c r="I237" s="901" t="s">
        <v>589</v>
      </c>
      <c r="J237" s="852">
        <v>7</v>
      </c>
      <c r="K237" s="994" t="s">
        <v>401</v>
      </c>
      <c r="L237" s="857">
        <v>84</v>
      </c>
      <c r="M237" s="857">
        <v>71.3</v>
      </c>
      <c r="N237" s="857">
        <v>18</v>
      </c>
      <c r="O237" s="857">
        <v>5.5</v>
      </c>
      <c r="P237" s="857">
        <v>63</v>
      </c>
      <c r="Q237" s="857">
        <v>15.4</v>
      </c>
      <c r="R237" s="857">
        <v>1.8</v>
      </c>
      <c r="S237" s="857">
        <v>6.8</v>
      </c>
      <c r="T237" s="866"/>
      <c r="U237" s="866"/>
      <c r="V237" s="866"/>
      <c r="W237" s="1024">
        <v>1</v>
      </c>
      <c r="X237" s="1024">
        <v>2.5</v>
      </c>
      <c r="Y237" s="1043" t="s">
        <v>402</v>
      </c>
      <c r="Z237" s="1044">
        <v>5</v>
      </c>
      <c r="AA237" s="1044" t="s">
        <v>403</v>
      </c>
      <c r="AB237" s="1045" t="s">
        <v>433</v>
      </c>
      <c r="AC237" s="858">
        <v>148.3</v>
      </c>
      <c r="AD237" s="858">
        <v>-0.3</v>
      </c>
      <c r="AE237" s="858">
        <v>95.4</v>
      </c>
      <c r="AF237" s="857"/>
      <c r="AG237" s="926"/>
    </row>
    <row r="238" s="824" customFormat="1" ht="22.5" customHeight="1" spans="2:33">
      <c r="B238" s="858"/>
      <c r="C238" s="843"/>
      <c r="D238" s="858"/>
      <c r="E238" s="852">
        <v>2020</v>
      </c>
      <c r="F238" s="854">
        <v>676.78</v>
      </c>
      <c r="G238" s="854">
        <v>3.81</v>
      </c>
      <c r="H238" s="857">
        <v>1.3</v>
      </c>
      <c r="I238" s="901" t="s">
        <v>495</v>
      </c>
      <c r="J238" s="852">
        <v>4</v>
      </c>
      <c r="K238" s="995" t="s">
        <v>646</v>
      </c>
      <c r="L238" s="857">
        <v>84.7</v>
      </c>
      <c r="M238" s="857">
        <v>75.8</v>
      </c>
      <c r="N238" s="857">
        <v>4</v>
      </c>
      <c r="O238" s="857">
        <v>0.9</v>
      </c>
      <c r="P238" s="857">
        <v>84</v>
      </c>
      <c r="Q238" s="857">
        <v>14.9</v>
      </c>
      <c r="R238" s="857">
        <v>1.9</v>
      </c>
      <c r="S238" s="895">
        <v>7</v>
      </c>
      <c r="T238" s="866"/>
      <c r="U238" s="866"/>
      <c r="V238" s="866"/>
      <c r="W238" s="1026">
        <v>5</v>
      </c>
      <c r="X238" s="1026">
        <v>4.25</v>
      </c>
      <c r="Y238" s="1026" t="s">
        <v>406</v>
      </c>
      <c r="Z238" s="1026">
        <v>3</v>
      </c>
      <c r="AA238" s="1026" t="s">
        <v>413</v>
      </c>
      <c r="AB238" s="1045" t="s">
        <v>429</v>
      </c>
      <c r="AC238" s="857">
        <v>149.1</v>
      </c>
      <c r="AD238" s="857">
        <v>-1.6</v>
      </c>
      <c r="AE238" s="857">
        <v>97.1</v>
      </c>
      <c r="AF238" s="954"/>
      <c r="AG238" s="926"/>
    </row>
    <row r="239" s="825" customFormat="1" ht="22.5" customHeight="1" spans="2:33">
      <c r="B239" s="862"/>
      <c r="C239" s="849"/>
      <c r="D239" s="862"/>
      <c r="E239" s="988" t="s">
        <v>580</v>
      </c>
      <c r="F239" s="899">
        <v>687.9</v>
      </c>
      <c r="G239" s="899">
        <f>AVERAGE(G237:G238)</f>
        <v>1.93</v>
      </c>
      <c r="H239" s="899">
        <f>AVERAGE(H237:H238)</f>
        <v>1.1</v>
      </c>
      <c r="I239" s="899"/>
      <c r="J239" s="867"/>
      <c r="K239" s="997" t="s">
        <v>647</v>
      </c>
      <c r="L239" s="899">
        <v>84.7</v>
      </c>
      <c r="M239" s="899">
        <v>75.8</v>
      </c>
      <c r="N239" s="899">
        <v>4</v>
      </c>
      <c r="O239" s="899">
        <v>0.9</v>
      </c>
      <c r="P239" s="899">
        <v>84</v>
      </c>
      <c r="Q239" s="899">
        <v>14.9</v>
      </c>
      <c r="R239" s="899">
        <v>1.9</v>
      </c>
      <c r="S239" s="900">
        <v>7</v>
      </c>
      <c r="T239" s="868"/>
      <c r="U239" s="868"/>
      <c r="V239" s="868"/>
      <c r="W239" s="1028">
        <v>5</v>
      </c>
      <c r="X239" s="1028">
        <v>4.25</v>
      </c>
      <c r="Y239" s="1047" t="s">
        <v>406</v>
      </c>
      <c r="Z239" s="1048">
        <v>5</v>
      </c>
      <c r="AA239" s="1048" t="s">
        <v>403</v>
      </c>
      <c r="AB239" s="1050" t="s">
        <v>434</v>
      </c>
      <c r="AC239" s="899">
        <v>148.7</v>
      </c>
      <c r="AD239" s="899">
        <v>-1</v>
      </c>
      <c r="AE239" s="899">
        <v>96.3</v>
      </c>
      <c r="AF239" s="958"/>
      <c r="AG239" s="927"/>
    </row>
    <row r="240" s="824" customFormat="1" ht="22.5" customHeight="1" spans="2:33">
      <c r="B240" s="858"/>
      <c r="C240" s="843"/>
      <c r="D240" s="858"/>
      <c r="E240" s="856">
        <v>2020</v>
      </c>
      <c r="F240" s="857">
        <v>691.1</v>
      </c>
      <c r="G240" s="857">
        <v>5.1</v>
      </c>
      <c r="H240" s="857"/>
      <c r="I240" s="857" t="s">
        <v>507</v>
      </c>
      <c r="J240" s="852">
        <v>1</v>
      </c>
      <c r="K240" s="995" t="s">
        <v>646</v>
      </c>
      <c r="L240" s="857">
        <v>84.7</v>
      </c>
      <c r="M240" s="857">
        <v>75.8</v>
      </c>
      <c r="N240" s="857">
        <v>4</v>
      </c>
      <c r="O240" s="857">
        <v>0.9</v>
      </c>
      <c r="P240" s="857">
        <v>84</v>
      </c>
      <c r="Q240" s="857">
        <v>14.9</v>
      </c>
      <c r="R240" s="857">
        <v>1.9</v>
      </c>
      <c r="S240" s="895">
        <v>7</v>
      </c>
      <c r="T240" s="866"/>
      <c r="U240" s="866"/>
      <c r="V240" s="1209"/>
      <c r="W240" s="1210">
        <v>5</v>
      </c>
      <c r="X240" s="1210">
        <v>4.25</v>
      </c>
      <c r="Y240" s="1210" t="s">
        <v>406</v>
      </c>
      <c r="Z240" s="1210">
        <v>3</v>
      </c>
      <c r="AA240" s="1210" t="s">
        <v>413</v>
      </c>
      <c r="AB240" s="1045" t="s">
        <v>429</v>
      </c>
      <c r="AC240" s="857">
        <v>149.1</v>
      </c>
      <c r="AD240" s="857">
        <v>-1.6</v>
      </c>
      <c r="AE240" s="857">
        <v>97.1</v>
      </c>
      <c r="AF240" s="954"/>
      <c r="AG240" s="926"/>
    </row>
    <row r="241" s="822" customFormat="1" ht="22.5" customHeight="1" spans="2:33">
      <c r="B241" s="1075"/>
      <c r="C241" s="847"/>
      <c r="D241" s="986" t="s">
        <v>648</v>
      </c>
      <c r="E241" s="853">
        <v>2019</v>
      </c>
      <c r="F241" s="854">
        <v>698.75</v>
      </c>
      <c r="G241" s="854">
        <v>0</v>
      </c>
      <c r="H241" s="854">
        <v>0.89</v>
      </c>
      <c r="I241" s="892"/>
      <c r="J241" s="893">
        <v>9</v>
      </c>
      <c r="K241" s="994" t="s">
        <v>401</v>
      </c>
      <c r="L241" s="894">
        <v>85.8</v>
      </c>
      <c r="M241" s="857">
        <v>64.6</v>
      </c>
      <c r="N241" s="852">
        <v>45</v>
      </c>
      <c r="O241" s="857">
        <v>6.3</v>
      </c>
      <c r="P241" s="895">
        <v>64</v>
      </c>
      <c r="Q241" s="857">
        <v>15</v>
      </c>
      <c r="R241" s="857">
        <v>1.8</v>
      </c>
      <c r="S241" s="1196">
        <v>6.5</v>
      </c>
      <c r="T241" s="858"/>
      <c r="U241" s="853"/>
      <c r="V241" s="853"/>
      <c r="W241" s="1024">
        <v>5</v>
      </c>
      <c r="X241" s="1024">
        <v>5</v>
      </c>
      <c r="Y241" s="1043" t="s">
        <v>406</v>
      </c>
      <c r="Z241" s="1043">
        <v>5</v>
      </c>
      <c r="AA241" s="1044" t="s">
        <v>428</v>
      </c>
      <c r="AB241" s="1045" t="s">
        <v>433</v>
      </c>
      <c r="AC241" s="903">
        <v>148.6</v>
      </c>
      <c r="AD241" s="1219">
        <v>0</v>
      </c>
      <c r="AE241" s="903">
        <v>91.52</v>
      </c>
      <c r="AF241" s="857"/>
      <c r="AG241" s="858"/>
    </row>
    <row r="242" s="822" customFormat="1" ht="22.5" customHeight="1" spans="2:33">
      <c r="B242" s="1075"/>
      <c r="C242" s="847"/>
      <c r="D242" s="1075"/>
      <c r="E242" s="852">
        <v>2020</v>
      </c>
      <c r="F242" s="854">
        <v>655.22</v>
      </c>
      <c r="G242" s="854">
        <v>0</v>
      </c>
      <c r="H242" s="854">
        <v>-1.93</v>
      </c>
      <c r="I242" s="892"/>
      <c r="J242" s="893">
        <v>12</v>
      </c>
      <c r="K242" s="994" t="s">
        <v>401</v>
      </c>
      <c r="L242" s="1206">
        <v>84.7307692307692</v>
      </c>
      <c r="M242" s="1206">
        <v>72.3362307692308</v>
      </c>
      <c r="N242" s="1206">
        <v>33</v>
      </c>
      <c r="O242" s="1206">
        <v>6.6</v>
      </c>
      <c r="P242" s="1206">
        <v>70</v>
      </c>
      <c r="Q242" s="1206">
        <v>14.909</v>
      </c>
      <c r="R242" s="1206">
        <v>1.8</v>
      </c>
      <c r="S242" s="1196">
        <v>6.5</v>
      </c>
      <c r="T242" s="858"/>
      <c r="U242" s="853"/>
      <c r="V242" s="853"/>
      <c r="W242" s="1024">
        <v>5</v>
      </c>
      <c r="X242" s="1211">
        <v>4.75</v>
      </c>
      <c r="Y242" s="1043" t="s">
        <v>406</v>
      </c>
      <c r="Z242" s="1043">
        <v>5</v>
      </c>
      <c r="AA242" s="1044" t="s">
        <v>403</v>
      </c>
      <c r="AB242" s="1043" t="s">
        <v>429</v>
      </c>
      <c r="AC242" s="1220">
        <v>152</v>
      </c>
      <c r="AD242" s="1219">
        <v>0</v>
      </c>
      <c r="AE242" s="1220">
        <v>93.5</v>
      </c>
      <c r="AF242" s="1221"/>
      <c r="AG242" s="843"/>
    </row>
    <row r="243" s="822" customFormat="1" ht="22.5" customHeight="1" spans="2:33">
      <c r="B243" s="1078"/>
      <c r="C243" s="851"/>
      <c r="D243" s="1078"/>
      <c r="E243" s="1199" t="s">
        <v>580</v>
      </c>
      <c r="F243" s="854">
        <f>AVERAGE(F241:F242)</f>
        <v>676.985</v>
      </c>
      <c r="G243" s="854">
        <f>AVERAGE(G241:G242)</f>
        <v>0</v>
      </c>
      <c r="H243" s="854"/>
      <c r="I243" s="854"/>
      <c r="J243" s="854"/>
      <c r="K243" s="1117"/>
      <c r="L243" s="854">
        <f>AVERAGE(L241:L242)</f>
        <v>85.2653846153846</v>
      </c>
      <c r="M243" s="854">
        <f t="shared" ref="M243:S243" si="26">AVERAGE(M241:M242)</f>
        <v>68.4681153846154</v>
      </c>
      <c r="N243" s="854">
        <f t="shared" si="26"/>
        <v>39</v>
      </c>
      <c r="O243" s="854">
        <f t="shared" si="26"/>
        <v>6.45</v>
      </c>
      <c r="P243" s="854">
        <f t="shared" si="26"/>
        <v>67</v>
      </c>
      <c r="Q243" s="854">
        <f t="shared" si="26"/>
        <v>14.9545</v>
      </c>
      <c r="R243" s="854">
        <f t="shared" si="26"/>
        <v>1.8</v>
      </c>
      <c r="S243" s="854">
        <f t="shared" si="26"/>
        <v>6.5</v>
      </c>
      <c r="T243" s="854"/>
      <c r="U243" s="854"/>
      <c r="V243" s="854"/>
      <c r="W243" s="1105">
        <v>5</v>
      </c>
      <c r="X243" s="1105">
        <v>5</v>
      </c>
      <c r="Y243" s="1043" t="s">
        <v>406</v>
      </c>
      <c r="Z243" s="1043">
        <v>5</v>
      </c>
      <c r="AA243" s="1044" t="s">
        <v>428</v>
      </c>
      <c r="AB243" s="1043" t="s">
        <v>429</v>
      </c>
      <c r="AC243" s="854">
        <f t="shared" ref="AC243:AE243" si="27">AVERAGE(AC241:AC242)</f>
        <v>150.3</v>
      </c>
      <c r="AD243" s="854">
        <f t="shared" si="27"/>
        <v>0</v>
      </c>
      <c r="AE243" s="854">
        <f t="shared" si="27"/>
        <v>92.51</v>
      </c>
      <c r="AF243" s="903"/>
      <c r="AG243" s="858"/>
    </row>
    <row r="244" s="824" customFormat="1" ht="22.5" customHeight="1" spans="2:33">
      <c r="B244" s="858"/>
      <c r="C244" s="843"/>
      <c r="D244" s="858"/>
      <c r="E244" s="856">
        <v>2020</v>
      </c>
      <c r="F244" s="854">
        <v>657.2</v>
      </c>
      <c r="G244" s="854"/>
      <c r="H244" s="854"/>
      <c r="I244" s="892"/>
      <c r="J244" s="893"/>
      <c r="K244" s="994" t="s">
        <v>401</v>
      </c>
      <c r="L244" s="1206">
        <v>84.7307692307692</v>
      </c>
      <c r="M244" s="1206">
        <v>72.3362307692308</v>
      </c>
      <c r="N244" s="1206">
        <v>33</v>
      </c>
      <c r="O244" s="1206">
        <v>6.6</v>
      </c>
      <c r="P244" s="1206">
        <v>70</v>
      </c>
      <c r="Q244" s="1206">
        <v>14.909</v>
      </c>
      <c r="R244" s="1206">
        <v>1.8</v>
      </c>
      <c r="S244" s="1196">
        <v>6.5</v>
      </c>
      <c r="T244" s="858"/>
      <c r="U244" s="853"/>
      <c r="V244" s="853"/>
      <c r="W244" s="1024">
        <v>5</v>
      </c>
      <c r="X244" s="1211">
        <v>4.75</v>
      </c>
      <c r="Y244" s="1043" t="s">
        <v>406</v>
      </c>
      <c r="Z244" s="1043">
        <v>5</v>
      </c>
      <c r="AA244" s="1044" t="s">
        <v>403</v>
      </c>
      <c r="AB244" s="1043" t="s">
        <v>429</v>
      </c>
      <c r="AC244" s="1220">
        <v>152</v>
      </c>
      <c r="AD244" s="1219">
        <v>0</v>
      </c>
      <c r="AE244" s="1220">
        <v>93.5</v>
      </c>
      <c r="AF244" s="954"/>
      <c r="AG244" s="926"/>
    </row>
    <row r="245" s="822" customFormat="1" ht="22.5" customHeight="1" spans="2:33">
      <c r="B245" s="852">
        <v>64</v>
      </c>
      <c r="C245" s="961" t="s">
        <v>649</v>
      </c>
      <c r="D245" s="986" t="s">
        <v>270</v>
      </c>
      <c r="E245" s="1129" t="s">
        <v>643</v>
      </c>
      <c r="F245" s="857">
        <v>701.824592694489</v>
      </c>
      <c r="G245" s="857">
        <v>0.318983869726341</v>
      </c>
      <c r="H245" s="857">
        <v>-1.40579689183559</v>
      </c>
      <c r="I245" s="902" t="s">
        <v>517</v>
      </c>
      <c r="J245" s="902">
        <v>12</v>
      </c>
      <c r="K245" s="994" t="s">
        <v>584</v>
      </c>
      <c r="L245" s="857">
        <v>86.0384615384615</v>
      </c>
      <c r="M245" s="857">
        <v>75.3161538461539</v>
      </c>
      <c r="N245" s="857">
        <v>19</v>
      </c>
      <c r="O245" s="857">
        <v>4.5</v>
      </c>
      <c r="P245" s="857">
        <v>78</v>
      </c>
      <c r="Q245" s="857">
        <v>14.821</v>
      </c>
      <c r="R245" s="857">
        <v>1.7</v>
      </c>
      <c r="S245" s="895">
        <v>7</v>
      </c>
      <c r="T245" s="858"/>
      <c r="U245" s="858"/>
      <c r="V245" s="858"/>
      <c r="W245" s="1207">
        <v>1</v>
      </c>
      <c r="X245" s="1207">
        <v>2</v>
      </c>
      <c r="Y245" s="1207" t="s">
        <v>413</v>
      </c>
      <c r="Z245" s="1207">
        <v>5</v>
      </c>
      <c r="AA245" s="1207" t="s">
        <v>413</v>
      </c>
      <c r="AB245" s="1222" t="s">
        <v>429</v>
      </c>
      <c r="AC245" s="895">
        <v>146.090909090909</v>
      </c>
      <c r="AD245" s="857">
        <v>-4.27272727272728</v>
      </c>
      <c r="AE245" s="895">
        <v>87.4963636363636</v>
      </c>
      <c r="AF245" s="954"/>
      <c r="AG245" s="858"/>
    </row>
    <row r="246" s="822" customFormat="1" ht="22.5" customHeight="1" spans="2:33">
      <c r="B246" s="852"/>
      <c r="C246" s="1200"/>
      <c r="D246" s="858"/>
      <c r="E246" s="1129" t="s">
        <v>421</v>
      </c>
      <c r="F246" s="857">
        <v>631.816189686529</v>
      </c>
      <c r="G246" s="857">
        <v>1.13088291873775</v>
      </c>
      <c r="H246" s="857">
        <v>-2.13913260663248</v>
      </c>
      <c r="I246" s="901" t="s">
        <v>650</v>
      </c>
      <c r="J246" s="902">
        <v>12</v>
      </c>
      <c r="K246" s="994" t="s">
        <v>401</v>
      </c>
      <c r="L246" s="857">
        <v>85.3461538461539</v>
      </c>
      <c r="M246" s="857">
        <v>72.0710769230769</v>
      </c>
      <c r="N246" s="857">
        <v>27</v>
      </c>
      <c r="O246" s="857">
        <v>5.6</v>
      </c>
      <c r="P246" s="857">
        <v>80</v>
      </c>
      <c r="Q246" s="857">
        <v>14.211</v>
      </c>
      <c r="R246" s="857">
        <v>1.7</v>
      </c>
      <c r="S246" s="895">
        <v>6.6</v>
      </c>
      <c r="T246" s="858"/>
      <c r="U246" s="858"/>
      <c r="V246" s="858"/>
      <c r="W246" s="1207">
        <v>3</v>
      </c>
      <c r="X246" s="1207">
        <v>3.25</v>
      </c>
      <c r="Y246" s="1207" t="s">
        <v>402</v>
      </c>
      <c r="Z246" s="1207">
        <v>5</v>
      </c>
      <c r="AA246" s="1207" t="s">
        <v>403</v>
      </c>
      <c r="AB246" s="1222" t="s">
        <v>547</v>
      </c>
      <c r="AC246" s="895">
        <v>147.4</v>
      </c>
      <c r="AD246" s="1055">
        <v>-4.29999999999998</v>
      </c>
      <c r="AE246" s="857">
        <v>86.108</v>
      </c>
      <c r="AF246" s="954"/>
      <c r="AG246" s="858"/>
    </row>
    <row r="247" s="823" customFormat="1" ht="22.5" customHeight="1" spans="2:33">
      <c r="B247" s="867"/>
      <c r="C247" s="1200"/>
      <c r="D247" s="858"/>
      <c r="E247" s="1130" t="s">
        <v>580</v>
      </c>
      <c r="F247" s="900">
        <v>666.820391190509</v>
      </c>
      <c r="G247" s="900">
        <v>0.724933394232047</v>
      </c>
      <c r="H247" s="899"/>
      <c r="I247" s="996"/>
      <c r="J247" s="1058"/>
      <c r="K247" s="998" t="s">
        <v>585</v>
      </c>
      <c r="L247" s="899">
        <v>86.0384615384615</v>
      </c>
      <c r="M247" s="899">
        <v>75.3161538461539</v>
      </c>
      <c r="N247" s="899">
        <v>19</v>
      </c>
      <c r="O247" s="899">
        <v>4.5</v>
      </c>
      <c r="P247" s="899">
        <v>78</v>
      </c>
      <c r="Q247" s="899">
        <v>14.821</v>
      </c>
      <c r="R247" s="899">
        <v>1.7</v>
      </c>
      <c r="S247" s="900">
        <v>7</v>
      </c>
      <c r="T247" s="862"/>
      <c r="U247" s="862"/>
      <c r="V247" s="862"/>
      <c r="W247" s="1208">
        <v>3</v>
      </c>
      <c r="X247" s="1208">
        <v>3.25</v>
      </c>
      <c r="Y247" s="1208" t="s">
        <v>402</v>
      </c>
      <c r="Z247" s="1208">
        <v>5</v>
      </c>
      <c r="AA247" s="1208" t="s">
        <v>403</v>
      </c>
      <c r="AB247" s="1223" t="s">
        <v>434</v>
      </c>
      <c r="AC247" s="900">
        <v>146.745454545455</v>
      </c>
      <c r="AD247" s="899">
        <v>-4.28636363636363</v>
      </c>
      <c r="AE247" s="900">
        <v>86.8021818181818</v>
      </c>
      <c r="AF247" s="958"/>
      <c r="AG247" s="862"/>
    </row>
    <row r="248" s="822" customFormat="1" ht="22.5" customHeight="1" spans="2:33">
      <c r="B248" s="852"/>
      <c r="C248" s="1200"/>
      <c r="D248" s="858"/>
      <c r="E248" s="845" t="s">
        <v>423</v>
      </c>
      <c r="F248" s="857">
        <v>620.40424508108</v>
      </c>
      <c r="G248" s="857">
        <v>2.14142058962494</v>
      </c>
      <c r="H248" s="857"/>
      <c r="I248" s="901" t="s">
        <v>405</v>
      </c>
      <c r="J248" s="1055">
        <v>5</v>
      </c>
      <c r="K248" s="994" t="s">
        <v>401</v>
      </c>
      <c r="L248" s="857">
        <v>85.2</v>
      </c>
      <c r="M248" s="857">
        <v>68.2390769230769</v>
      </c>
      <c r="N248" s="857">
        <v>24</v>
      </c>
      <c r="O248" s="857">
        <v>5.3</v>
      </c>
      <c r="P248" s="857">
        <v>75</v>
      </c>
      <c r="Q248" s="857">
        <v>15.035</v>
      </c>
      <c r="R248" s="857">
        <v>1.7</v>
      </c>
      <c r="S248" s="895">
        <v>6.5</v>
      </c>
      <c r="T248" s="858"/>
      <c r="U248" s="858"/>
      <c r="V248" s="858"/>
      <c r="W248" s="1207"/>
      <c r="X248" s="1207"/>
      <c r="Y248" s="1207"/>
      <c r="Z248" s="1207"/>
      <c r="AA248" s="1207"/>
      <c r="AB248" s="1222"/>
      <c r="AC248" s="857">
        <v>147</v>
      </c>
      <c r="AD248" s="1055">
        <v>-3.5</v>
      </c>
      <c r="AE248" s="857">
        <v>84.926</v>
      </c>
      <c r="AF248" s="954"/>
      <c r="AG248" s="858"/>
    </row>
    <row r="249" s="858" customFormat="1" ht="22.5" customHeight="1" spans="1:99">
      <c r="A249" s="1201"/>
      <c r="B249" s="852">
        <v>65</v>
      </c>
      <c r="C249" s="1200"/>
      <c r="D249" s="986" t="s">
        <v>274</v>
      </c>
      <c r="E249" s="1129" t="s">
        <v>644</v>
      </c>
      <c r="F249" s="857">
        <v>625.7</v>
      </c>
      <c r="G249" s="857">
        <v>3.03</v>
      </c>
      <c r="H249" s="857">
        <v>3.2</v>
      </c>
      <c r="I249" s="901" t="s">
        <v>517</v>
      </c>
      <c r="J249" s="1055">
        <v>4</v>
      </c>
      <c r="K249" s="994" t="s">
        <v>584</v>
      </c>
      <c r="L249" s="857">
        <v>81.1</v>
      </c>
      <c r="M249" s="857">
        <v>65.1</v>
      </c>
      <c r="N249" s="857">
        <v>8</v>
      </c>
      <c r="O249" s="857">
        <v>3.8</v>
      </c>
      <c r="P249" s="857">
        <v>72</v>
      </c>
      <c r="Q249" s="857">
        <v>14.8</v>
      </c>
      <c r="R249" s="857">
        <v>1.8</v>
      </c>
      <c r="S249" s="895">
        <v>6.5</v>
      </c>
      <c r="W249" s="1207">
        <v>5</v>
      </c>
      <c r="X249" s="1207">
        <v>5</v>
      </c>
      <c r="Y249" s="1207" t="s">
        <v>406</v>
      </c>
      <c r="Z249" s="1207">
        <v>5</v>
      </c>
      <c r="AA249" s="1222" t="s">
        <v>403</v>
      </c>
      <c r="AB249" s="1222" t="s">
        <v>429</v>
      </c>
      <c r="AC249" s="857">
        <v>147.1</v>
      </c>
      <c r="AD249" s="857">
        <v>-2.9</v>
      </c>
      <c r="AE249" s="1055">
        <v>89.3</v>
      </c>
      <c r="AF249" s="954"/>
      <c r="AH249" s="826"/>
      <c r="AI249" s="826"/>
      <c r="AJ249" s="826"/>
      <c r="AK249" s="826"/>
      <c r="AL249" s="826"/>
      <c r="AM249" s="826"/>
      <c r="AN249" s="826"/>
      <c r="AO249" s="826"/>
      <c r="AP249" s="826"/>
      <c r="AQ249" s="826"/>
      <c r="AR249" s="826"/>
      <c r="AS249" s="826"/>
      <c r="AT249" s="826"/>
      <c r="AU249" s="826"/>
      <c r="AV249" s="826"/>
      <c r="AW249" s="826"/>
      <c r="AX249" s="826"/>
      <c r="AY249" s="826"/>
      <c r="AZ249" s="826"/>
      <c r="BA249" s="826"/>
      <c r="BB249" s="826"/>
      <c r="BC249" s="826"/>
      <c r="BD249" s="826"/>
      <c r="BE249" s="826"/>
      <c r="BF249" s="826"/>
      <c r="BG249" s="826"/>
      <c r="BH249" s="826"/>
      <c r="BI249" s="826"/>
      <c r="BJ249" s="826"/>
      <c r="BK249" s="826"/>
      <c r="BL249" s="826"/>
      <c r="BM249" s="826"/>
      <c r="BN249" s="826"/>
      <c r="BO249" s="826"/>
      <c r="BP249" s="826"/>
      <c r="BQ249" s="826"/>
      <c r="BR249" s="826"/>
      <c r="BS249" s="826"/>
      <c r="BT249" s="826"/>
      <c r="BU249" s="826"/>
      <c r="BV249" s="826"/>
      <c r="BW249" s="826"/>
      <c r="BX249" s="826"/>
      <c r="BY249" s="826"/>
      <c r="BZ249" s="826"/>
      <c r="CA249" s="826"/>
      <c r="CB249" s="826"/>
      <c r="CC249" s="826"/>
      <c r="CD249" s="826"/>
      <c r="CE249" s="826"/>
      <c r="CF249" s="826"/>
      <c r="CG249" s="826"/>
      <c r="CH249" s="826"/>
      <c r="CI249" s="826"/>
      <c r="CJ249" s="826"/>
      <c r="CK249" s="826"/>
      <c r="CL249" s="826"/>
      <c r="CM249" s="826"/>
      <c r="CN249" s="826"/>
      <c r="CO249" s="826"/>
      <c r="CP249" s="826"/>
      <c r="CQ249" s="826"/>
      <c r="CR249" s="826"/>
      <c r="CS249" s="826"/>
      <c r="CT249" s="826"/>
      <c r="CU249" s="1226"/>
    </row>
    <row r="250" s="858" customFormat="1" ht="21.75" customHeight="1" spans="1:99">
      <c r="A250" s="1201"/>
      <c r="B250" s="852"/>
      <c r="C250" s="1200"/>
      <c r="E250" s="1129" t="s">
        <v>643</v>
      </c>
      <c r="F250" s="895">
        <v>720.82881070764</v>
      </c>
      <c r="G250" s="857">
        <v>3.03545157428281</v>
      </c>
      <c r="H250" s="857">
        <v>1.26396667901167</v>
      </c>
      <c r="I250" s="895" t="s">
        <v>517</v>
      </c>
      <c r="J250" s="1055">
        <v>6</v>
      </c>
      <c r="K250" s="994" t="s">
        <v>401</v>
      </c>
      <c r="L250" s="857">
        <v>85.0384615384615</v>
      </c>
      <c r="M250" s="857">
        <v>74.328</v>
      </c>
      <c r="N250" s="857">
        <v>33</v>
      </c>
      <c r="O250" s="857">
        <v>7.3</v>
      </c>
      <c r="P250" s="857">
        <v>80</v>
      </c>
      <c r="Q250" s="857">
        <v>15.265</v>
      </c>
      <c r="R250" s="857">
        <v>1.8</v>
      </c>
      <c r="S250" s="895">
        <v>6.8</v>
      </c>
      <c r="W250" s="1207">
        <v>3</v>
      </c>
      <c r="X250" s="1207">
        <v>3.25</v>
      </c>
      <c r="Y250" s="1207" t="s">
        <v>402</v>
      </c>
      <c r="Z250" s="1207">
        <v>5</v>
      </c>
      <c r="AA250" s="1222" t="s">
        <v>413</v>
      </c>
      <c r="AB250" s="1222" t="s">
        <v>429</v>
      </c>
      <c r="AC250" s="895">
        <v>145.636363636364</v>
      </c>
      <c r="AD250" s="857">
        <v>-4.72727272727275</v>
      </c>
      <c r="AE250" s="895">
        <v>89.9109090909091</v>
      </c>
      <c r="AF250" s="954"/>
      <c r="AH250" s="826"/>
      <c r="AI250" s="826"/>
      <c r="AJ250" s="826"/>
      <c r="AK250" s="826"/>
      <c r="AL250" s="826"/>
      <c r="AM250" s="826"/>
      <c r="AN250" s="826"/>
      <c r="AO250" s="826"/>
      <c r="AP250" s="826"/>
      <c r="AQ250" s="826"/>
      <c r="AR250" s="826"/>
      <c r="AS250" s="826"/>
      <c r="AT250" s="826"/>
      <c r="AU250" s="826"/>
      <c r="AV250" s="826"/>
      <c r="AW250" s="826"/>
      <c r="AX250" s="826"/>
      <c r="AY250" s="826"/>
      <c r="AZ250" s="826"/>
      <c r="BA250" s="826"/>
      <c r="BB250" s="826"/>
      <c r="BC250" s="826"/>
      <c r="BD250" s="826"/>
      <c r="BE250" s="826"/>
      <c r="BF250" s="826"/>
      <c r="BG250" s="826"/>
      <c r="BH250" s="826"/>
      <c r="BI250" s="826"/>
      <c r="BJ250" s="826"/>
      <c r="BK250" s="826"/>
      <c r="BL250" s="826"/>
      <c r="BM250" s="826"/>
      <c r="BN250" s="826"/>
      <c r="BO250" s="826"/>
      <c r="BP250" s="826"/>
      <c r="BQ250" s="826"/>
      <c r="BR250" s="826"/>
      <c r="BS250" s="826"/>
      <c r="BT250" s="826"/>
      <c r="BU250" s="826"/>
      <c r="BV250" s="826"/>
      <c r="BW250" s="826"/>
      <c r="BX250" s="826"/>
      <c r="BY250" s="826"/>
      <c r="BZ250" s="826"/>
      <c r="CA250" s="826"/>
      <c r="CB250" s="826"/>
      <c r="CC250" s="826"/>
      <c r="CD250" s="826"/>
      <c r="CE250" s="826"/>
      <c r="CF250" s="826"/>
      <c r="CG250" s="826"/>
      <c r="CH250" s="826"/>
      <c r="CI250" s="826"/>
      <c r="CJ250" s="826"/>
      <c r="CK250" s="826"/>
      <c r="CL250" s="826"/>
      <c r="CM250" s="826"/>
      <c r="CN250" s="826"/>
      <c r="CO250" s="826"/>
      <c r="CP250" s="826"/>
      <c r="CQ250" s="826"/>
      <c r="CR250" s="826"/>
      <c r="CS250" s="826"/>
      <c r="CT250" s="826"/>
      <c r="CU250" s="1226"/>
    </row>
    <row r="251" s="862" customFormat="1" ht="21.75" customHeight="1" spans="1:99">
      <c r="A251" s="1202"/>
      <c r="B251" s="867"/>
      <c r="C251" s="1200"/>
      <c r="D251" s="858"/>
      <c r="E251" s="1130" t="s">
        <v>580</v>
      </c>
      <c r="F251" s="900">
        <v>673.285097381119</v>
      </c>
      <c r="G251" s="899">
        <v>3.03111162783248</v>
      </c>
      <c r="H251" s="899"/>
      <c r="I251" s="996"/>
      <c r="J251" s="1058"/>
      <c r="K251" s="998" t="s">
        <v>585</v>
      </c>
      <c r="L251" s="899">
        <v>81.1</v>
      </c>
      <c r="M251" s="899">
        <v>65.1</v>
      </c>
      <c r="N251" s="899">
        <v>8</v>
      </c>
      <c r="O251" s="899">
        <v>3.8</v>
      </c>
      <c r="P251" s="899">
        <v>72</v>
      </c>
      <c r="Q251" s="899">
        <v>14.8</v>
      </c>
      <c r="R251" s="899">
        <v>1.8</v>
      </c>
      <c r="S251" s="900">
        <v>6.5</v>
      </c>
      <c r="W251" s="1208">
        <v>5</v>
      </c>
      <c r="X251" s="1208">
        <v>5</v>
      </c>
      <c r="Y251" s="1208" t="s">
        <v>406</v>
      </c>
      <c r="Z251" s="1208">
        <v>5</v>
      </c>
      <c r="AA251" s="1223" t="s">
        <v>403</v>
      </c>
      <c r="AB251" s="1223" t="s">
        <v>434</v>
      </c>
      <c r="AC251" s="899">
        <v>146.368181818182</v>
      </c>
      <c r="AD251" s="899">
        <v>-3.81818181818183</v>
      </c>
      <c r="AE251" s="900">
        <v>89.5813636363636</v>
      </c>
      <c r="AF251" s="958"/>
      <c r="AH251" s="827"/>
      <c r="AI251" s="827"/>
      <c r="AJ251" s="827"/>
      <c r="AK251" s="827"/>
      <c r="AL251" s="827"/>
      <c r="AM251" s="827"/>
      <c r="AN251" s="827"/>
      <c r="AO251" s="827"/>
      <c r="AP251" s="827"/>
      <c r="AQ251" s="827"/>
      <c r="AR251" s="827"/>
      <c r="AS251" s="827"/>
      <c r="AT251" s="827"/>
      <c r="AU251" s="827"/>
      <c r="AV251" s="827"/>
      <c r="AW251" s="827"/>
      <c r="AX251" s="827"/>
      <c r="AY251" s="827"/>
      <c r="AZ251" s="827"/>
      <c r="BA251" s="827"/>
      <c r="BB251" s="827"/>
      <c r="BC251" s="827"/>
      <c r="BD251" s="827"/>
      <c r="BE251" s="827"/>
      <c r="BF251" s="827"/>
      <c r="BG251" s="827"/>
      <c r="BH251" s="827"/>
      <c r="BI251" s="827"/>
      <c r="BJ251" s="827"/>
      <c r="BK251" s="827"/>
      <c r="BL251" s="827"/>
      <c r="BM251" s="827"/>
      <c r="BN251" s="827"/>
      <c r="BO251" s="827"/>
      <c r="BP251" s="827"/>
      <c r="BQ251" s="827"/>
      <c r="BR251" s="827"/>
      <c r="BS251" s="827"/>
      <c r="BT251" s="827"/>
      <c r="BU251" s="827"/>
      <c r="BV251" s="827"/>
      <c r="BW251" s="827"/>
      <c r="BX251" s="827"/>
      <c r="BY251" s="827"/>
      <c r="BZ251" s="827"/>
      <c r="CA251" s="827"/>
      <c r="CB251" s="827"/>
      <c r="CC251" s="827"/>
      <c r="CD251" s="827"/>
      <c r="CE251" s="827"/>
      <c r="CF251" s="827"/>
      <c r="CG251" s="827"/>
      <c r="CH251" s="827"/>
      <c r="CI251" s="827"/>
      <c r="CJ251" s="827"/>
      <c r="CK251" s="827"/>
      <c r="CL251" s="827"/>
      <c r="CM251" s="827"/>
      <c r="CN251" s="827"/>
      <c r="CO251" s="827"/>
      <c r="CP251" s="827"/>
      <c r="CQ251" s="827"/>
      <c r="CR251" s="827"/>
      <c r="CS251" s="827"/>
      <c r="CT251" s="827"/>
      <c r="CU251" s="1227"/>
    </row>
    <row r="252" s="858" customFormat="1" ht="21.75" customHeight="1" spans="1:99">
      <c r="A252" s="1201"/>
      <c r="B252" s="852"/>
      <c r="C252" s="1200"/>
      <c r="E252" s="845" t="s">
        <v>423</v>
      </c>
      <c r="F252" s="857">
        <v>631.039671122895</v>
      </c>
      <c r="G252" s="857">
        <v>3.89240397360361</v>
      </c>
      <c r="H252" s="857"/>
      <c r="I252" s="1055" t="s">
        <v>405</v>
      </c>
      <c r="J252" s="1055">
        <v>2</v>
      </c>
      <c r="K252" s="994" t="s">
        <v>579</v>
      </c>
      <c r="L252" s="857">
        <v>85.6153846153846</v>
      </c>
      <c r="M252" s="857">
        <v>73.408</v>
      </c>
      <c r="N252" s="857">
        <v>10</v>
      </c>
      <c r="O252" s="857">
        <v>3</v>
      </c>
      <c r="P252" s="857">
        <v>73</v>
      </c>
      <c r="Q252" s="857">
        <v>15.249</v>
      </c>
      <c r="R252" s="857">
        <v>1.8</v>
      </c>
      <c r="S252" s="895">
        <v>7</v>
      </c>
      <c r="W252" s="1207"/>
      <c r="X252" s="1207"/>
      <c r="Y252" s="1207"/>
      <c r="Z252" s="1207"/>
      <c r="AA252" s="1207"/>
      <c r="AB252" s="1207"/>
      <c r="AC252" s="857">
        <v>147.7</v>
      </c>
      <c r="AD252" s="1055">
        <v>-2.80000000000001</v>
      </c>
      <c r="AE252" s="857">
        <v>89.945</v>
      </c>
      <c r="AF252" s="954"/>
      <c r="AH252" s="826"/>
      <c r="AI252" s="826"/>
      <c r="AJ252" s="826"/>
      <c r="AK252" s="826"/>
      <c r="AL252" s="826"/>
      <c r="AM252" s="826"/>
      <c r="AN252" s="826"/>
      <c r="AO252" s="826"/>
      <c r="AP252" s="826"/>
      <c r="AQ252" s="826"/>
      <c r="AR252" s="826"/>
      <c r="AS252" s="826"/>
      <c r="AT252" s="826"/>
      <c r="AU252" s="826"/>
      <c r="AV252" s="826"/>
      <c r="AW252" s="826"/>
      <c r="AX252" s="826"/>
      <c r="AY252" s="826"/>
      <c r="AZ252" s="826"/>
      <c r="BA252" s="826"/>
      <c r="BB252" s="826"/>
      <c r="BC252" s="826"/>
      <c r="BD252" s="826"/>
      <c r="BE252" s="826"/>
      <c r="BF252" s="826"/>
      <c r="BG252" s="826"/>
      <c r="BH252" s="826"/>
      <c r="BI252" s="826"/>
      <c r="BJ252" s="826"/>
      <c r="BK252" s="826"/>
      <c r="BL252" s="826"/>
      <c r="BM252" s="826"/>
      <c r="BN252" s="826"/>
      <c r="BO252" s="826"/>
      <c r="BP252" s="826"/>
      <c r="BQ252" s="826"/>
      <c r="BR252" s="826"/>
      <c r="BS252" s="826"/>
      <c r="BT252" s="826"/>
      <c r="BU252" s="826"/>
      <c r="BV252" s="826"/>
      <c r="BW252" s="826"/>
      <c r="BX252" s="826"/>
      <c r="BY252" s="826"/>
      <c r="BZ252" s="826"/>
      <c r="CA252" s="826"/>
      <c r="CB252" s="826"/>
      <c r="CC252" s="826"/>
      <c r="CD252" s="826"/>
      <c r="CE252" s="826"/>
      <c r="CF252" s="826"/>
      <c r="CG252" s="826"/>
      <c r="CH252" s="826"/>
      <c r="CI252" s="826"/>
      <c r="CJ252" s="826"/>
      <c r="CK252" s="826"/>
      <c r="CL252" s="826"/>
      <c r="CM252" s="826"/>
      <c r="CN252" s="826"/>
      <c r="CO252" s="826"/>
      <c r="CP252" s="826"/>
      <c r="CQ252" s="826"/>
      <c r="CR252" s="826"/>
      <c r="CS252" s="826"/>
      <c r="CT252" s="826"/>
      <c r="CU252" s="1226"/>
    </row>
    <row r="253" s="822" customFormat="1" ht="21.75" customHeight="1" spans="1:98">
      <c r="A253" s="1201"/>
      <c r="B253" s="852"/>
      <c r="C253" s="1200"/>
      <c r="D253" s="986" t="s">
        <v>648</v>
      </c>
      <c r="E253" s="845" t="s">
        <v>644</v>
      </c>
      <c r="F253" s="857">
        <v>607.358042810222</v>
      </c>
      <c r="G253" s="857"/>
      <c r="H253" s="857"/>
      <c r="I253" s="902"/>
      <c r="J253" s="902">
        <v>9</v>
      </c>
      <c r="K253" s="994" t="s">
        <v>401</v>
      </c>
      <c r="L253" s="857">
        <v>84.5</v>
      </c>
      <c r="M253" s="857">
        <v>70.3</v>
      </c>
      <c r="N253" s="857">
        <v>25</v>
      </c>
      <c r="O253" s="857">
        <v>5.4</v>
      </c>
      <c r="P253" s="857">
        <v>62</v>
      </c>
      <c r="Q253" s="857">
        <v>15.9</v>
      </c>
      <c r="R253" s="857">
        <v>1.9</v>
      </c>
      <c r="S253" s="895">
        <v>6.5</v>
      </c>
      <c r="T253" s="858"/>
      <c r="U253" s="858"/>
      <c r="V253" s="858"/>
      <c r="W253" s="1207">
        <v>5</v>
      </c>
      <c r="X253" s="1207">
        <v>6.25</v>
      </c>
      <c r="Y253" s="1207" t="s">
        <v>403</v>
      </c>
      <c r="Z253" s="1207">
        <v>5</v>
      </c>
      <c r="AA253" s="1222" t="s">
        <v>403</v>
      </c>
      <c r="AB253" s="1222"/>
      <c r="AC253" s="895">
        <v>150</v>
      </c>
      <c r="AD253" s="895"/>
      <c r="AE253" s="895">
        <v>93</v>
      </c>
      <c r="AF253" s="954"/>
      <c r="AG253" s="858"/>
      <c r="AH253" s="826"/>
      <c r="AI253" s="826"/>
      <c r="AJ253" s="826"/>
      <c r="AK253" s="826"/>
      <c r="AL253" s="826"/>
      <c r="AM253" s="826"/>
      <c r="AN253" s="826"/>
      <c r="AO253" s="826"/>
      <c r="AP253" s="826"/>
      <c r="AQ253" s="826"/>
      <c r="AR253" s="826"/>
      <c r="AS253" s="826"/>
      <c r="AT253" s="826"/>
      <c r="AU253" s="826"/>
      <c r="AV253" s="826"/>
      <c r="AW253" s="826"/>
      <c r="AX253" s="826"/>
      <c r="AY253" s="826"/>
      <c r="AZ253" s="826"/>
      <c r="BA253" s="826"/>
      <c r="BB253" s="826"/>
      <c r="BC253" s="826"/>
      <c r="BD253" s="826"/>
      <c r="BE253" s="826"/>
      <c r="BF253" s="826"/>
      <c r="BG253" s="826"/>
      <c r="BH253" s="826"/>
      <c r="BI253" s="826"/>
      <c r="BJ253" s="826"/>
      <c r="BK253" s="826"/>
      <c r="BL253" s="826"/>
      <c r="BM253" s="826"/>
      <c r="BN253" s="826"/>
      <c r="BO253" s="826"/>
      <c r="BP253" s="826"/>
      <c r="BQ253" s="826"/>
      <c r="BR253" s="826"/>
      <c r="BS253" s="826"/>
      <c r="BT253" s="826"/>
      <c r="BU253" s="826"/>
      <c r="BV253" s="826"/>
      <c r="BW253" s="826"/>
      <c r="BX253" s="826"/>
      <c r="BY253" s="826"/>
      <c r="BZ253" s="826"/>
      <c r="CA253" s="826"/>
      <c r="CB253" s="826"/>
      <c r="CC253" s="826"/>
      <c r="CD253" s="826"/>
      <c r="CE253" s="826"/>
      <c r="CF253" s="826"/>
      <c r="CG253" s="826"/>
      <c r="CH253" s="826"/>
      <c r="CI253" s="826"/>
      <c r="CJ253" s="826"/>
      <c r="CK253" s="826"/>
      <c r="CL253" s="826"/>
      <c r="CM253" s="826"/>
      <c r="CN253" s="826"/>
      <c r="CO253" s="826"/>
      <c r="CP253" s="826"/>
      <c r="CQ253" s="826"/>
      <c r="CR253" s="826"/>
      <c r="CS253" s="826"/>
      <c r="CT253" s="826"/>
    </row>
    <row r="254" s="822" customFormat="1" ht="21.75" customHeight="1" spans="2:85">
      <c r="B254" s="852"/>
      <c r="C254" s="1200"/>
      <c r="D254" s="858"/>
      <c r="E254" s="1129" t="s">
        <v>643</v>
      </c>
      <c r="F254" s="895">
        <v>699.593003858447</v>
      </c>
      <c r="G254" s="857"/>
      <c r="H254" s="857"/>
      <c r="I254" s="902"/>
      <c r="J254" s="902">
        <v>13</v>
      </c>
      <c r="K254" s="994" t="s">
        <v>401</v>
      </c>
      <c r="L254" s="857">
        <v>85.0769230769231</v>
      </c>
      <c r="M254" s="857">
        <v>74.358</v>
      </c>
      <c r="N254" s="857">
        <v>36</v>
      </c>
      <c r="O254" s="857">
        <v>5.9</v>
      </c>
      <c r="P254" s="857">
        <v>65</v>
      </c>
      <c r="Q254" s="857">
        <v>16.517</v>
      </c>
      <c r="R254" s="857">
        <v>1.7</v>
      </c>
      <c r="S254" s="895">
        <v>7</v>
      </c>
      <c r="T254" s="858"/>
      <c r="U254" s="858"/>
      <c r="V254" s="858"/>
      <c r="W254" s="1207">
        <v>3</v>
      </c>
      <c r="X254" s="1207">
        <v>4.75</v>
      </c>
      <c r="Y254" s="1207" t="s">
        <v>406</v>
      </c>
      <c r="Z254" s="1207">
        <v>5</v>
      </c>
      <c r="AA254" s="1207" t="s">
        <v>403</v>
      </c>
      <c r="AB254" s="1207"/>
      <c r="AC254" s="895">
        <v>150.363636363636</v>
      </c>
      <c r="AD254" s="895"/>
      <c r="AE254" s="895">
        <v>90.94</v>
      </c>
      <c r="AF254" s="954"/>
      <c r="AG254" s="858"/>
      <c r="AH254" s="826"/>
      <c r="AI254" s="826"/>
      <c r="AJ254" s="826"/>
      <c r="AK254" s="826"/>
      <c r="AL254" s="826"/>
      <c r="AM254" s="826"/>
      <c r="AN254" s="826"/>
      <c r="AO254" s="826"/>
      <c r="AP254" s="826"/>
      <c r="AQ254" s="826"/>
      <c r="AR254" s="826"/>
      <c r="AS254" s="826"/>
      <c r="AT254" s="826"/>
      <c r="AU254" s="826"/>
      <c r="AV254" s="826"/>
      <c r="AW254" s="826"/>
      <c r="AX254" s="826"/>
      <c r="AY254" s="826"/>
      <c r="AZ254" s="826"/>
      <c r="BA254" s="826"/>
      <c r="BB254" s="826"/>
      <c r="BC254" s="826"/>
      <c r="BD254" s="826"/>
      <c r="BE254" s="826"/>
      <c r="BF254" s="826"/>
      <c r="BG254" s="826"/>
      <c r="BH254" s="826"/>
      <c r="BI254" s="826"/>
      <c r="BJ254" s="826"/>
      <c r="BK254" s="826"/>
      <c r="BL254" s="826"/>
      <c r="BM254" s="826"/>
      <c r="BN254" s="826"/>
      <c r="BO254" s="826"/>
      <c r="BP254" s="826"/>
      <c r="BQ254" s="826"/>
      <c r="BR254" s="826"/>
      <c r="BS254" s="826"/>
      <c r="BT254" s="826"/>
      <c r="BU254" s="826"/>
      <c r="BV254" s="826"/>
      <c r="BW254" s="826"/>
      <c r="BX254" s="826"/>
      <c r="BY254" s="826"/>
      <c r="BZ254" s="826"/>
      <c r="CA254" s="826"/>
      <c r="CB254" s="826"/>
      <c r="CC254" s="826"/>
      <c r="CD254" s="826"/>
      <c r="CE254" s="826"/>
      <c r="CF254" s="826"/>
      <c r="CG254" s="826"/>
    </row>
    <row r="255" s="823" customFormat="1" ht="21.75" customHeight="1" spans="2:85">
      <c r="B255" s="867"/>
      <c r="C255" s="1200"/>
      <c r="D255" s="858"/>
      <c r="E255" s="811" t="s">
        <v>651</v>
      </c>
      <c r="F255" s="900">
        <f>AVERAGE(F253:F254)</f>
        <v>653.475523334334</v>
      </c>
      <c r="G255" s="899"/>
      <c r="H255" s="899"/>
      <c r="I255" s="963"/>
      <c r="J255" s="963"/>
      <c r="K255" s="998" t="s">
        <v>401</v>
      </c>
      <c r="L255" s="899">
        <v>85.0769230769231</v>
      </c>
      <c r="M255" s="899">
        <v>74.358</v>
      </c>
      <c r="N255" s="899">
        <v>36</v>
      </c>
      <c r="O255" s="899">
        <v>5.9</v>
      </c>
      <c r="P255" s="899">
        <v>65</v>
      </c>
      <c r="Q255" s="899">
        <v>16.517</v>
      </c>
      <c r="R255" s="899">
        <v>1.7</v>
      </c>
      <c r="S255" s="900">
        <v>7</v>
      </c>
      <c r="T255" s="862"/>
      <c r="U255" s="862"/>
      <c r="V255" s="862"/>
      <c r="W255" s="1208">
        <v>5</v>
      </c>
      <c r="X255" s="1207">
        <v>6.25</v>
      </c>
      <c r="Y255" s="1207" t="s">
        <v>403</v>
      </c>
      <c r="Z255" s="1208">
        <v>5</v>
      </c>
      <c r="AA255" s="1208" t="s">
        <v>403</v>
      </c>
      <c r="AB255" s="1208"/>
      <c r="AC255" s="900">
        <f>AVERAGE(AC253:AC254)</f>
        <v>150.181818181818</v>
      </c>
      <c r="AD255" s="900"/>
      <c r="AE255" s="900">
        <f>AVERAGE(AE253:AE254)</f>
        <v>91.97</v>
      </c>
      <c r="AF255" s="958"/>
      <c r="AG255" s="862"/>
      <c r="AH255" s="827"/>
      <c r="AI255" s="827"/>
      <c r="AJ255" s="827"/>
      <c r="AK255" s="827"/>
      <c r="AL255" s="827"/>
      <c r="AM255" s="827"/>
      <c r="AN255" s="827"/>
      <c r="AO255" s="827"/>
      <c r="AP255" s="827"/>
      <c r="AQ255" s="827"/>
      <c r="AR255" s="827"/>
      <c r="AS255" s="827"/>
      <c r="AT255" s="827"/>
      <c r="AU255" s="827"/>
      <c r="AV255" s="827"/>
      <c r="AW255" s="827"/>
      <c r="AX255" s="827"/>
      <c r="AY255" s="827"/>
      <c r="AZ255" s="827"/>
      <c r="BA255" s="827"/>
      <c r="BB255" s="827"/>
      <c r="BC255" s="827"/>
      <c r="BD255" s="827"/>
      <c r="BE255" s="827"/>
      <c r="BF255" s="827"/>
      <c r="BG255" s="827"/>
      <c r="BH255" s="827"/>
      <c r="BI255" s="827"/>
      <c r="BJ255" s="827"/>
      <c r="BK255" s="827"/>
      <c r="BL255" s="827"/>
      <c r="BM255" s="827"/>
      <c r="BN255" s="827"/>
      <c r="BO255" s="827"/>
      <c r="BP255" s="827"/>
      <c r="BQ255" s="827"/>
      <c r="BR255" s="827"/>
      <c r="BS255" s="827"/>
      <c r="BT255" s="827"/>
      <c r="BU255" s="827"/>
      <c r="BV255" s="827"/>
      <c r="BW255" s="827"/>
      <c r="BX255" s="827"/>
      <c r="BY255" s="827"/>
      <c r="BZ255" s="827"/>
      <c r="CA255" s="827"/>
      <c r="CB255" s="827"/>
      <c r="CC255" s="827"/>
      <c r="CD255" s="827"/>
      <c r="CE255" s="827"/>
      <c r="CF255" s="827"/>
      <c r="CG255" s="827"/>
    </row>
    <row r="256" s="822" customFormat="1" ht="21.75" customHeight="1" spans="2:85">
      <c r="B256" s="852"/>
      <c r="C256" s="1200"/>
      <c r="D256" s="858"/>
      <c r="E256" s="1129" t="s">
        <v>421</v>
      </c>
      <c r="F256" s="857">
        <v>624.750987484422</v>
      </c>
      <c r="G256" s="857"/>
      <c r="H256" s="857"/>
      <c r="I256" s="902"/>
      <c r="J256" s="902">
        <v>13</v>
      </c>
      <c r="K256" s="994" t="s">
        <v>401</v>
      </c>
      <c r="L256" s="857">
        <v>84.2692307692308</v>
      </c>
      <c r="M256" s="857">
        <v>69.4515384615385</v>
      </c>
      <c r="N256" s="857">
        <v>23</v>
      </c>
      <c r="O256" s="857">
        <v>6.6</v>
      </c>
      <c r="P256" s="857">
        <v>70</v>
      </c>
      <c r="Q256" s="857">
        <v>15.351</v>
      </c>
      <c r="R256" s="857">
        <v>1.8</v>
      </c>
      <c r="S256" s="895">
        <v>6.2</v>
      </c>
      <c r="T256" s="858"/>
      <c r="U256" s="858"/>
      <c r="V256" s="858"/>
      <c r="W256" s="1207">
        <v>5</v>
      </c>
      <c r="X256" s="1207">
        <v>4.75</v>
      </c>
      <c r="Y256" s="1207">
        <v>5</v>
      </c>
      <c r="Z256" s="1207">
        <v>5</v>
      </c>
      <c r="AA256" s="1207" t="s">
        <v>403</v>
      </c>
      <c r="AB256" s="1207"/>
      <c r="AC256" s="857">
        <v>151.7</v>
      </c>
      <c r="AD256" s="895"/>
      <c r="AE256" s="857">
        <v>91.123</v>
      </c>
      <c r="AF256" s="954"/>
      <c r="AG256" s="858"/>
      <c r="AH256" s="826"/>
      <c r="AI256" s="826"/>
      <c r="AJ256" s="826"/>
      <c r="AK256" s="826"/>
      <c r="AL256" s="826"/>
      <c r="AM256" s="826"/>
      <c r="AN256" s="826"/>
      <c r="AO256" s="826"/>
      <c r="AP256" s="826"/>
      <c r="AQ256" s="826"/>
      <c r="AR256" s="826"/>
      <c r="AS256" s="826"/>
      <c r="AT256" s="826"/>
      <c r="AU256" s="826"/>
      <c r="AV256" s="826"/>
      <c r="AW256" s="826"/>
      <c r="AX256" s="826"/>
      <c r="AY256" s="826"/>
      <c r="AZ256" s="826"/>
      <c r="BA256" s="826"/>
      <c r="BB256" s="826"/>
      <c r="BC256" s="826"/>
      <c r="BD256" s="826"/>
      <c r="BE256" s="826"/>
      <c r="BF256" s="826"/>
      <c r="BG256" s="826"/>
      <c r="BH256" s="826"/>
      <c r="BI256" s="826"/>
      <c r="BJ256" s="826"/>
      <c r="BK256" s="826"/>
      <c r="BL256" s="826"/>
      <c r="BM256" s="826"/>
      <c r="BN256" s="826"/>
      <c r="BO256" s="826"/>
      <c r="BP256" s="826"/>
      <c r="BQ256" s="826"/>
      <c r="BR256" s="826"/>
      <c r="BS256" s="826"/>
      <c r="BT256" s="826"/>
      <c r="BU256" s="826"/>
      <c r="BV256" s="826"/>
      <c r="BW256" s="826"/>
      <c r="BX256" s="826"/>
      <c r="BY256" s="826"/>
      <c r="BZ256" s="826"/>
      <c r="CA256" s="826"/>
      <c r="CB256" s="826"/>
      <c r="CC256" s="826"/>
      <c r="CD256" s="826"/>
      <c r="CE256" s="826"/>
      <c r="CF256" s="826"/>
      <c r="CG256" s="826"/>
    </row>
    <row r="257" s="823" customFormat="1" ht="21.75" customHeight="1" spans="2:85">
      <c r="B257" s="852"/>
      <c r="C257" s="1200"/>
      <c r="D257" s="858"/>
      <c r="E257" s="811" t="s">
        <v>652</v>
      </c>
      <c r="F257" s="899">
        <v>662.171995671434</v>
      </c>
      <c r="G257" s="899"/>
      <c r="H257" s="899"/>
      <c r="I257" s="963"/>
      <c r="J257" s="963"/>
      <c r="K257" s="998" t="s">
        <v>401</v>
      </c>
      <c r="L257" s="899">
        <v>85.0769230769231</v>
      </c>
      <c r="M257" s="899">
        <v>74.358</v>
      </c>
      <c r="N257" s="899">
        <v>36</v>
      </c>
      <c r="O257" s="899">
        <v>5.9</v>
      </c>
      <c r="P257" s="899">
        <v>65</v>
      </c>
      <c r="Q257" s="899">
        <v>16.517</v>
      </c>
      <c r="R257" s="899">
        <v>1.7</v>
      </c>
      <c r="S257" s="900">
        <v>7</v>
      </c>
      <c r="T257" s="862"/>
      <c r="U257" s="862"/>
      <c r="V257" s="862"/>
      <c r="W257" s="1208">
        <v>5</v>
      </c>
      <c r="X257" s="1208">
        <v>4.75</v>
      </c>
      <c r="Y257" s="1208">
        <v>5</v>
      </c>
      <c r="Z257" s="1208">
        <v>5</v>
      </c>
      <c r="AA257" s="1208" t="s">
        <v>403</v>
      </c>
      <c r="AB257" s="1208"/>
      <c r="AC257" s="899">
        <v>151.031818181818</v>
      </c>
      <c r="AD257" s="900"/>
      <c r="AE257" s="899">
        <v>91.0315</v>
      </c>
      <c r="AF257" s="958"/>
      <c r="AG257" s="862"/>
      <c r="AH257" s="827"/>
      <c r="AI257" s="827"/>
      <c r="AJ257" s="827"/>
      <c r="AK257" s="827"/>
      <c r="AL257" s="827"/>
      <c r="AM257" s="827"/>
      <c r="AN257" s="827"/>
      <c r="AO257" s="827"/>
      <c r="AP257" s="827"/>
      <c r="AQ257" s="827"/>
      <c r="AR257" s="827"/>
      <c r="AS257" s="827"/>
      <c r="AT257" s="827"/>
      <c r="AU257" s="827"/>
      <c r="AV257" s="827"/>
      <c r="AW257" s="827"/>
      <c r="AX257" s="827"/>
      <c r="AY257" s="827"/>
      <c r="AZ257" s="827"/>
      <c r="BA257" s="827"/>
      <c r="BB257" s="827"/>
      <c r="BC257" s="827"/>
      <c r="BD257" s="827"/>
      <c r="BE257" s="827"/>
      <c r="BF257" s="827"/>
      <c r="BG257" s="827"/>
      <c r="BH257" s="827"/>
      <c r="BI257" s="827"/>
      <c r="BJ257" s="827"/>
      <c r="BK257" s="827"/>
      <c r="BL257" s="827"/>
      <c r="BM257" s="827"/>
      <c r="BN257" s="827"/>
      <c r="BO257" s="827"/>
      <c r="BP257" s="827"/>
      <c r="BQ257" s="827"/>
      <c r="BR257" s="827"/>
      <c r="BS257" s="827"/>
      <c r="BT257" s="827"/>
      <c r="BU257" s="827"/>
      <c r="BV257" s="827"/>
      <c r="BW257" s="827"/>
      <c r="BX257" s="827"/>
      <c r="BY257" s="827"/>
      <c r="BZ257" s="827"/>
      <c r="CA257" s="827"/>
      <c r="CB257" s="827"/>
      <c r="CC257" s="827"/>
      <c r="CD257" s="827"/>
      <c r="CE257" s="827"/>
      <c r="CF257" s="827"/>
      <c r="CG257" s="827"/>
    </row>
    <row r="258" s="822" customFormat="1" ht="21.75" customHeight="1" spans="2:85">
      <c r="B258" s="852"/>
      <c r="C258" s="1228"/>
      <c r="D258" s="858"/>
      <c r="E258" s="845" t="s">
        <v>423</v>
      </c>
      <c r="F258" s="857">
        <v>607.39731393955</v>
      </c>
      <c r="G258" s="857"/>
      <c r="H258" s="857"/>
      <c r="I258" s="902"/>
      <c r="J258" s="902">
        <v>6</v>
      </c>
      <c r="K258" s="994" t="s">
        <v>401</v>
      </c>
      <c r="L258" s="857">
        <v>83.8846153846154</v>
      </c>
      <c r="M258" s="857">
        <v>68.839</v>
      </c>
      <c r="N258" s="857">
        <v>24</v>
      </c>
      <c r="O258" s="857">
        <v>5.9</v>
      </c>
      <c r="P258" s="857">
        <v>75</v>
      </c>
      <c r="Q258" s="857">
        <v>15.407</v>
      </c>
      <c r="R258" s="857">
        <v>1.8</v>
      </c>
      <c r="S258" s="895">
        <v>6.5</v>
      </c>
      <c r="T258" s="858"/>
      <c r="U258" s="858"/>
      <c r="V258" s="858"/>
      <c r="W258" s="1207"/>
      <c r="X258" s="1207"/>
      <c r="Y258" s="1207"/>
      <c r="Z258" s="1207"/>
      <c r="AA258" s="1207"/>
      <c r="AB258" s="1207"/>
      <c r="AC258" s="857">
        <v>150.5</v>
      </c>
      <c r="AD258" s="895"/>
      <c r="AE258" s="857">
        <v>89.356</v>
      </c>
      <c r="AF258" s="954"/>
      <c r="AG258" s="858"/>
      <c r="AH258" s="826"/>
      <c r="AI258" s="826"/>
      <c r="AJ258" s="826"/>
      <c r="AK258" s="826"/>
      <c r="AL258" s="826"/>
      <c r="AM258" s="826"/>
      <c r="AN258" s="826"/>
      <c r="AO258" s="826"/>
      <c r="AP258" s="826"/>
      <c r="AQ258" s="826"/>
      <c r="AR258" s="826"/>
      <c r="AS258" s="826"/>
      <c r="AT258" s="826"/>
      <c r="AU258" s="826"/>
      <c r="AV258" s="826"/>
      <c r="AW258" s="826"/>
      <c r="AX258" s="826"/>
      <c r="AY258" s="826"/>
      <c r="AZ258" s="826"/>
      <c r="BA258" s="826"/>
      <c r="BB258" s="826"/>
      <c r="BC258" s="826"/>
      <c r="BD258" s="826"/>
      <c r="BE258" s="826"/>
      <c r="BF258" s="826"/>
      <c r="BG258" s="826"/>
      <c r="BH258" s="826"/>
      <c r="BI258" s="826"/>
      <c r="BJ258" s="826"/>
      <c r="BK258" s="826"/>
      <c r="BL258" s="826"/>
      <c r="BM258" s="826"/>
      <c r="BN258" s="826"/>
      <c r="BO258" s="826"/>
      <c r="BP258" s="826"/>
      <c r="BQ258" s="826"/>
      <c r="BR258" s="826"/>
      <c r="BS258" s="826"/>
      <c r="BT258" s="826"/>
      <c r="BU258" s="826"/>
      <c r="BV258" s="826"/>
      <c r="BW258" s="826"/>
      <c r="BX258" s="826"/>
      <c r="BY258" s="826"/>
      <c r="BZ258" s="826"/>
      <c r="CA258" s="826"/>
      <c r="CB258" s="826"/>
      <c r="CC258" s="826"/>
      <c r="CD258" s="826"/>
      <c r="CE258" s="826"/>
      <c r="CF258" s="826"/>
      <c r="CG258" s="826"/>
    </row>
    <row r="259" s="824" customFormat="1" ht="21.75" customHeight="1" spans="2:33">
      <c r="B259" s="858">
        <v>66</v>
      </c>
      <c r="C259" s="961" t="s">
        <v>653</v>
      </c>
      <c r="D259" s="1040" t="s">
        <v>278</v>
      </c>
      <c r="E259" s="860">
        <v>2019</v>
      </c>
      <c r="F259" s="861">
        <v>735.665490750603</v>
      </c>
      <c r="G259" s="861">
        <v>1.51365481026943</v>
      </c>
      <c r="H259" s="861">
        <v>-1.82409213592588</v>
      </c>
      <c r="I259" s="860" t="s">
        <v>495</v>
      </c>
      <c r="J259" s="860">
        <v>13</v>
      </c>
      <c r="K259" s="1079" t="s">
        <v>579</v>
      </c>
      <c r="L259" s="861">
        <v>85.8461538461539</v>
      </c>
      <c r="M259" s="861">
        <v>74.2135384615385</v>
      </c>
      <c r="N259" s="861">
        <v>12</v>
      </c>
      <c r="O259" s="861">
        <v>3</v>
      </c>
      <c r="P259" s="861">
        <v>80</v>
      </c>
      <c r="Q259" s="861">
        <v>14.749</v>
      </c>
      <c r="R259" s="861">
        <v>1.7</v>
      </c>
      <c r="S259" s="861">
        <v>7</v>
      </c>
      <c r="T259" s="926"/>
      <c r="U259" s="926"/>
      <c r="V259" s="926"/>
      <c r="W259" s="1009">
        <v>3</v>
      </c>
      <c r="X259" s="1009">
        <v>4.25</v>
      </c>
      <c r="Y259" s="1009" t="s">
        <v>406</v>
      </c>
      <c r="Z259" s="1009">
        <v>5</v>
      </c>
      <c r="AA259" s="1009" t="s">
        <v>403</v>
      </c>
      <c r="AB259" s="1009" t="s">
        <v>429</v>
      </c>
      <c r="AC259" s="861">
        <v>158.636363636364</v>
      </c>
      <c r="AD259" s="861">
        <v>0.818181818181813</v>
      </c>
      <c r="AE259" s="861">
        <v>104.13</v>
      </c>
      <c r="AF259" s="861">
        <v>1.73684210526316</v>
      </c>
      <c r="AG259" s="926"/>
    </row>
    <row r="260" s="824" customFormat="1" ht="21.75" customHeight="1" spans="2:33">
      <c r="B260" s="858"/>
      <c r="C260" s="1200"/>
      <c r="D260" s="853"/>
      <c r="E260" s="860">
        <v>2020</v>
      </c>
      <c r="F260" s="861">
        <v>708.251630065841</v>
      </c>
      <c r="G260" s="861">
        <v>4.58767894612943</v>
      </c>
      <c r="H260" s="861">
        <v>1.24647810160085</v>
      </c>
      <c r="I260" s="860" t="s">
        <v>495</v>
      </c>
      <c r="J260" s="860">
        <v>2</v>
      </c>
      <c r="K260" s="1079" t="s">
        <v>579</v>
      </c>
      <c r="L260" s="861">
        <v>85.3461538461539</v>
      </c>
      <c r="M260" s="861">
        <v>74.3669230769231</v>
      </c>
      <c r="N260" s="861">
        <v>11</v>
      </c>
      <c r="O260" s="861">
        <v>1.9</v>
      </c>
      <c r="P260" s="861">
        <v>75</v>
      </c>
      <c r="Q260" s="861">
        <v>14.691</v>
      </c>
      <c r="R260" s="861">
        <v>1.7</v>
      </c>
      <c r="S260" s="861">
        <v>7</v>
      </c>
      <c r="T260" s="926"/>
      <c r="U260" s="926"/>
      <c r="V260" s="926"/>
      <c r="W260" s="1009">
        <v>1</v>
      </c>
      <c r="X260" s="1009">
        <v>2</v>
      </c>
      <c r="Y260" s="1009" t="s">
        <v>413</v>
      </c>
      <c r="Z260" s="1009">
        <v>5</v>
      </c>
      <c r="AA260" s="1009" t="s">
        <v>413</v>
      </c>
      <c r="AB260" s="1009" t="s">
        <v>547</v>
      </c>
      <c r="AC260" s="861">
        <v>156.636363636364</v>
      </c>
      <c r="AD260" s="861">
        <v>-0.727272727272748</v>
      </c>
      <c r="AE260" s="861">
        <v>103.701212121212</v>
      </c>
      <c r="AF260" s="861">
        <v>1.59420289855072</v>
      </c>
      <c r="AG260" s="926"/>
    </row>
    <row r="261" s="825" customFormat="1" ht="21.75" customHeight="1" spans="2:33">
      <c r="B261" s="858"/>
      <c r="C261" s="1200"/>
      <c r="D261" s="853"/>
      <c r="E261" s="1066" t="s">
        <v>580</v>
      </c>
      <c r="F261" s="864">
        <v>721.958560408222</v>
      </c>
      <c r="G261" s="864">
        <v>3.05066687819943</v>
      </c>
      <c r="H261" s="864"/>
      <c r="I261" s="863"/>
      <c r="J261" s="863"/>
      <c r="K261" s="1080" t="s">
        <v>581</v>
      </c>
      <c r="L261" s="864">
        <v>85.3461538461539</v>
      </c>
      <c r="M261" s="864">
        <v>74.3669230769231</v>
      </c>
      <c r="N261" s="864">
        <v>11</v>
      </c>
      <c r="O261" s="864">
        <v>1.9</v>
      </c>
      <c r="P261" s="864">
        <v>75</v>
      </c>
      <c r="Q261" s="864">
        <v>14.691</v>
      </c>
      <c r="R261" s="864">
        <v>1.7</v>
      </c>
      <c r="S261" s="864">
        <v>7</v>
      </c>
      <c r="T261" s="927"/>
      <c r="U261" s="927"/>
      <c r="V261" s="927"/>
      <c r="W261" s="1094">
        <v>3</v>
      </c>
      <c r="X261" s="1094">
        <v>4.25</v>
      </c>
      <c r="Y261" s="1094" t="s">
        <v>406</v>
      </c>
      <c r="Z261" s="1094">
        <v>5</v>
      </c>
      <c r="AA261" s="1094" t="s">
        <v>403</v>
      </c>
      <c r="AB261" s="1094" t="s">
        <v>434</v>
      </c>
      <c r="AC261" s="864">
        <v>157.636363636364</v>
      </c>
      <c r="AD261" s="864">
        <v>0.0454545454545325</v>
      </c>
      <c r="AE261" s="864">
        <v>103.915606060606</v>
      </c>
      <c r="AF261" s="864"/>
      <c r="AG261" s="927"/>
    </row>
    <row r="262" s="824" customFormat="1" ht="21.75" customHeight="1" spans="2:33">
      <c r="B262" s="858"/>
      <c r="C262" s="1200"/>
      <c r="D262" s="853"/>
      <c r="E262" s="860">
        <v>2020</v>
      </c>
      <c r="F262" s="861">
        <v>701.343333333333</v>
      </c>
      <c r="G262" s="861">
        <v>5.18063917323063</v>
      </c>
      <c r="H262" s="861">
        <v>0.820553258062958</v>
      </c>
      <c r="I262" s="860" t="s">
        <v>619</v>
      </c>
      <c r="J262" s="860">
        <v>1</v>
      </c>
      <c r="K262" s="1009"/>
      <c r="L262" s="861"/>
      <c r="M262" s="861"/>
      <c r="N262" s="861"/>
      <c r="O262" s="861"/>
      <c r="P262" s="861"/>
      <c r="Q262" s="861"/>
      <c r="R262" s="861"/>
      <c r="S262" s="861"/>
      <c r="T262" s="926"/>
      <c r="U262" s="926"/>
      <c r="V262" s="926"/>
      <c r="W262" s="1009"/>
      <c r="X262" s="1009"/>
      <c r="Y262" s="1009"/>
      <c r="Z262" s="1009"/>
      <c r="AA262" s="1009"/>
      <c r="AB262" s="1009"/>
      <c r="AC262" s="861">
        <v>158.777777777778</v>
      </c>
      <c r="AD262" s="861">
        <v>0.111111111111114</v>
      </c>
      <c r="AE262" s="861">
        <v>103.022222222222</v>
      </c>
      <c r="AF262" s="861">
        <v>1.64912280701754</v>
      </c>
      <c r="AG262" s="926"/>
    </row>
    <row r="263" s="824" customFormat="1" ht="21.75" customHeight="1" spans="2:33">
      <c r="B263" s="858">
        <v>67</v>
      </c>
      <c r="C263" s="1200"/>
      <c r="D263" s="1040" t="s">
        <v>282</v>
      </c>
      <c r="E263" s="860">
        <v>2019</v>
      </c>
      <c r="F263" s="861">
        <v>745.544811234236</v>
      </c>
      <c r="G263" s="861">
        <v>2.87689114790478</v>
      </c>
      <c r="H263" s="861">
        <v>-0.505678713310085</v>
      </c>
      <c r="I263" s="860" t="s">
        <v>510</v>
      </c>
      <c r="J263" s="860">
        <v>10</v>
      </c>
      <c r="K263" s="1079" t="s">
        <v>579</v>
      </c>
      <c r="L263" s="861">
        <v>85.1923076923077</v>
      </c>
      <c r="M263" s="861">
        <v>76.1508461538461</v>
      </c>
      <c r="N263" s="861">
        <v>13</v>
      </c>
      <c r="O263" s="861">
        <v>3</v>
      </c>
      <c r="P263" s="861">
        <v>70</v>
      </c>
      <c r="Q263" s="861">
        <v>16.456</v>
      </c>
      <c r="R263" s="861">
        <v>1.8</v>
      </c>
      <c r="S263" s="861">
        <v>7</v>
      </c>
      <c r="T263" s="926"/>
      <c r="U263" s="926"/>
      <c r="V263" s="926"/>
      <c r="W263" s="1009">
        <v>1</v>
      </c>
      <c r="X263" s="1009">
        <v>3</v>
      </c>
      <c r="Y263" s="1009" t="s">
        <v>402</v>
      </c>
      <c r="Z263" s="1009">
        <v>5</v>
      </c>
      <c r="AA263" s="1009" t="s">
        <v>413</v>
      </c>
      <c r="AB263" s="1009" t="s">
        <v>433</v>
      </c>
      <c r="AC263" s="861">
        <v>155.818181818182</v>
      </c>
      <c r="AD263" s="861">
        <v>-2</v>
      </c>
      <c r="AE263" s="861">
        <v>102.354545454545</v>
      </c>
      <c r="AF263" s="861">
        <v>1.89473684210526</v>
      </c>
      <c r="AG263" s="926"/>
    </row>
    <row r="264" s="824" customFormat="1" ht="21.75" customHeight="1" spans="2:33">
      <c r="B264" s="858"/>
      <c r="C264" s="1200"/>
      <c r="D264" s="853"/>
      <c r="E264" s="860">
        <v>2020</v>
      </c>
      <c r="F264" s="861">
        <v>699.927205932469</v>
      </c>
      <c r="G264" s="861">
        <v>3.35840934516634</v>
      </c>
      <c r="H264" s="861">
        <v>0.0564792509811834</v>
      </c>
      <c r="I264" s="860" t="s">
        <v>495</v>
      </c>
      <c r="J264" s="860">
        <v>7</v>
      </c>
      <c r="K264" s="1079" t="s">
        <v>584</v>
      </c>
      <c r="L264" s="861">
        <v>84.5</v>
      </c>
      <c r="M264" s="861">
        <v>74.3677307692308</v>
      </c>
      <c r="N264" s="861">
        <v>15</v>
      </c>
      <c r="O264" s="861">
        <v>4.7</v>
      </c>
      <c r="P264" s="861">
        <v>75</v>
      </c>
      <c r="Q264" s="861">
        <v>15.62</v>
      </c>
      <c r="R264" s="861">
        <v>1.8</v>
      </c>
      <c r="S264" s="861">
        <v>6.2</v>
      </c>
      <c r="T264" s="926"/>
      <c r="U264" s="926"/>
      <c r="V264" s="926"/>
      <c r="W264" s="1009">
        <v>3</v>
      </c>
      <c r="X264" s="1009">
        <v>4.25</v>
      </c>
      <c r="Y264" s="1009" t="s">
        <v>406</v>
      </c>
      <c r="Z264" s="1009">
        <v>3</v>
      </c>
      <c r="AA264" s="1009" t="s">
        <v>403</v>
      </c>
      <c r="AB264" s="1009" t="s">
        <v>547</v>
      </c>
      <c r="AC264" s="861">
        <v>154.090909090909</v>
      </c>
      <c r="AD264" s="861">
        <v>-3.27272727272728</v>
      </c>
      <c r="AE264" s="861">
        <v>102.859090909091</v>
      </c>
      <c r="AF264" s="861">
        <v>1.85507246376812</v>
      </c>
      <c r="AG264" s="926"/>
    </row>
    <row r="265" s="825" customFormat="1" ht="21.75" customHeight="1" spans="2:33">
      <c r="B265" s="858"/>
      <c r="C265" s="1200"/>
      <c r="D265" s="853"/>
      <c r="E265" s="1066" t="s">
        <v>580</v>
      </c>
      <c r="F265" s="864">
        <v>722.736008583352</v>
      </c>
      <c r="G265" s="864">
        <v>3.11765024653556</v>
      </c>
      <c r="H265" s="864"/>
      <c r="I265" s="863"/>
      <c r="J265" s="863"/>
      <c r="K265" s="1080" t="s">
        <v>581</v>
      </c>
      <c r="L265" s="864">
        <v>85.1923076923077</v>
      </c>
      <c r="M265" s="864">
        <v>76.1508461538461</v>
      </c>
      <c r="N265" s="864">
        <v>13</v>
      </c>
      <c r="O265" s="864">
        <v>3</v>
      </c>
      <c r="P265" s="864">
        <v>70</v>
      </c>
      <c r="Q265" s="864">
        <v>16.456</v>
      </c>
      <c r="R265" s="864">
        <v>1.8</v>
      </c>
      <c r="S265" s="864">
        <v>7</v>
      </c>
      <c r="T265" s="927"/>
      <c r="U265" s="927"/>
      <c r="V265" s="927"/>
      <c r="W265" s="1094">
        <v>3</v>
      </c>
      <c r="X265" s="1094">
        <v>4.25</v>
      </c>
      <c r="Y265" s="1094" t="s">
        <v>406</v>
      </c>
      <c r="Z265" s="1094">
        <v>5</v>
      </c>
      <c r="AA265" s="1094" t="s">
        <v>403</v>
      </c>
      <c r="AB265" s="1094" t="s">
        <v>481</v>
      </c>
      <c r="AC265" s="864">
        <v>154.954545454545</v>
      </c>
      <c r="AD265" s="864">
        <v>-2.63636363636364</v>
      </c>
      <c r="AE265" s="864">
        <v>102.606818181818</v>
      </c>
      <c r="AF265" s="864"/>
      <c r="AG265" s="927"/>
    </row>
    <row r="266" s="824" customFormat="1" ht="21.75" customHeight="1" spans="2:33">
      <c r="B266" s="858"/>
      <c r="C266" s="1200"/>
      <c r="D266" s="853"/>
      <c r="E266" s="860">
        <v>2020</v>
      </c>
      <c r="F266" s="861">
        <v>688.716666666667</v>
      </c>
      <c r="G266" s="861">
        <v>3.28701474207614</v>
      </c>
      <c r="H266" s="861">
        <v>-0.99457416759895</v>
      </c>
      <c r="I266" s="860" t="s">
        <v>619</v>
      </c>
      <c r="J266" s="860">
        <v>7</v>
      </c>
      <c r="K266" s="1009"/>
      <c r="L266" s="861"/>
      <c r="M266" s="861"/>
      <c r="N266" s="861"/>
      <c r="O266" s="861"/>
      <c r="P266" s="861"/>
      <c r="Q266" s="861"/>
      <c r="R266" s="861"/>
      <c r="S266" s="861"/>
      <c r="T266" s="926"/>
      <c r="U266" s="926"/>
      <c r="V266" s="926"/>
      <c r="W266" s="1009"/>
      <c r="X266" s="1009"/>
      <c r="Y266" s="1009"/>
      <c r="Z266" s="1009"/>
      <c r="AA266" s="1009"/>
      <c r="AB266" s="1009"/>
      <c r="AC266" s="861">
        <v>156.444444444444</v>
      </c>
      <c r="AD266" s="861">
        <v>-2.2222222222222</v>
      </c>
      <c r="AE266" s="861">
        <v>103.625555555556</v>
      </c>
      <c r="AF266" s="861">
        <v>1.73684210526316</v>
      </c>
      <c r="AG266" s="926"/>
    </row>
    <row r="267" s="824" customFormat="1" ht="21.75" customHeight="1" spans="2:33">
      <c r="B267" s="858">
        <v>68</v>
      </c>
      <c r="C267" s="1200"/>
      <c r="D267" s="1040" t="s">
        <v>286</v>
      </c>
      <c r="E267" s="860">
        <v>2019</v>
      </c>
      <c r="F267" s="861">
        <v>749.537107925262</v>
      </c>
      <c r="G267" s="861">
        <v>3.42778368437475</v>
      </c>
      <c r="H267" s="861">
        <v>0.027100596080037</v>
      </c>
      <c r="I267" s="860" t="s">
        <v>495</v>
      </c>
      <c r="J267" s="860">
        <v>7</v>
      </c>
      <c r="K267" s="1079" t="s">
        <v>579</v>
      </c>
      <c r="L267" s="861">
        <v>84.7307692307692</v>
      </c>
      <c r="M267" s="861">
        <v>73.4623076923077</v>
      </c>
      <c r="N267" s="861">
        <v>9</v>
      </c>
      <c r="O267" s="861">
        <v>2.3</v>
      </c>
      <c r="P267" s="861">
        <v>77</v>
      </c>
      <c r="Q267" s="861">
        <v>15.518</v>
      </c>
      <c r="R267" s="861">
        <v>2.1</v>
      </c>
      <c r="S267" s="861">
        <v>7</v>
      </c>
      <c r="T267" s="926"/>
      <c r="U267" s="926"/>
      <c r="V267" s="926"/>
      <c r="W267" s="1009">
        <v>1</v>
      </c>
      <c r="X267" s="1009">
        <v>2.5</v>
      </c>
      <c r="Y267" s="1009" t="s">
        <v>402</v>
      </c>
      <c r="Z267" s="1009">
        <v>5</v>
      </c>
      <c r="AA267" s="1009" t="s">
        <v>403</v>
      </c>
      <c r="AB267" s="1009" t="s">
        <v>433</v>
      </c>
      <c r="AC267" s="861">
        <v>156.454545454545</v>
      </c>
      <c r="AD267" s="861">
        <v>-1.36363636363635</v>
      </c>
      <c r="AE267" s="861">
        <v>107.136363636364</v>
      </c>
      <c r="AF267" s="861">
        <v>2.24675324675325</v>
      </c>
      <c r="AG267" s="926"/>
    </row>
    <row r="268" s="824" customFormat="1" ht="21.75" customHeight="1" spans="2:33">
      <c r="B268" s="858"/>
      <c r="C268" s="1200"/>
      <c r="D268" s="853"/>
      <c r="E268" s="860">
        <v>2020</v>
      </c>
      <c r="F268" s="861">
        <v>705.399165337586</v>
      </c>
      <c r="G268" s="861">
        <v>4.16645483235489</v>
      </c>
      <c r="H268" s="861">
        <v>0.838710585953946</v>
      </c>
      <c r="I268" s="860" t="s">
        <v>495</v>
      </c>
      <c r="J268" s="860">
        <v>5</v>
      </c>
      <c r="K268" s="1079" t="s">
        <v>646</v>
      </c>
      <c r="L268" s="861">
        <v>83</v>
      </c>
      <c r="M268" s="861">
        <v>72.9241153846154</v>
      </c>
      <c r="N268" s="861">
        <v>11</v>
      </c>
      <c r="O268" s="861">
        <v>0.8</v>
      </c>
      <c r="P268" s="861">
        <v>70</v>
      </c>
      <c r="Q268" s="861">
        <v>15.058</v>
      </c>
      <c r="R268" s="861">
        <v>2.2</v>
      </c>
      <c r="S268" s="861">
        <v>7</v>
      </c>
      <c r="T268" s="926"/>
      <c r="U268" s="926"/>
      <c r="V268" s="926"/>
      <c r="W268" s="1009">
        <v>5</v>
      </c>
      <c r="X268" s="1009">
        <v>4.75</v>
      </c>
      <c r="Y268" s="1009" t="s">
        <v>406</v>
      </c>
      <c r="Z268" s="1009">
        <v>5</v>
      </c>
      <c r="AA268" s="1009" t="s">
        <v>403</v>
      </c>
      <c r="AB268" s="1009" t="s">
        <v>433</v>
      </c>
      <c r="AC268" s="861">
        <v>154.454545454545</v>
      </c>
      <c r="AD268" s="861">
        <v>-2.90909090909091</v>
      </c>
      <c r="AE268" s="861">
        <v>97.7724242424242</v>
      </c>
      <c r="AF268" s="861">
        <v>1.50724637681159</v>
      </c>
      <c r="AG268" s="926"/>
    </row>
    <row r="269" s="825" customFormat="1" ht="21.75" customHeight="1" spans="2:33">
      <c r="B269" s="858"/>
      <c r="C269" s="1200"/>
      <c r="D269" s="853"/>
      <c r="E269" s="1066" t="s">
        <v>580</v>
      </c>
      <c r="F269" s="864">
        <v>727.468136631424</v>
      </c>
      <c r="G269" s="864">
        <v>3.79711925836482</v>
      </c>
      <c r="H269" s="864"/>
      <c r="I269" s="863"/>
      <c r="J269" s="863"/>
      <c r="K269" s="1080" t="s">
        <v>647</v>
      </c>
      <c r="L269" s="864">
        <v>83</v>
      </c>
      <c r="M269" s="864">
        <v>72.9241153846154</v>
      </c>
      <c r="N269" s="864">
        <v>11</v>
      </c>
      <c r="O269" s="864">
        <v>0.8</v>
      </c>
      <c r="P269" s="864">
        <v>70</v>
      </c>
      <c r="Q269" s="864">
        <v>15.058</v>
      </c>
      <c r="R269" s="864">
        <v>2.2</v>
      </c>
      <c r="S269" s="864">
        <v>7</v>
      </c>
      <c r="T269" s="927"/>
      <c r="U269" s="927"/>
      <c r="V269" s="927"/>
      <c r="W269" s="1094">
        <v>5</v>
      </c>
      <c r="X269" s="1094">
        <v>4.75</v>
      </c>
      <c r="Y269" s="1094" t="s">
        <v>406</v>
      </c>
      <c r="Z269" s="1094">
        <v>5</v>
      </c>
      <c r="AA269" s="1094" t="s">
        <v>403</v>
      </c>
      <c r="AB269" s="1094" t="s">
        <v>481</v>
      </c>
      <c r="AC269" s="864">
        <v>155.454545454545</v>
      </c>
      <c r="AD269" s="864">
        <v>-2.13636363636363</v>
      </c>
      <c r="AE269" s="864">
        <v>102.454393939394</v>
      </c>
      <c r="AF269" s="864"/>
      <c r="AG269" s="927"/>
    </row>
    <row r="270" s="824" customFormat="1" ht="21.75" customHeight="1" spans="2:33">
      <c r="B270" s="858"/>
      <c r="C270" s="1200"/>
      <c r="D270" s="853"/>
      <c r="E270" s="860">
        <v>2020</v>
      </c>
      <c r="F270" s="861">
        <v>700.217777777778</v>
      </c>
      <c r="G270" s="861">
        <v>5.01183931853516</v>
      </c>
      <c r="H270" s="861">
        <v>0.658750716511094</v>
      </c>
      <c r="I270" s="860" t="s">
        <v>619</v>
      </c>
      <c r="J270" s="860">
        <v>2</v>
      </c>
      <c r="K270" s="1009"/>
      <c r="L270" s="861"/>
      <c r="M270" s="861"/>
      <c r="N270" s="861"/>
      <c r="O270" s="861"/>
      <c r="P270" s="861"/>
      <c r="Q270" s="861"/>
      <c r="R270" s="861"/>
      <c r="S270" s="861"/>
      <c r="T270" s="926"/>
      <c r="U270" s="926"/>
      <c r="V270" s="926"/>
      <c r="W270" s="1009"/>
      <c r="X270" s="1009"/>
      <c r="Y270" s="1009"/>
      <c r="Z270" s="1009"/>
      <c r="AA270" s="1009"/>
      <c r="AB270" s="1009"/>
      <c r="AC270" s="861">
        <v>155.888888888889</v>
      </c>
      <c r="AD270" s="861">
        <v>-2.77777777777777</v>
      </c>
      <c r="AE270" s="861">
        <v>100.298888888889</v>
      </c>
      <c r="AF270" s="861">
        <v>1.54385964912281</v>
      </c>
      <c r="AG270" s="926"/>
    </row>
    <row r="271" s="824" customFormat="1" ht="21.75" customHeight="1" spans="2:33">
      <c r="B271" s="858"/>
      <c r="C271" s="1200"/>
      <c r="D271" s="1040" t="s">
        <v>654</v>
      </c>
      <c r="E271" s="860">
        <v>2018</v>
      </c>
      <c r="F271" s="861">
        <v>681.712520359916</v>
      </c>
      <c r="G271" s="861">
        <v>0</v>
      </c>
      <c r="H271" s="861"/>
      <c r="I271" s="861"/>
      <c r="J271" s="860">
        <v>7</v>
      </c>
      <c r="K271" s="1079" t="s">
        <v>401</v>
      </c>
      <c r="L271" s="861">
        <v>85.1923076923077</v>
      </c>
      <c r="M271" s="861">
        <v>73.0874615384616</v>
      </c>
      <c r="N271" s="861">
        <v>32</v>
      </c>
      <c r="O271" s="861">
        <v>6.8</v>
      </c>
      <c r="P271" s="861">
        <v>80</v>
      </c>
      <c r="Q271" s="861">
        <v>13.877</v>
      </c>
      <c r="R271" s="861">
        <v>1.7</v>
      </c>
      <c r="S271" s="860">
        <v>6.5</v>
      </c>
      <c r="T271" s="926"/>
      <c r="U271" s="926"/>
      <c r="V271" s="926"/>
      <c r="W271" s="1009">
        <v>3</v>
      </c>
      <c r="X271" s="1009">
        <v>3.75</v>
      </c>
      <c r="Y271" s="1009" t="s">
        <v>402</v>
      </c>
      <c r="Z271" s="1009">
        <v>3</v>
      </c>
      <c r="AA271" s="1009" t="s">
        <v>413</v>
      </c>
      <c r="AB271" s="1009" t="s">
        <v>429</v>
      </c>
      <c r="AC271" s="861">
        <v>160.272727272727</v>
      </c>
      <c r="AD271" s="861">
        <v>0</v>
      </c>
      <c r="AE271" s="861">
        <v>96.25</v>
      </c>
      <c r="AF271" s="861"/>
      <c r="AG271" s="926"/>
    </row>
    <row r="272" s="824" customFormat="1" ht="21.75" customHeight="1" spans="2:33">
      <c r="B272" s="858"/>
      <c r="C272" s="1200"/>
      <c r="D272" s="853"/>
      <c r="E272" s="860">
        <v>2019</v>
      </c>
      <c r="F272" s="861">
        <v>724.69609347193</v>
      </c>
      <c r="G272" s="861">
        <v>0</v>
      </c>
      <c r="H272" s="861"/>
      <c r="I272" s="860"/>
      <c r="J272" s="860">
        <v>15</v>
      </c>
      <c r="K272" s="1079" t="s">
        <v>401</v>
      </c>
      <c r="L272" s="861">
        <v>85.4615384615385</v>
      </c>
      <c r="M272" s="861">
        <v>68.2099615384615</v>
      </c>
      <c r="N272" s="861">
        <v>43</v>
      </c>
      <c r="O272" s="861">
        <v>13.2</v>
      </c>
      <c r="P272" s="861">
        <v>90</v>
      </c>
      <c r="Q272" s="861">
        <v>12.11</v>
      </c>
      <c r="R272" s="861">
        <v>1.7</v>
      </c>
      <c r="S272" s="861">
        <v>6.5</v>
      </c>
      <c r="T272" s="926"/>
      <c r="U272" s="926"/>
      <c r="V272" s="926"/>
      <c r="W272" s="1009">
        <v>5</v>
      </c>
      <c r="X272" s="1009">
        <v>5.75</v>
      </c>
      <c r="Y272" s="1009" t="s">
        <v>406</v>
      </c>
      <c r="Z272" s="1009">
        <v>5</v>
      </c>
      <c r="AA272" s="1009" t="s">
        <v>413</v>
      </c>
      <c r="AB272" s="1009" t="s">
        <v>429</v>
      </c>
      <c r="AC272" s="861">
        <v>157.818181818182</v>
      </c>
      <c r="AD272" s="861">
        <v>0</v>
      </c>
      <c r="AE272" s="861">
        <v>102.854545454545</v>
      </c>
      <c r="AF272" s="861"/>
      <c r="AG272" s="926"/>
    </row>
    <row r="273" s="824" customFormat="1" ht="21.75" customHeight="1" spans="2:33">
      <c r="B273" s="858"/>
      <c r="C273" s="1200"/>
      <c r="D273" s="853"/>
      <c r="E273" s="860" t="s">
        <v>421</v>
      </c>
      <c r="F273" s="861">
        <v>677.184575852997</v>
      </c>
      <c r="G273" s="861">
        <v>0</v>
      </c>
      <c r="H273" s="861"/>
      <c r="I273" s="860"/>
      <c r="J273" s="860">
        <v>15</v>
      </c>
      <c r="K273" s="1079" t="s">
        <v>401</v>
      </c>
      <c r="L273" s="861">
        <v>84.8461538461538</v>
      </c>
      <c r="M273" s="861">
        <v>74.3673461538461</v>
      </c>
      <c r="N273" s="861">
        <v>34</v>
      </c>
      <c r="O273" s="861">
        <v>6.5</v>
      </c>
      <c r="P273" s="861">
        <v>65</v>
      </c>
      <c r="Q273" s="861">
        <v>15.517</v>
      </c>
      <c r="R273" s="861">
        <v>1.7</v>
      </c>
      <c r="S273" s="861">
        <v>6.8</v>
      </c>
      <c r="T273" s="926"/>
      <c r="U273" s="926"/>
      <c r="V273" s="926"/>
      <c r="W273" s="1009">
        <v>5</v>
      </c>
      <c r="X273" s="1009">
        <v>6.25</v>
      </c>
      <c r="Y273" s="1009" t="s">
        <v>403</v>
      </c>
      <c r="Z273" s="1009">
        <v>5</v>
      </c>
      <c r="AA273" s="1009" t="s">
        <v>403</v>
      </c>
      <c r="AB273" s="1009" t="s">
        <v>433</v>
      </c>
      <c r="AC273" s="861">
        <v>157.363636363636</v>
      </c>
      <c r="AD273" s="861">
        <v>0</v>
      </c>
      <c r="AE273" s="861">
        <v>99.7145454545454</v>
      </c>
      <c r="AF273" s="861">
        <v>1.77551020408163</v>
      </c>
      <c r="AG273" s="926"/>
    </row>
    <row r="274" s="824" customFormat="1" ht="21.75" customHeight="1" spans="2:33">
      <c r="B274" s="858"/>
      <c r="C274" s="1228"/>
      <c r="D274" s="853"/>
      <c r="E274" s="860" t="s">
        <v>423</v>
      </c>
      <c r="F274" s="861">
        <v>666.798888888889</v>
      </c>
      <c r="G274" s="861">
        <v>0</v>
      </c>
      <c r="H274" s="861"/>
      <c r="I274" s="860"/>
      <c r="J274" s="860">
        <v>9</v>
      </c>
      <c r="K274" s="1009"/>
      <c r="L274" s="861"/>
      <c r="M274" s="861"/>
      <c r="N274" s="861"/>
      <c r="O274" s="861"/>
      <c r="P274" s="861"/>
      <c r="Q274" s="861"/>
      <c r="R274" s="861"/>
      <c r="S274" s="861"/>
      <c r="T274" s="926"/>
      <c r="U274" s="926"/>
      <c r="V274" s="926"/>
      <c r="W274" s="1009"/>
      <c r="X274" s="1009"/>
      <c r="Y274" s="1009"/>
      <c r="Z274" s="1009"/>
      <c r="AA274" s="1009"/>
      <c r="AB274" s="1009"/>
      <c r="AC274" s="861">
        <v>158.666666666667</v>
      </c>
      <c r="AD274" s="861">
        <v>0</v>
      </c>
      <c r="AE274" s="861">
        <v>100.316666666667</v>
      </c>
      <c r="AF274" s="861"/>
      <c r="AG274" s="926"/>
    </row>
    <row r="275" s="824" customFormat="1" ht="21.75" customHeight="1" spans="2:33">
      <c r="B275" s="858">
        <v>69</v>
      </c>
      <c r="C275" s="859" t="s">
        <v>655</v>
      </c>
      <c r="D275" s="986" t="s">
        <v>290</v>
      </c>
      <c r="E275" s="853">
        <v>2019</v>
      </c>
      <c r="F275" s="854">
        <v>777.03</v>
      </c>
      <c r="G275" s="854">
        <v>3.85</v>
      </c>
      <c r="H275" s="987">
        <v>1.09</v>
      </c>
      <c r="I275" s="906" t="s">
        <v>443</v>
      </c>
      <c r="J275" s="1008">
        <v>5</v>
      </c>
      <c r="K275" s="1152" t="s">
        <v>579</v>
      </c>
      <c r="L275" s="905">
        <v>87.3</v>
      </c>
      <c r="M275" s="857">
        <v>76.4</v>
      </c>
      <c r="N275" s="852">
        <v>18</v>
      </c>
      <c r="O275" s="857">
        <v>2.3</v>
      </c>
      <c r="P275" s="852">
        <v>70</v>
      </c>
      <c r="Q275" s="857">
        <v>15.7</v>
      </c>
      <c r="R275" s="857">
        <v>1.7</v>
      </c>
      <c r="S275" s="857">
        <v>6.5</v>
      </c>
      <c r="T275" s="858"/>
      <c r="U275" s="853"/>
      <c r="V275" s="853"/>
      <c r="W275" s="1207">
        <v>1</v>
      </c>
      <c r="X275" s="1207">
        <v>2.5</v>
      </c>
      <c r="Y275" s="1043" t="s">
        <v>402</v>
      </c>
      <c r="Z275" s="1215">
        <v>5</v>
      </c>
      <c r="AA275" s="1215" t="s">
        <v>413</v>
      </c>
      <c r="AB275" s="1062" t="s">
        <v>433</v>
      </c>
      <c r="AC275" s="1004">
        <v>156</v>
      </c>
      <c r="AD275" s="1061">
        <v>-0.1</v>
      </c>
      <c r="AE275" s="1062">
        <v>98.8</v>
      </c>
      <c r="AF275" s="857"/>
      <c r="AG275" s="926"/>
    </row>
    <row r="276" s="824" customFormat="1" ht="21.75" customHeight="1" spans="2:33">
      <c r="B276" s="858"/>
      <c r="C276" s="843"/>
      <c r="D276" s="858"/>
      <c r="E276" s="853">
        <v>2020</v>
      </c>
      <c r="F276" s="872">
        <v>690.198452241715</v>
      </c>
      <c r="G276" s="872">
        <v>4.791</v>
      </c>
      <c r="H276" s="866">
        <v>0.55</v>
      </c>
      <c r="I276" s="906" t="s">
        <v>405</v>
      </c>
      <c r="J276" s="1008" t="s">
        <v>656</v>
      </c>
      <c r="K276" s="1152" t="s">
        <v>584</v>
      </c>
      <c r="L276" s="857">
        <v>84.2</v>
      </c>
      <c r="M276" s="857">
        <v>74.7433846153846</v>
      </c>
      <c r="N276" s="852">
        <v>22</v>
      </c>
      <c r="O276" s="857">
        <v>3.5</v>
      </c>
      <c r="P276" s="852">
        <v>80</v>
      </c>
      <c r="Q276" s="857">
        <v>15.5805767425004</v>
      </c>
      <c r="R276" s="857">
        <v>1.7</v>
      </c>
      <c r="S276" s="857">
        <v>7</v>
      </c>
      <c r="T276" s="866"/>
      <c r="U276" s="866"/>
      <c r="V276" s="866"/>
      <c r="W276" s="1098">
        <v>1</v>
      </c>
      <c r="X276" s="1098">
        <v>2.25</v>
      </c>
      <c r="Y276" s="1043" t="s">
        <v>402</v>
      </c>
      <c r="Z276" s="1098">
        <v>3</v>
      </c>
      <c r="AA276" s="1098" t="s">
        <v>403</v>
      </c>
      <c r="AB276" s="1150" t="s">
        <v>433</v>
      </c>
      <c r="AC276" s="1004">
        <v>154.1</v>
      </c>
      <c r="AD276" s="1061">
        <v>-0.9</v>
      </c>
      <c r="AE276" s="1062">
        <v>97.8</v>
      </c>
      <c r="AF276" s="895"/>
      <c r="AG276" s="926"/>
    </row>
    <row r="277" s="825" customFormat="1" ht="21.75" customHeight="1" spans="2:33">
      <c r="B277" s="862"/>
      <c r="C277" s="849"/>
      <c r="D277" s="858"/>
      <c r="E277" s="1068" t="s">
        <v>580</v>
      </c>
      <c r="F277" s="1131">
        <f>AVERAGE(F275:F276)</f>
        <v>733.614226120857</v>
      </c>
      <c r="G277" s="1131">
        <f>AVERAGE(G275:G276)</f>
        <v>4.3205</v>
      </c>
      <c r="H277" s="868"/>
      <c r="I277" s="1153"/>
      <c r="J277" s="1015"/>
      <c r="K277" s="1155" t="s">
        <v>581</v>
      </c>
      <c r="L277" s="962">
        <v>87.3</v>
      </c>
      <c r="M277" s="899">
        <v>76.4</v>
      </c>
      <c r="N277" s="867">
        <v>18</v>
      </c>
      <c r="O277" s="899">
        <v>2.3</v>
      </c>
      <c r="P277" s="867">
        <v>70</v>
      </c>
      <c r="Q277" s="899">
        <v>15.7</v>
      </c>
      <c r="R277" s="899">
        <v>1.7</v>
      </c>
      <c r="S277" s="899">
        <v>6.5</v>
      </c>
      <c r="T277" s="868"/>
      <c r="U277" s="868"/>
      <c r="V277" s="868"/>
      <c r="W277" s="1100">
        <v>1</v>
      </c>
      <c r="X277" s="1100">
        <v>2.5</v>
      </c>
      <c r="Y277" s="1047" t="s">
        <v>402</v>
      </c>
      <c r="Z277" s="1100">
        <v>5</v>
      </c>
      <c r="AA277" s="1100" t="s">
        <v>403</v>
      </c>
      <c r="AB277" s="1156" t="s">
        <v>481</v>
      </c>
      <c r="AC277" s="1063">
        <f>AVERAGE(AC275:AC276)</f>
        <v>155.05</v>
      </c>
      <c r="AD277" s="1064">
        <v>-0.5</v>
      </c>
      <c r="AE277" s="1109">
        <f>AVERAGE(AE275:AE276)</f>
        <v>98.3</v>
      </c>
      <c r="AF277" s="900"/>
      <c r="AG277" s="927"/>
    </row>
    <row r="278" s="824" customFormat="1" ht="21.75" customHeight="1" spans="2:33">
      <c r="B278" s="858"/>
      <c r="C278" s="843"/>
      <c r="D278" s="858"/>
      <c r="E278" s="853">
        <v>2020</v>
      </c>
      <c r="F278" s="854">
        <v>712.203333333333</v>
      </c>
      <c r="G278" s="854">
        <v>6.83116436166373</v>
      </c>
      <c r="H278" s="866">
        <v>2.48</v>
      </c>
      <c r="I278" s="906" t="s">
        <v>582</v>
      </c>
      <c r="J278" s="1008">
        <v>2</v>
      </c>
      <c r="K278" s="1152" t="s">
        <v>584</v>
      </c>
      <c r="L278" s="857">
        <v>83.6</v>
      </c>
      <c r="M278" s="857">
        <v>72.1509230769231</v>
      </c>
      <c r="N278" s="852">
        <v>20</v>
      </c>
      <c r="O278" s="857">
        <v>3.9</v>
      </c>
      <c r="P278" s="852">
        <v>60</v>
      </c>
      <c r="Q278" s="857">
        <v>15.0650750374776</v>
      </c>
      <c r="R278" s="857">
        <v>1.7</v>
      </c>
      <c r="S278" s="857">
        <v>6.8</v>
      </c>
      <c r="T278" s="858"/>
      <c r="U278" s="858"/>
      <c r="V278" s="858"/>
      <c r="W278" s="1150"/>
      <c r="X278" s="1150"/>
      <c r="Y278" s="1001"/>
      <c r="Z278" s="1150"/>
      <c r="AA278" s="1150"/>
      <c r="AB278" s="1150"/>
      <c r="AC278" s="1004">
        <v>155.666666666667</v>
      </c>
      <c r="AD278" s="1061">
        <v>-1.5</v>
      </c>
      <c r="AE278" s="1062">
        <v>97.9</v>
      </c>
      <c r="AF278" s="895"/>
      <c r="AG278" s="926"/>
    </row>
    <row r="279" s="824" customFormat="1" ht="21.75" customHeight="1" spans="2:33">
      <c r="B279" s="858">
        <v>70</v>
      </c>
      <c r="C279" s="843"/>
      <c r="D279" s="986" t="s">
        <v>294</v>
      </c>
      <c r="E279" s="853">
        <v>2018</v>
      </c>
      <c r="F279" s="872">
        <v>722.4</v>
      </c>
      <c r="G279" s="872">
        <v>4</v>
      </c>
      <c r="H279" s="987">
        <v>3.9</v>
      </c>
      <c r="I279" s="906" t="s">
        <v>443</v>
      </c>
      <c r="J279" s="1008">
        <v>2</v>
      </c>
      <c r="K279" s="1152" t="s">
        <v>657</v>
      </c>
      <c r="L279" s="905">
        <v>84.7</v>
      </c>
      <c r="M279" s="857">
        <v>70.1</v>
      </c>
      <c r="N279" s="852">
        <v>25</v>
      </c>
      <c r="O279" s="857">
        <v>8.6</v>
      </c>
      <c r="P279" s="852">
        <v>76</v>
      </c>
      <c r="Q279" s="857">
        <v>13.4</v>
      </c>
      <c r="R279" s="857">
        <v>1.8</v>
      </c>
      <c r="S279" s="857">
        <v>6.5</v>
      </c>
      <c r="T279" s="858"/>
      <c r="U279" s="853"/>
      <c r="V279" s="853"/>
      <c r="W279" s="1207">
        <v>3</v>
      </c>
      <c r="X279" s="1207">
        <v>4.75</v>
      </c>
      <c r="Y279" s="1043" t="s">
        <v>406</v>
      </c>
      <c r="Z279" s="1215">
        <v>5</v>
      </c>
      <c r="AA279" s="1215" t="s">
        <v>413</v>
      </c>
      <c r="AB279" s="1062" t="s">
        <v>433</v>
      </c>
      <c r="AC279" s="1004">
        <v>153.9</v>
      </c>
      <c r="AD279" s="1061">
        <v>-3.6</v>
      </c>
      <c r="AE279" s="1062">
        <v>95.9</v>
      </c>
      <c r="AF279" s="857"/>
      <c r="AG279" s="926"/>
    </row>
    <row r="280" s="824" customFormat="1" ht="21.75" customHeight="1" spans="2:33">
      <c r="B280" s="858"/>
      <c r="C280" s="843"/>
      <c r="D280" s="858"/>
      <c r="E280" s="853">
        <v>2019</v>
      </c>
      <c r="F280" s="872">
        <v>779.87</v>
      </c>
      <c r="G280" s="872">
        <v>4.23</v>
      </c>
      <c r="H280" s="866">
        <v>1.46</v>
      </c>
      <c r="I280" s="906" t="s">
        <v>443</v>
      </c>
      <c r="J280" s="1008">
        <v>3</v>
      </c>
      <c r="K280" s="1152" t="s">
        <v>584</v>
      </c>
      <c r="L280" s="857">
        <v>86.1</v>
      </c>
      <c r="M280" s="857">
        <v>73.3</v>
      </c>
      <c r="N280" s="852">
        <v>20</v>
      </c>
      <c r="O280" s="857">
        <v>4</v>
      </c>
      <c r="P280" s="852">
        <v>77</v>
      </c>
      <c r="Q280" s="857">
        <v>14.5</v>
      </c>
      <c r="R280" s="857">
        <v>1.8</v>
      </c>
      <c r="S280" s="857">
        <v>6.8</v>
      </c>
      <c r="T280" s="866"/>
      <c r="U280" s="866"/>
      <c r="V280" s="866"/>
      <c r="W280" s="1098">
        <v>3</v>
      </c>
      <c r="X280" s="1098">
        <v>4</v>
      </c>
      <c r="Y280" s="1043" t="s">
        <v>402</v>
      </c>
      <c r="Z280" s="1098">
        <v>3</v>
      </c>
      <c r="AA280" s="1098" t="s">
        <v>403</v>
      </c>
      <c r="AB280" s="1150" t="s">
        <v>429</v>
      </c>
      <c r="AC280" s="1004">
        <v>154</v>
      </c>
      <c r="AD280" s="1061">
        <v>-2.09999999999999</v>
      </c>
      <c r="AE280" s="1062">
        <v>100.5</v>
      </c>
      <c r="AF280" s="895"/>
      <c r="AG280" s="926"/>
    </row>
    <row r="281" s="825" customFormat="1" ht="21.75" customHeight="1" spans="2:33">
      <c r="B281" s="862"/>
      <c r="C281" s="849"/>
      <c r="D281" s="858"/>
      <c r="E281" s="1068" t="s">
        <v>580</v>
      </c>
      <c r="F281" s="855">
        <f>AVERAGE(F279:F280)</f>
        <v>751.135</v>
      </c>
      <c r="G281" s="855">
        <f>AVERAGE(G279:G280)</f>
        <v>4.115</v>
      </c>
      <c r="H281" s="868"/>
      <c r="I281" s="1153"/>
      <c r="J281" s="1015"/>
      <c r="K281" s="1155" t="s">
        <v>585</v>
      </c>
      <c r="L281" s="899">
        <v>86.1</v>
      </c>
      <c r="M281" s="899">
        <v>73.3</v>
      </c>
      <c r="N281" s="867">
        <v>20</v>
      </c>
      <c r="O281" s="899">
        <v>4</v>
      </c>
      <c r="P281" s="867">
        <v>77</v>
      </c>
      <c r="Q281" s="899">
        <v>14.5</v>
      </c>
      <c r="R281" s="899">
        <v>1.8</v>
      </c>
      <c r="S281" s="899">
        <v>6.8</v>
      </c>
      <c r="T281" s="862"/>
      <c r="U281" s="797"/>
      <c r="V281" s="797"/>
      <c r="W281" s="1208">
        <v>3</v>
      </c>
      <c r="X281" s="1208">
        <v>4.75</v>
      </c>
      <c r="Y281" s="1047" t="s">
        <v>406</v>
      </c>
      <c r="Z281" s="1216">
        <v>5</v>
      </c>
      <c r="AA281" s="1216" t="s">
        <v>403</v>
      </c>
      <c r="AB281" s="1156" t="s">
        <v>434</v>
      </c>
      <c r="AC281" s="1063">
        <f>AVERAGE(AC279:AC280)</f>
        <v>153.95</v>
      </c>
      <c r="AD281" s="1064">
        <v>-2.8</v>
      </c>
      <c r="AE281" s="1109">
        <f>AVERAGE(AE279:AE280)</f>
        <v>98.2</v>
      </c>
      <c r="AF281" s="900"/>
      <c r="AG281" s="927"/>
    </row>
    <row r="282" s="824" customFormat="1" ht="21.75" customHeight="1" spans="2:33">
      <c r="B282" s="858"/>
      <c r="C282" s="843"/>
      <c r="D282" s="858"/>
      <c r="E282" s="853">
        <v>2020</v>
      </c>
      <c r="F282" s="872">
        <v>702.345</v>
      </c>
      <c r="G282" s="872">
        <v>5.36684307416231</v>
      </c>
      <c r="H282" s="866">
        <v>1.05</v>
      </c>
      <c r="I282" s="906" t="s">
        <v>582</v>
      </c>
      <c r="J282" s="1008">
        <v>3</v>
      </c>
      <c r="K282" s="1152" t="s">
        <v>401</v>
      </c>
      <c r="L282" s="857">
        <v>83.5</v>
      </c>
      <c r="M282" s="857">
        <v>72.3658461538462</v>
      </c>
      <c r="N282" s="852">
        <v>37</v>
      </c>
      <c r="O282" s="857">
        <v>9.8</v>
      </c>
      <c r="P282" s="852">
        <v>70</v>
      </c>
      <c r="Q282" s="857">
        <v>14.8485289030196</v>
      </c>
      <c r="R282" s="857">
        <v>1.8</v>
      </c>
      <c r="S282" s="857">
        <v>6.5</v>
      </c>
      <c r="T282" s="858"/>
      <c r="U282" s="858"/>
      <c r="V282" s="858"/>
      <c r="W282" s="1150"/>
      <c r="X282" s="1150"/>
      <c r="Y282" s="1001"/>
      <c r="Z282" s="1150"/>
      <c r="AA282" s="1150"/>
      <c r="AB282" s="1150"/>
      <c r="AC282" s="1004">
        <v>153.166666666667</v>
      </c>
      <c r="AD282" s="1061">
        <v>-4</v>
      </c>
      <c r="AE282" s="1062">
        <v>100.2</v>
      </c>
      <c r="AF282" s="895"/>
      <c r="AG282" s="926"/>
    </row>
    <row r="283" s="822" customFormat="1" ht="20" customHeight="1" spans="2:33">
      <c r="B283" s="858">
        <v>71</v>
      </c>
      <c r="C283" s="843"/>
      <c r="D283" s="986" t="s">
        <v>297</v>
      </c>
      <c r="E283" s="853">
        <v>2018</v>
      </c>
      <c r="F283" s="872">
        <v>715.8</v>
      </c>
      <c r="G283" s="872">
        <v>3.06</v>
      </c>
      <c r="H283" s="987">
        <v>2.95</v>
      </c>
      <c r="I283" s="906" t="s">
        <v>528</v>
      </c>
      <c r="J283" s="1008">
        <v>5</v>
      </c>
      <c r="K283" s="1152" t="s">
        <v>657</v>
      </c>
      <c r="L283" s="905">
        <v>84.8</v>
      </c>
      <c r="M283" s="857">
        <v>71.7</v>
      </c>
      <c r="N283" s="852">
        <v>21</v>
      </c>
      <c r="O283" s="857">
        <v>6.4</v>
      </c>
      <c r="P283" s="852">
        <v>75</v>
      </c>
      <c r="Q283" s="857">
        <v>14.1</v>
      </c>
      <c r="R283" s="857">
        <v>1.7</v>
      </c>
      <c r="S283" s="857">
        <v>6.5</v>
      </c>
      <c r="T283" s="858"/>
      <c r="U283" s="853"/>
      <c r="V283" s="853"/>
      <c r="W283" s="1207">
        <v>3</v>
      </c>
      <c r="X283" s="1207">
        <v>4.25</v>
      </c>
      <c r="Y283" s="1043" t="s">
        <v>406</v>
      </c>
      <c r="Z283" s="1215">
        <v>5</v>
      </c>
      <c r="AA283" s="1215" t="s">
        <v>413</v>
      </c>
      <c r="AB283" s="1062" t="s">
        <v>429</v>
      </c>
      <c r="AC283" s="1004">
        <v>153.7</v>
      </c>
      <c r="AD283" s="1061">
        <v>-3.8</v>
      </c>
      <c r="AE283" s="1062">
        <v>97.1</v>
      </c>
      <c r="AF283" s="857"/>
      <c r="AG283" s="858"/>
    </row>
    <row r="284" s="822" customFormat="1" ht="20" customHeight="1" spans="2:33">
      <c r="B284" s="858"/>
      <c r="C284" s="843"/>
      <c r="D284" s="858"/>
      <c r="E284" s="853">
        <v>2019</v>
      </c>
      <c r="F284" s="854">
        <v>790.52</v>
      </c>
      <c r="G284" s="854">
        <v>5.66</v>
      </c>
      <c r="H284" s="987">
        <v>2.85</v>
      </c>
      <c r="I284" s="906" t="s">
        <v>405</v>
      </c>
      <c r="J284" s="1008">
        <v>1</v>
      </c>
      <c r="K284" s="1152" t="s">
        <v>584</v>
      </c>
      <c r="L284" s="905">
        <v>85.9</v>
      </c>
      <c r="M284" s="857">
        <v>75.2</v>
      </c>
      <c r="N284" s="852">
        <v>23</v>
      </c>
      <c r="O284" s="857">
        <v>4.8</v>
      </c>
      <c r="P284" s="852">
        <v>70</v>
      </c>
      <c r="Q284" s="857">
        <v>15</v>
      </c>
      <c r="R284" s="857">
        <v>1.6</v>
      </c>
      <c r="S284" s="857">
        <v>6.5</v>
      </c>
      <c r="T284" s="858"/>
      <c r="U284" s="853"/>
      <c r="V284" s="853"/>
      <c r="W284" s="1207">
        <v>3</v>
      </c>
      <c r="X284" s="1207">
        <v>3.25</v>
      </c>
      <c r="Y284" s="1043" t="s">
        <v>402</v>
      </c>
      <c r="Z284" s="1215">
        <v>5</v>
      </c>
      <c r="AA284" s="1215" t="s">
        <v>428</v>
      </c>
      <c r="AB284" s="1062" t="s">
        <v>429</v>
      </c>
      <c r="AC284" s="1004">
        <v>151.4</v>
      </c>
      <c r="AD284" s="1061">
        <v>-4.7</v>
      </c>
      <c r="AE284" s="1062">
        <v>99.7</v>
      </c>
      <c r="AF284" s="857"/>
      <c r="AG284" s="858"/>
    </row>
    <row r="285" s="823" customFormat="1" ht="20" customHeight="1" spans="2:33">
      <c r="B285" s="862"/>
      <c r="C285" s="849"/>
      <c r="D285" s="858"/>
      <c r="E285" s="1068" t="s">
        <v>580</v>
      </c>
      <c r="F285" s="1131">
        <f>AVERAGE(F283:F284)</f>
        <v>753.16</v>
      </c>
      <c r="G285" s="1131">
        <f>AVERAGE(G283:G284)</f>
        <v>4.36</v>
      </c>
      <c r="H285" s="1229"/>
      <c r="I285" s="1153"/>
      <c r="J285" s="1015"/>
      <c r="K285" s="1155" t="s">
        <v>585</v>
      </c>
      <c r="L285" s="962">
        <v>85.9</v>
      </c>
      <c r="M285" s="899">
        <v>75.2</v>
      </c>
      <c r="N285" s="867">
        <v>23</v>
      </c>
      <c r="O285" s="899">
        <v>4.8</v>
      </c>
      <c r="P285" s="867">
        <v>70</v>
      </c>
      <c r="Q285" s="899">
        <v>15</v>
      </c>
      <c r="R285" s="899">
        <v>1.6</v>
      </c>
      <c r="S285" s="899">
        <v>6.5</v>
      </c>
      <c r="T285" s="862"/>
      <c r="U285" s="797"/>
      <c r="V285" s="797"/>
      <c r="W285" s="1208">
        <v>3</v>
      </c>
      <c r="X285" s="1208">
        <v>4.25</v>
      </c>
      <c r="Y285" s="1047" t="s">
        <v>406</v>
      </c>
      <c r="Z285" s="1216">
        <v>5</v>
      </c>
      <c r="AA285" s="1216" t="s">
        <v>428</v>
      </c>
      <c r="AB285" s="1109" t="s">
        <v>434</v>
      </c>
      <c r="AC285" s="1063">
        <f>AVERAGE(AC283:AC284)</f>
        <v>152.55</v>
      </c>
      <c r="AD285" s="1064">
        <v>-4.2</v>
      </c>
      <c r="AE285" s="1109">
        <f>AVERAGE(AE283:AE284)</f>
        <v>98.4</v>
      </c>
      <c r="AF285" s="904"/>
      <c r="AG285" s="862"/>
    </row>
    <row r="286" s="824" customFormat="1" ht="20" customHeight="1" spans="2:33">
      <c r="B286" s="858"/>
      <c r="C286" s="843"/>
      <c r="D286" s="858"/>
      <c r="E286" s="853">
        <v>2020</v>
      </c>
      <c r="F286" s="872">
        <v>688.258333333333</v>
      </c>
      <c r="G286" s="872">
        <v>3.25842857584852</v>
      </c>
      <c r="H286" s="866">
        <v>-0.96</v>
      </c>
      <c r="I286" s="906" t="s">
        <v>565</v>
      </c>
      <c r="J286" s="1008" t="s">
        <v>656</v>
      </c>
      <c r="K286" s="1152" t="s">
        <v>579</v>
      </c>
      <c r="L286" s="857">
        <v>84.8</v>
      </c>
      <c r="M286" s="857">
        <v>73.9879230769231</v>
      </c>
      <c r="N286" s="852">
        <v>14</v>
      </c>
      <c r="O286" s="857">
        <v>2.2</v>
      </c>
      <c r="P286" s="852">
        <v>70</v>
      </c>
      <c r="Q286" s="857">
        <v>16.0338080490256</v>
      </c>
      <c r="R286" s="857">
        <v>1.7</v>
      </c>
      <c r="S286" s="857">
        <v>7</v>
      </c>
      <c r="T286" s="858"/>
      <c r="U286" s="858"/>
      <c r="V286" s="858"/>
      <c r="W286" s="1150"/>
      <c r="X286" s="1150"/>
      <c r="Y286" s="1001"/>
      <c r="Z286" s="1150"/>
      <c r="AA286" s="1150"/>
      <c r="AB286" s="1150"/>
      <c r="AC286" s="1004">
        <v>151.333333333333</v>
      </c>
      <c r="AD286" s="1061">
        <v>-5.9</v>
      </c>
      <c r="AE286" s="1062">
        <v>96.9</v>
      </c>
      <c r="AF286" s="895"/>
      <c r="AG286" s="926"/>
    </row>
    <row r="287" s="822" customFormat="1" ht="20" customHeight="1" spans="2:33">
      <c r="B287" s="858">
        <v>72</v>
      </c>
      <c r="C287" s="843"/>
      <c r="D287" s="986" t="s">
        <v>301</v>
      </c>
      <c r="E287" s="853">
        <v>2018</v>
      </c>
      <c r="F287" s="854">
        <v>715.5</v>
      </c>
      <c r="G287" s="854">
        <v>3</v>
      </c>
      <c r="H287" s="987">
        <v>2.9</v>
      </c>
      <c r="I287" s="906" t="s">
        <v>528</v>
      </c>
      <c r="J287" s="1008">
        <v>6</v>
      </c>
      <c r="K287" s="1152" t="s">
        <v>657</v>
      </c>
      <c r="L287" s="905">
        <v>82.8</v>
      </c>
      <c r="M287" s="857">
        <v>66.4</v>
      </c>
      <c r="N287" s="852">
        <v>26</v>
      </c>
      <c r="O287" s="857">
        <v>5.9</v>
      </c>
      <c r="P287" s="852">
        <v>80</v>
      </c>
      <c r="Q287" s="857">
        <v>13.6</v>
      </c>
      <c r="R287" s="857">
        <v>1.7</v>
      </c>
      <c r="S287" s="857">
        <v>6.5</v>
      </c>
      <c r="T287" s="858"/>
      <c r="U287" s="853"/>
      <c r="V287" s="853"/>
      <c r="W287" s="1207">
        <v>3</v>
      </c>
      <c r="X287" s="1207">
        <v>4</v>
      </c>
      <c r="Y287" s="1043" t="s">
        <v>402</v>
      </c>
      <c r="Z287" s="1215">
        <v>5</v>
      </c>
      <c r="AA287" s="1215" t="s">
        <v>413</v>
      </c>
      <c r="AB287" s="1062" t="s">
        <v>429</v>
      </c>
      <c r="AC287" s="1004">
        <v>158</v>
      </c>
      <c r="AD287" s="1061">
        <v>0.5</v>
      </c>
      <c r="AE287" s="1062">
        <v>95.3</v>
      </c>
      <c r="AF287" s="857"/>
      <c r="AG287" s="858"/>
    </row>
    <row r="288" s="822" customFormat="1" ht="20" customHeight="1" spans="2:33">
      <c r="B288" s="858"/>
      <c r="C288" s="843"/>
      <c r="D288" s="858"/>
      <c r="E288" s="853">
        <v>2019</v>
      </c>
      <c r="F288" s="872">
        <v>783.72</v>
      </c>
      <c r="G288" s="872">
        <v>4.75</v>
      </c>
      <c r="H288" s="987">
        <v>1.96</v>
      </c>
      <c r="I288" s="906" t="s">
        <v>405</v>
      </c>
      <c r="J288" s="1008">
        <v>2</v>
      </c>
      <c r="K288" s="1152" t="s">
        <v>579</v>
      </c>
      <c r="L288" s="905">
        <v>84.7</v>
      </c>
      <c r="M288" s="857">
        <v>72.7</v>
      </c>
      <c r="N288" s="852">
        <v>13</v>
      </c>
      <c r="O288" s="857">
        <v>2.8</v>
      </c>
      <c r="P288" s="852">
        <v>70</v>
      </c>
      <c r="Q288" s="857">
        <v>15.1</v>
      </c>
      <c r="R288" s="857">
        <v>1.7</v>
      </c>
      <c r="S288" s="857">
        <v>7</v>
      </c>
      <c r="T288" s="858"/>
      <c r="U288" s="853"/>
      <c r="V288" s="853"/>
      <c r="W288" s="1207">
        <v>3</v>
      </c>
      <c r="X288" s="1207">
        <v>3.25</v>
      </c>
      <c r="Y288" s="1043" t="s">
        <v>402</v>
      </c>
      <c r="Z288" s="1215">
        <v>5</v>
      </c>
      <c r="AA288" s="1215" t="s">
        <v>403</v>
      </c>
      <c r="AB288" s="1062" t="s">
        <v>433</v>
      </c>
      <c r="AC288" s="1004">
        <v>154.3</v>
      </c>
      <c r="AD288" s="1061">
        <v>-1.8</v>
      </c>
      <c r="AE288" s="1062">
        <v>100.1</v>
      </c>
      <c r="AF288" s="857"/>
      <c r="AG288" s="843"/>
    </row>
    <row r="289" s="823" customFormat="1" ht="20" customHeight="1" spans="2:33">
      <c r="B289" s="862"/>
      <c r="C289" s="849"/>
      <c r="D289" s="858"/>
      <c r="E289" s="1068" t="s">
        <v>580</v>
      </c>
      <c r="F289" s="1131">
        <f>AVERAGE(F287:F288)</f>
        <v>749.61</v>
      </c>
      <c r="G289" s="1131">
        <f>AVERAGE(G287:G288)</f>
        <v>3.875</v>
      </c>
      <c r="H289" s="1229"/>
      <c r="I289" s="1153"/>
      <c r="J289" s="1015"/>
      <c r="K289" s="1155" t="s">
        <v>581</v>
      </c>
      <c r="L289" s="962">
        <v>84.7</v>
      </c>
      <c r="M289" s="899">
        <v>72.7</v>
      </c>
      <c r="N289" s="867">
        <v>13</v>
      </c>
      <c r="O289" s="899">
        <v>2.8</v>
      </c>
      <c r="P289" s="867">
        <v>70</v>
      </c>
      <c r="Q289" s="899">
        <v>15.1</v>
      </c>
      <c r="R289" s="899">
        <v>1.7</v>
      </c>
      <c r="S289" s="899">
        <v>7</v>
      </c>
      <c r="T289" s="862"/>
      <c r="U289" s="797"/>
      <c r="V289" s="797"/>
      <c r="W289" s="1208">
        <v>3</v>
      </c>
      <c r="X289" s="1208">
        <v>4</v>
      </c>
      <c r="Y289" s="1047" t="s">
        <v>402</v>
      </c>
      <c r="Z289" s="1216">
        <v>5</v>
      </c>
      <c r="AA289" s="1216" t="s">
        <v>403</v>
      </c>
      <c r="AB289" s="1109" t="s">
        <v>434</v>
      </c>
      <c r="AC289" s="1063">
        <f>AVERAGE(AC287:AC288)</f>
        <v>156.15</v>
      </c>
      <c r="AD289" s="1064">
        <v>-0.6</v>
      </c>
      <c r="AE289" s="1109">
        <f>AVERAGE(AE287:AE288)</f>
        <v>97.7</v>
      </c>
      <c r="AF289" s="904"/>
      <c r="AG289" s="862"/>
    </row>
    <row r="290" s="824" customFormat="1" ht="20" customHeight="1" spans="2:33">
      <c r="B290" s="858"/>
      <c r="C290" s="843"/>
      <c r="D290" s="858"/>
      <c r="E290" s="853">
        <v>2020</v>
      </c>
      <c r="F290" s="854">
        <v>715.898333333333</v>
      </c>
      <c r="G290" s="854">
        <v>7.5</v>
      </c>
      <c r="H290" s="866">
        <v>3.01</v>
      </c>
      <c r="I290" s="906" t="s">
        <v>563</v>
      </c>
      <c r="J290" s="1008">
        <v>1</v>
      </c>
      <c r="K290" s="1152" t="s">
        <v>584</v>
      </c>
      <c r="L290" s="857">
        <v>83.6</v>
      </c>
      <c r="M290" s="857">
        <v>70.4302307692308</v>
      </c>
      <c r="N290" s="852">
        <v>16</v>
      </c>
      <c r="O290" s="857">
        <v>4.3</v>
      </c>
      <c r="P290" s="852">
        <v>70</v>
      </c>
      <c r="Q290" s="857">
        <v>15.8988476681548</v>
      </c>
      <c r="R290" s="857">
        <v>1.7</v>
      </c>
      <c r="S290" s="857">
        <v>6.2</v>
      </c>
      <c r="T290" s="858"/>
      <c r="U290" s="858"/>
      <c r="V290" s="858"/>
      <c r="W290" s="1150"/>
      <c r="X290" s="1150"/>
      <c r="Y290" s="1001"/>
      <c r="Z290" s="1150"/>
      <c r="AA290" s="1150"/>
      <c r="AB290" s="1150"/>
      <c r="AC290" s="1004">
        <v>156</v>
      </c>
      <c r="AD290" s="1061">
        <v>-1.2</v>
      </c>
      <c r="AE290" s="1062">
        <v>99.2</v>
      </c>
      <c r="AF290" s="895"/>
      <c r="AG290" s="926"/>
    </row>
    <row r="291" s="822" customFormat="1" ht="20" customHeight="1" spans="2:33">
      <c r="B291" s="858">
        <v>73</v>
      </c>
      <c r="C291" s="843"/>
      <c r="D291" s="986" t="s">
        <v>303</v>
      </c>
      <c r="E291" s="853">
        <v>2018</v>
      </c>
      <c r="F291" s="872">
        <v>696</v>
      </c>
      <c r="G291" s="872">
        <v>0.2</v>
      </c>
      <c r="H291" s="987">
        <v>0.1</v>
      </c>
      <c r="I291" s="906" t="s">
        <v>528</v>
      </c>
      <c r="J291" s="1008">
        <v>8</v>
      </c>
      <c r="K291" s="999" t="s">
        <v>440</v>
      </c>
      <c r="L291" s="905">
        <v>84.2</v>
      </c>
      <c r="M291" s="857">
        <v>71.3</v>
      </c>
      <c r="N291" s="852">
        <v>26</v>
      </c>
      <c r="O291" s="857">
        <v>8.3</v>
      </c>
      <c r="P291" s="852">
        <v>82</v>
      </c>
      <c r="Q291" s="857">
        <v>10.7</v>
      </c>
      <c r="R291" s="857">
        <v>1.6</v>
      </c>
      <c r="S291" s="857">
        <v>6</v>
      </c>
      <c r="T291" s="858"/>
      <c r="U291" s="853"/>
      <c r="V291" s="853">
        <v>-0.14</v>
      </c>
      <c r="W291" s="1207">
        <v>5</v>
      </c>
      <c r="X291" s="1207">
        <v>5</v>
      </c>
      <c r="Y291" s="1043" t="s">
        <v>406</v>
      </c>
      <c r="Z291" s="1215">
        <v>5</v>
      </c>
      <c r="AA291" s="1215" t="s">
        <v>413</v>
      </c>
      <c r="AB291" s="1062" t="s">
        <v>433</v>
      </c>
      <c r="AC291" s="1004">
        <v>153.4</v>
      </c>
      <c r="AD291" s="1061">
        <v>-4.1</v>
      </c>
      <c r="AE291" s="1062">
        <v>94</v>
      </c>
      <c r="AF291" s="857"/>
      <c r="AG291" s="858"/>
    </row>
    <row r="292" s="822" customFormat="1" ht="20" customHeight="1" spans="2:33">
      <c r="B292" s="858"/>
      <c r="C292" s="843"/>
      <c r="D292" s="858"/>
      <c r="E292" s="853">
        <v>2019</v>
      </c>
      <c r="F292" s="872">
        <v>770.97</v>
      </c>
      <c r="G292" s="872">
        <v>3.04</v>
      </c>
      <c r="H292" s="987">
        <v>0.3</v>
      </c>
      <c r="I292" s="906" t="s">
        <v>589</v>
      </c>
      <c r="J292" s="1008">
        <v>9</v>
      </c>
      <c r="K292" s="999" t="s">
        <v>440</v>
      </c>
      <c r="L292" s="905">
        <v>86</v>
      </c>
      <c r="M292" s="857">
        <v>76.6</v>
      </c>
      <c r="N292" s="852">
        <v>31</v>
      </c>
      <c r="O292" s="857">
        <v>8.9</v>
      </c>
      <c r="P292" s="852">
        <v>90</v>
      </c>
      <c r="Q292" s="857">
        <v>11.3</v>
      </c>
      <c r="R292" s="857">
        <v>1.6</v>
      </c>
      <c r="S292" s="857">
        <v>6.5</v>
      </c>
      <c r="T292" s="858"/>
      <c r="U292" s="853"/>
      <c r="V292" s="853"/>
      <c r="W292" s="1207">
        <v>3</v>
      </c>
      <c r="X292" s="1207">
        <v>4</v>
      </c>
      <c r="Y292" s="1043" t="s">
        <v>402</v>
      </c>
      <c r="Z292" s="1215">
        <v>3</v>
      </c>
      <c r="AA292" s="1215" t="s">
        <v>403</v>
      </c>
      <c r="AB292" s="1062" t="s">
        <v>429</v>
      </c>
      <c r="AC292" s="1004">
        <v>152.7</v>
      </c>
      <c r="AD292" s="1061">
        <v>-3.4</v>
      </c>
      <c r="AE292" s="1062">
        <v>97.1</v>
      </c>
      <c r="AF292" s="857"/>
      <c r="AG292" s="858"/>
    </row>
    <row r="293" s="823" customFormat="1" ht="20" customHeight="1" spans="2:33">
      <c r="B293" s="862"/>
      <c r="C293" s="849"/>
      <c r="D293" s="858"/>
      <c r="E293" s="1068" t="s">
        <v>580</v>
      </c>
      <c r="F293" s="855">
        <f>AVERAGE(F291:F292)</f>
        <v>733.485</v>
      </c>
      <c r="G293" s="855">
        <f>AVERAGE(G291:G292)</f>
        <v>1.62</v>
      </c>
      <c r="H293" s="868"/>
      <c r="I293" s="1153"/>
      <c r="J293" s="1015"/>
      <c r="K293" s="1000" t="s">
        <v>440</v>
      </c>
      <c r="L293" s="962">
        <v>86</v>
      </c>
      <c r="M293" s="899">
        <v>76.6</v>
      </c>
      <c r="N293" s="867">
        <v>31</v>
      </c>
      <c r="O293" s="899">
        <v>8.9</v>
      </c>
      <c r="P293" s="867">
        <v>90</v>
      </c>
      <c r="Q293" s="899">
        <v>11.3</v>
      </c>
      <c r="R293" s="899">
        <v>1.6</v>
      </c>
      <c r="S293" s="899">
        <v>6.5</v>
      </c>
      <c r="T293" s="868"/>
      <c r="U293" s="868"/>
      <c r="V293" s="868"/>
      <c r="W293" s="1100">
        <v>5</v>
      </c>
      <c r="X293" s="1100">
        <v>5</v>
      </c>
      <c r="Y293" s="1047" t="s">
        <v>406</v>
      </c>
      <c r="Z293" s="1100">
        <v>5</v>
      </c>
      <c r="AA293" s="1100" t="s">
        <v>403</v>
      </c>
      <c r="AB293" s="1156" t="s">
        <v>434</v>
      </c>
      <c r="AC293" s="1063">
        <f>AVERAGE(AC291:AC292)</f>
        <v>153.05</v>
      </c>
      <c r="AD293" s="1064">
        <f>AVERAGE(AD291:AD292)</f>
        <v>-3.75</v>
      </c>
      <c r="AE293" s="1109">
        <v>95.6</v>
      </c>
      <c r="AF293" s="900"/>
      <c r="AG293" s="862"/>
    </row>
    <row r="294" s="822" customFormat="1" ht="20" customHeight="1" spans="2:33">
      <c r="B294" s="858"/>
      <c r="C294" s="843"/>
      <c r="D294" s="858"/>
      <c r="E294" s="853">
        <v>2020</v>
      </c>
      <c r="F294" s="872">
        <v>694.706666666667</v>
      </c>
      <c r="G294" s="872">
        <v>4.2</v>
      </c>
      <c r="H294" s="866">
        <v>-0.04</v>
      </c>
      <c r="I294" s="906" t="s">
        <v>582</v>
      </c>
      <c r="J294" s="1008">
        <v>4</v>
      </c>
      <c r="K294" s="999" t="s">
        <v>440</v>
      </c>
      <c r="L294" s="857">
        <v>83.2</v>
      </c>
      <c r="M294" s="857">
        <v>71.8158461538462</v>
      </c>
      <c r="N294" s="852">
        <v>54</v>
      </c>
      <c r="O294" s="857">
        <v>17.4</v>
      </c>
      <c r="P294" s="852">
        <v>82</v>
      </c>
      <c r="Q294" s="857">
        <v>11.1151466978568</v>
      </c>
      <c r="R294" s="857">
        <v>1.7</v>
      </c>
      <c r="S294" s="857">
        <v>6.3</v>
      </c>
      <c r="T294" s="858"/>
      <c r="U294" s="858"/>
      <c r="V294" s="858"/>
      <c r="W294" s="1150"/>
      <c r="X294" s="1150"/>
      <c r="Y294" s="1001"/>
      <c r="Z294" s="1150"/>
      <c r="AA294" s="1150"/>
      <c r="AB294" s="1150"/>
      <c r="AC294" s="1004">
        <v>151.833333333333</v>
      </c>
      <c r="AD294" s="1061">
        <v>-5</v>
      </c>
      <c r="AE294" s="1062">
        <v>96.9</v>
      </c>
      <c r="AF294" s="895"/>
      <c r="AG294" s="858"/>
    </row>
    <row r="295" s="824" customFormat="1" ht="20" customHeight="1" spans="2:33">
      <c r="B295" s="858">
        <v>74</v>
      </c>
      <c r="C295" s="843"/>
      <c r="D295" s="1040" t="s">
        <v>306</v>
      </c>
      <c r="E295" s="853">
        <v>2018</v>
      </c>
      <c r="F295" s="872">
        <v>717.8</v>
      </c>
      <c r="G295" s="872">
        <v>3.33</v>
      </c>
      <c r="H295" s="866">
        <v>3.23</v>
      </c>
      <c r="I295" s="906" t="s">
        <v>443</v>
      </c>
      <c r="J295" s="1008">
        <v>4</v>
      </c>
      <c r="K295" s="1152" t="s">
        <v>440</v>
      </c>
      <c r="L295" s="857">
        <v>84.1</v>
      </c>
      <c r="M295" s="857">
        <v>70.9</v>
      </c>
      <c r="N295" s="852">
        <v>11</v>
      </c>
      <c r="O295" s="857">
        <v>4.2</v>
      </c>
      <c r="P295" s="852">
        <v>85</v>
      </c>
      <c r="Q295" s="857">
        <v>10.3</v>
      </c>
      <c r="R295" s="857">
        <v>1.7</v>
      </c>
      <c r="S295" s="857">
        <v>6.5</v>
      </c>
      <c r="T295" s="858"/>
      <c r="U295" s="858"/>
      <c r="V295" s="858">
        <v>0.04</v>
      </c>
      <c r="W295" s="1150">
        <v>3</v>
      </c>
      <c r="X295" s="1150">
        <v>4.5</v>
      </c>
      <c r="Y295" s="1043" t="s">
        <v>406</v>
      </c>
      <c r="Z295" s="1150">
        <v>5</v>
      </c>
      <c r="AA295" s="1150" t="s">
        <v>413</v>
      </c>
      <c r="AB295" s="1150" t="s">
        <v>433</v>
      </c>
      <c r="AC295" s="1004">
        <v>157.4</v>
      </c>
      <c r="AD295" s="1061">
        <v>-0.1</v>
      </c>
      <c r="AE295" s="1062">
        <v>97</v>
      </c>
      <c r="AF295" s="858"/>
      <c r="AG295" s="926"/>
    </row>
    <row r="296" s="824" customFormat="1" ht="20" customHeight="1" spans="2:33">
      <c r="B296" s="858"/>
      <c r="C296" s="843"/>
      <c r="D296" s="853"/>
      <c r="E296" s="853">
        <v>2019</v>
      </c>
      <c r="F296" s="854">
        <v>773.33</v>
      </c>
      <c r="G296" s="854">
        <v>3.36</v>
      </c>
      <c r="H296" s="866">
        <v>0.61</v>
      </c>
      <c r="I296" s="906" t="s">
        <v>528</v>
      </c>
      <c r="J296" s="1008">
        <v>7</v>
      </c>
      <c r="K296" s="1152" t="s">
        <v>440</v>
      </c>
      <c r="L296" s="857">
        <v>85.1</v>
      </c>
      <c r="M296" s="857">
        <v>75.1</v>
      </c>
      <c r="N296" s="852">
        <v>21</v>
      </c>
      <c r="O296" s="857">
        <v>4.5</v>
      </c>
      <c r="P296" s="852">
        <v>90</v>
      </c>
      <c r="Q296" s="857">
        <v>11.7</v>
      </c>
      <c r="R296" s="857">
        <v>1.6</v>
      </c>
      <c r="S296" s="857">
        <v>6.8</v>
      </c>
      <c r="T296" s="858"/>
      <c r="U296" s="858"/>
      <c r="V296" s="858"/>
      <c r="W296" s="1150">
        <v>3</v>
      </c>
      <c r="X296" s="1150">
        <v>3.75</v>
      </c>
      <c r="Y296" s="1043" t="s">
        <v>402</v>
      </c>
      <c r="Z296" s="1150">
        <v>3</v>
      </c>
      <c r="AA296" s="1150" t="s">
        <v>403</v>
      </c>
      <c r="AB296" s="1150" t="s">
        <v>429</v>
      </c>
      <c r="AC296" s="1004">
        <v>156</v>
      </c>
      <c r="AD296" s="1061">
        <v>-0.1</v>
      </c>
      <c r="AE296" s="1062">
        <v>102.5</v>
      </c>
      <c r="AF296" s="858"/>
      <c r="AG296" s="926"/>
    </row>
    <row r="297" s="825" customFormat="1" ht="20" customHeight="1" spans="2:33">
      <c r="B297" s="862"/>
      <c r="C297" s="849"/>
      <c r="D297" s="853"/>
      <c r="E297" s="1068" t="s">
        <v>580</v>
      </c>
      <c r="F297" s="1131">
        <f>AVERAGE(F295:F296)</f>
        <v>745.565</v>
      </c>
      <c r="G297" s="1131">
        <f>AVERAGE(G295:G296)</f>
        <v>3.345</v>
      </c>
      <c r="H297" s="868"/>
      <c r="I297" s="1153"/>
      <c r="J297" s="1015"/>
      <c r="K297" s="1155" t="s">
        <v>440</v>
      </c>
      <c r="L297" s="899">
        <v>85.1</v>
      </c>
      <c r="M297" s="899">
        <v>75.1</v>
      </c>
      <c r="N297" s="867">
        <v>21</v>
      </c>
      <c r="O297" s="899">
        <v>4.5</v>
      </c>
      <c r="P297" s="867">
        <v>90</v>
      </c>
      <c r="Q297" s="899">
        <v>11.7</v>
      </c>
      <c r="R297" s="899">
        <v>1.6</v>
      </c>
      <c r="S297" s="899">
        <v>6.8</v>
      </c>
      <c r="T297" s="862"/>
      <c r="U297" s="862"/>
      <c r="V297" s="862"/>
      <c r="W297" s="1156">
        <v>3</v>
      </c>
      <c r="X297" s="1156">
        <v>4.5</v>
      </c>
      <c r="Y297" s="1047" t="s">
        <v>406</v>
      </c>
      <c r="Z297" s="1156">
        <v>5</v>
      </c>
      <c r="AA297" s="1156" t="s">
        <v>403</v>
      </c>
      <c r="AB297" s="1156" t="s">
        <v>434</v>
      </c>
      <c r="AC297" s="1063">
        <f>AVERAGE(AC295:AC296)</f>
        <v>156.7</v>
      </c>
      <c r="AD297" s="1064">
        <f>AVERAGE(AD295:AD296)</f>
        <v>-0.1</v>
      </c>
      <c r="AE297" s="1109">
        <v>99.8</v>
      </c>
      <c r="AF297" s="862"/>
      <c r="AG297" s="927"/>
    </row>
    <row r="298" s="824" customFormat="1" ht="20" customHeight="1" spans="2:33">
      <c r="B298" s="858"/>
      <c r="C298" s="843"/>
      <c r="D298" s="853"/>
      <c r="E298" s="853">
        <v>2020</v>
      </c>
      <c r="F298" s="872">
        <v>689.258333333333</v>
      </c>
      <c r="G298" s="872">
        <v>3.42294205006033</v>
      </c>
      <c r="H298" s="866">
        <v>-0.82</v>
      </c>
      <c r="I298" s="906" t="s">
        <v>563</v>
      </c>
      <c r="J298" s="1008" t="s">
        <v>616</v>
      </c>
      <c r="K298" s="1152" t="s">
        <v>440</v>
      </c>
      <c r="L298" s="857">
        <v>82.5</v>
      </c>
      <c r="M298" s="857">
        <v>73.2935384615385</v>
      </c>
      <c r="N298" s="852">
        <v>17</v>
      </c>
      <c r="O298" s="857">
        <v>5.5</v>
      </c>
      <c r="P298" s="852">
        <v>85</v>
      </c>
      <c r="Q298" s="857">
        <v>11.905593627992</v>
      </c>
      <c r="R298" s="857">
        <v>1.6</v>
      </c>
      <c r="S298" s="857">
        <v>6.6</v>
      </c>
      <c r="T298" s="858"/>
      <c r="U298" s="858"/>
      <c r="V298" s="858"/>
      <c r="W298" s="1150"/>
      <c r="X298" s="1150"/>
      <c r="Y298" s="1001"/>
      <c r="Z298" s="1150"/>
      <c r="AA298" s="1150"/>
      <c r="AB298" s="1150"/>
      <c r="AC298" s="1004">
        <v>157.5</v>
      </c>
      <c r="AD298" s="1061">
        <v>0.3</v>
      </c>
      <c r="AE298" s="1062">
        <v>97.1</v>
      </c>
      <c r="AF298" s="858"/>
      <c r="AG298" s="926"/>
    </row>
    <row r="299" s="824" customFormat="1" ht="20" customHeight="1" spans="2:33">
      <c r="B299" s="858">
        <v>75</v>
      </c>
      <c r="C299" s="843"/>
      <c r="D299" s="1040" t="s">
        <v>309</v>
      </c>
      <c r="E299" s="853">
        <v>2018</v>
      </c>
      <c r="F299" s="854">
        <v>697.7</v>
      </c>
      <c r="G299" s="854">
        <v>0.44</v>
      </c>
      <c r="H299" s="866">
        <v>0.34</v>
      </c>
      <c r="I299" s="906" t="s">
        <v>650</v>
      </c>
      <c r="J299" s="1008">
        <v>7</v>
      </c>
      <c r="K299" s="1152" t="s">
        <v>440</v>
      </c>
      <c r="L299" s="857">
        <v>84.3</v>
      </c>
      <c r="M299" s="857">
        <v>71.6</v>
      </c>
      <c r="N299" s="852">
        <v>38</v>
      </c>
      <c r="O299" s="857">
        <v>13.4</v>
      </c>
      <c r="P299" s="852">
        <v>95</v>
      </c>
      <c r="Q299" s="857">
        <v>9.5</v>
      </c>
      <c r="R299" s="857">
        <v>1.6</v>
      </c>
      <c r="S299" s="857">
        <v>6</v>
      </c>
      <c r="T299" s="858"/>
      <c r="U299" s="858"/>
      <c r="V299" s="858">
        <v>-0.14</v>
      </c>
      <c r="W299" s="1150">
        <v>3</v>
      </c>
      <c r="X299" s="1150">
        <v>4.5</v>
      </c>
      <c r="Y299" s="1043" t="s">
        <v>406</v>
      </c>
      <c r="Z299" s="1150">
        <v>5</v>
      </c>
      <c r="AA299" s="1150" t="s">
        <v>413</v>
      </c>
      <c r="AB299" s="1150" t="s">
        <v>433</v>
      </c>
      <c r="AC299" s="1004">
        <v>154.1</v>
      </c>
      <c r="AD299" s="1061">
        <v>-3.4</v>
      </c>
      <c r="AE299" s="1062">
        <v>98.2</v>
      </c>
      <c r="AF299" s="858"/>
      <c r="AG299" s="926"/>
    </row>
    <row r="300" s="824" customFormat="1" ht="20" customHeight="1" spans="2:33">
      <c r="B300" s="858"/>
      <c r="C300" s="843"/>
      <c r="D300" s="853"/>
      <c r="E300" s="853">
        <v>2019</v>
      </c>
      <c r="F300" s="872">
        <v>759.87</v>
      </c>
      <c r="G300" s="872">
        <v>1.56</v>
      </c>
      <c r="H300" s="866">
        <v>-1.14</v>
      </c>
      <c r="I300" s="906" t="s">
        <v>528</v>
      </c>
      <c r="J300" s="1008">
        <v>11</v>
      </c>
      <c r="K300" s="1152" t="s">
        <v>440</v>
      </c>
      <c r="L300" s="857">
        <v>85.5</v>
      </c>
      <c r="M300" s="857">
        <v>75.7</v>
      </c>
      <c r="N300" s="852">
        <v>11</v>
      </c>
      <c r="O300" s="857">
        <v>5.3</v>
      </c>
      <c r="P300" s="852">
        <v>90</v>
      </c>
      <c r="Q300" s="857">
        <v>11.9</v>
      </c>
      <c r="R300" s="857">
        <v>1.6</v>
      </c>
      <c r="S300" s="857">
        <v>6.8</v>
      </c>
      <c r="T300" s="858"/>
      <c r="U300" s="858"/>
      <c r="V300" s="858"/>
      <c r="W300" s="1150">
        <v>3</v>
      </c>
      <c r="X300" s="1150">
        <v>2.75</v>
      </c>
      <c r="Y300" s="1043" t="s">
        <v>402</v>
      </c>
      <c r="Z300" s="1150">
        <v>5</v>
      </c>
      <c r="AA300" s="1150" t="s">
        <v>428</v>
      </c>
      <c r="AB300" s="1150" t="s">
        <v>547</v>
      </c>
      <c r="AC300" s="1004">
        <v>152.9</v>
      </c>
      <c r="AD300" s="1061">
        <v>-3.2</v>
      </c>
      <c r="AE300" s="1062">
        <v>95.3</v>
      </c>
      <c r="AF300" s="858"/>
      <c r="AG300" s="926"/>
    </row>
    <row r="301" s="825" customFormat="1" ht="20" customHeight="1" spans="2:33">
      <c r="B301" s="862"/>
      <c r="C301" s="849"/>
      <c r="D301" s="853"/>
      <c r="E301" s="1068" t="s">
        <v>580</v>
      </c>
      <c r="F301" s="1131">
        <f>AVERAGE(F299:F300)</f>
        <v>728.785</v>
      </c>
      <c r="G301" s="1131">
        <f>AVERAGE(G299:G300)</f>
        <v>1</v>
      </c>
      <c r="H301" s="868"/>
      <c r="I301" s="1153"/>
      <c r="J301" s="1015"/>
      <c r="K301" s="1155" t="s">
        <v>440</v>
      </c>
      <c r="L301" s="899">
        <v>85.5</v>
      </c>
      <c r="M301" s="899">
        <v>75.7</v>
      </c>
      <c r="N301" s="867">
        <v>11</v>
      </c>
      <c r="O301" s="899">
        <v>5.3</v>
      </c>
      <c r="P301" s="867">
        <v>90</v>
      </c>
      <c r="Q301" s="899">
        <v>11.9</v>
      </c>
      <c r="R301" s="899">
        <v>1.6</v>
      </c>
      <c r="S301" s="899">
        <v>6.8</v>
      </c>
      <c r="T301" s="862"/>
      <c r="U301" s="862"/>
      <c r="V301" s="862"/>
      <c r="W301" s="1156">
        <v>3</v>
      </c>
      <c r="X301" s="1156">
        <v>4.5</v>
      </c>
      <c r="Y301" s="1047" t="s">
        <v>406</v>
      </c>
      <c r="Z301" s="1156">
        <v>5</v>
      </c>
      <c r="AA301" s="1156" t="s">
        <v>428</v>
      </c>
      <c r="AB301" s="1156" t="s">
        <v>481</v>
      </c>
      <c r="AC301" s="1063">
        <f>AVERAGE(AC299:AC300)</f>
        <v>153.5</v>
      </c>
      <c r="AD301" s="1064">
        <v>-3.3</v>
      </c>
      <c r="AE301" s="1109">
        <v>96.7</v>
      </c>
      <c r="AF301" s="862"/>
      <c r="AG301" s="927"/>
    </row>
    <row r="302" s="824" customFormat="1" ht="20" customHeight="1" spans="2:33">
      <c r="B302" s="858"/>
      <c r="C302" s="843"/>
      <c r="D302" s="853"/>
      <c r="E302" s="853">
        <v>2020</v>
      </c>
      <c r="F302" s="854">
        <v>687.9</v>
      </c>
      <c r="G302" s="854">
        <v>3.1</v>
      </c>
      <c r="H302" s="866">
        <v>-1.02</v>
      </c>
      <c r="I302" s="906" t="s">
        <v>563</v>
      </c>
      <c r="J302" s="1008">
        <v>7</v>
      </c>
      <c r="K302" s="1152" t="s">
        <v>440</v>
      </c>
      <c r="L302" s="857">
        <v>83.2</v>
      </c>
      <c r="M302" s="857">
        <v>73.9819615384615</v>
      </c>
      <c r="N302" s="852">
        <v>15</v>
      </c>
      <c r="O302" s="857">
        <v>5.2</v>
      </c>
      <c r="P302" s="852">
        <v>80</v>
      </c>
      <c r="Q302" s="857">
        <v>11.672079633626</v>
      </c>
      <c r="R302" s="857">
        <v>1.5</v>
      </c>
      <c r="S302" s="857">
        <v>6.6</v>
      </c>
      <c r="T302" s="858"/>
      <c r="U302" s="858"/>
      <c r="V302" s="858"/>
      <c r="W302" s="1150"/>
      <c r="X302" s="1150"/>
      <c r="Y302" s="1001"/>
      <c r="Z302" s="1150"/>
      <c r="AA302" s="1150"/>
      <c r="AB302" s="1150"/>
      <c r="AC302" s="1004">
        <v>155.9</v>
      </c>
      <c r="AD302" s="1061">
        <v>-1.3</v>
      </c>
      <c r="AE302" s="1062">
        <v>94.3</v>
      </c>
      <c r="AF302" s="858"/>
      <c r="AG302" s="926"/>
    </row>
    <row r="303" s="824" customFormat="1" ht="20" customHeight="1" spans="2:33">
      <c r="B303" s="858"/>
      <c r="C303" s="843"/>
      <c r="D303" s="865" t="s">
        <v>658</v>
      </c>
      <c r="E303" s="853">
        <v>2018</v>
      </c>
      <c r="F303" s="872">
        <v>694.6</v>
      </c>
      <c r="G303" s="872"/>
      <c r="H303" s="866">
        <v>-0.1</v>
      </c>
      <c r="I303" s="906"/>
      <c r="J303" s="1008">
        <v>9</v>
      </c>
      <c r="K303" s="1014" t="s">
        <v>401</v>
      </c>
      <c r="L303" s="857">
        <v>84.6</v>
      </c>
      <c r="M303" s="857">
        <v>70.6</v>
      </c>
      <c r="N303" s="852">
        <v>46</v>
      </c>
      <c r="O303" s="857">
        <v>8.6</v>
      </c>
      <c r="P303" s="852">
        <v>76</v>
      </c>
      <c r="Q303" s="857">
        <v>14</v>
      </c>
      <c r="R303" s="857">
        <v>1.7</v>
      </c>
      <c r="S303" s="857">
        <v>6.5</v>
      </c>
      <c r="T303" s="858"/>
      <c r="U303" s="858"/>
      <c r="V303" s="858"/>
      <c r="W303" s="1150">
        <v>3</v>
      </c>
      <c r="X303" s="1150">
        <v>4.75</v>
      </c>
      <c r="Y303" s="1043" t="s">
        <v>406</v>
      </c>
      <c r="Z303" s="1150">
        <v>5</v>
      </c>
      <c r="AA303" s="1150" t="s">
        <v>413</v>
      </c>
      <c r="AB303" s="1104"/>
      <c r="AC303" s="1004">
        <v>157.5</v>
      </c>
      <c r="AD303" s="1061"/>
      <c r="AE303" s="1062">
        <v>95.5</v>
      </c>
      <c r="AF303" s="858"/>
      <c r="AG303" s="926"/>
    </row>
    <row r="304" s="824" customFormat="1" ht="20" customHeight="1" spans="2:33">
      <c r="B304" s="858"/>
      <c r="C304" s="843"/>
      <c r="D304" s="856"/>
      <c r="E304" s="853">
        <v>2019</v>
      </c>
      <c r="F304" s="872">
        <v>748.2</v>
      </c>
      <c r="G304" s="872"/>
      <c r="H304" s="866">
        <v>-2.66</v>
      </c>
      <c r="I304" s="906"/>
      <c r="J304" s="1008">
        <v>12</v>
      </c>
      <c r="K304" s="1014" t="s">
        <v>584</v>
      </c>
      <c r="L304" s="857">
        <v>85.7</v>
      </c>
      <c r="M304" s="857">
        <v>73.9</v>
      </c>
      <c r="N304" s="852">
        <v>34</v>
      </c>
      <c r="O304" s="857">
        <v>5</v>
      </c>
      <c r="P304" s="852">
        <v>78</v>
      </c>
      <c r="Q304" s="857">
        <v>14.5</v>
      </c>
      <c r="R304" s="857">
        <v>1.7</v>
      </c>
      <c r="S304" s="857">
        <v>6.5</v>
      </c>
      <c r="T304" s="858"/>
      <c r="U304" s="858"/>
      <c r="V304" s="858"/>
      <c r="W304" s="1150">
        <v>7</v>
      </c>
      <c r="X304" s="1150">
        <v>5.5</v>
      </c>
      <c r="Y304" s="1043" t="s">
        <v>406</v>
      </c>
      <c r="Z304" s="1150">
        <v>5</v>
      </c>
      <c r="AA304" s="1150" t="s">
        <v>403</v>
      </c>
      <c r="AB304" s="1104"/>
      <c r="AC304" s="1004">
        <v>156.1</v>
      </c>
      <c r="AD304" s="1061"/>
      <c r="AE304" s="1062">
        <v>103.4</v>
      </c>
      <c r="AF304" s="858"/>
      <c r="AG304" s="926"/>
    </row>
    <row r="305" s="824" customFormat="1" ht="20" customHeight="1" spans="2:33">
      <c r="B305" s="858"/>
      <c r="C305" s="843"/>
      <c r="D305" s="856"/>
      <c r="E305" s="1040" t="s">
        <v>580</v>
      </c>
      <c r="F305" s="872">
        <f>AVERAGE(F303:F304)</f>
        <v>721.4</v>
      </c>
      <c r="G305" s="872"/>
      <c r="H305" s="866"/>
      <c r="I305" s="906"/>
      <c r="J305" s="1008"/>
      <c r="K305" s="1014" t="s">
        <v>584</v>
      </c>
      <c r="L305" s="857">
        <v>85.7</v>
      </c>
      <c r="M305" s="857">
        <v>73.9</v>
      </c>
      <c r="N305" s="852">
        <v>34</v>
      </c>
      <c r="O305" s="857">
        <v>5</v>
      </c>
      <c r="P305" s="852">
        <v>78</v>
      </c>
      <c r="Q305" s="857">
        <v>14.5</v>
      </c>
      <c r="R305" s="857">
        <v>1.7</v>
      </c>
      <c r="S305" s="857">
        <v>6.5</v>
      </c>
      <c r="T305" s="858"/>
      <c r="U305" s="858"/>
      <c r="V305" s="858"/>
      <c r="W305" s="1150">
        <v>7</v>
      </c>
      <c r="X305" s="1150">
        <v>5.5</v>
      </c>
      <c r="Y305" s="1043" t="s">
        <v>406</v>
      </c>
      <c r="Z305" s="1150">
        <v>5</v>
      </c>
      <c r="AA305" s="1150" t="s">
        <v>403</v>
      </c>
      <c r="AB305" s="1104"/>
      <c r="AC305" s="1004">
        <f>AVERAGE(AC303:AC304)</f>
        <v>156.8</v>
      </c>
      <c r="AD305" s="1061"/>
      <c r="AE305" s="1062">
        <v>99.5</v>
      </c>
      <c r="AF305" s="858"/>
      <c r="AG305" s="926"/>
    </row>
    <row r="306" s="824" customFormat="1" ht="20" customHeight="1" spans="2:33">
      <c r="B306" s="858"/>
      <c r="C306" s="843"/>
      <c r="D306" s="856"/>
      <c r="E306" s="853" t="s">
        <v>421</v>
      </c>
      <c r="F306" s="872">
        <v>659.61</v>
      </c>
      <c r="G306" s="872"/>
      <c r="H306" s="866">
        <v>-3.9</v>
      </c>
      <c r="I306" s="906"/>
      <c r="J306" s="1008">
        <v>12</v>
      </c>
      <c r="K306" s="1014" t="s">
        <v>401</v>
      </c>
      <c r="L306" s="857">
        <v>84.3</v>
      </c>
      <c r="M306" s="857">
        <v>73</v>
      </c>
      <c r="N306" s="852">
        <v>32</v>
      </c>
      <c r="O306" s="857">
        <v>5.4</v>
      </c>
      <c r="P306" s="852">
        <v>72</v>
      </c>
      <c r="Q306" s="857">
        <v>15.3</v>
      </c>
      <c r="R306" s="857">
        <v>1.7</v>
      </c>
      <c r="S306" s="857">
        <v>6.8</v>
      </c>
      <c r="T306" s="858"/>
      <c r="U306" s="858"/>
      <c r="V306" s="858"/>
      <c r="W306" s="1150">
        <v>5</v>
      </c>
      <c r="X306" s="1150">
        <v>6.25</v>
      </c>
      <c r="Y306" s="1043" t="s">
        <v>403</v>
      </c>
      <c r="Z306" s="1150">
        <v>5</v>
      </c>
      <c r="AA306" s="1150" t="s">
        <v>403</v>
      </c>
      <c r="AB306" s="1104"/>
      <c r="AC306" s="1004">
        <v>155</v>
      </c>
      <c r="AD306" s="1061"/>
      <c r="AE306" s="1062">
        <v>98.6</v>
      </c>
      <c r="AF306" s="858"/>
      <c r="AG306" s="926"/>
    </row>
    <row r="307" s="824" customFormat="1" ht="20" customHeight="1" spans="2:33">
      <c r="B307" s="858"/>
      <c r="C307" s="843"/>
      <c r="D307" s="856"/>
      <c r="E307" s="853" t="s">
        <v>423</v>
      </c>
      <c r="F307" s="872">
        <v>666.8</v>
      </c>
      <c r="G307" s="872"/>
      <c r="H307" s="866">
        <v>-4.06</v>
      </c>
      <c r="I307" s="906"/>
      <c r="J307" s="1008">
        <v>8</v>
      </c>
      <c r="K307" s="1014" t="s">
        <v>401</v>
      </c>
      <c r="L307" s="857">
        <v>83.5</v>
      </c>
      <c r="M307" s="857">
        <v>71.5</v>
      </c>
      <c r="N307" s="852">
        <v>52</v>
      </c>
      <c r="O307" s="857">
        <v>11.8</v>
      </c>
      <c r="P307" s="852">
        <v>70</v>
      </c>
      <c r="Q307" s="857">
        <v>15.1</v>
      </c>
      <c r="R307" s="857">
        <v>1.7</v>
      </c>
      <c r="S307" s="857">
        <v>6.6</v>
      </c>
      <c r="T307" s="858"/>
      <c r="U307" s="858"/>
      <c r="V307" s="858"/>
      <c r="W307" s="1150"/>
      <c r="X307" s="1150"/>
      <c r="Y307" s="1001"/>
      <c r="Z307" s="1150"/>
      <c r="AA307" s="1150"/>
      <c r="AB307" s="1104"/>
      <c r="AC307" s="1004">
        <v>157.2</v>
      </c>
      <c r="AD307" s="1061"/>
      <c r="AE307" s="1062">
        <v>98.2</v>
      </c>
      <c r="AF307" s="858"/>
      <c r="AG307" s="926"/>
    </row>
    <row r="308" s="824" customFormat="1" ht="20" customHeight="1" spans="2:33">
      <c r="B308" s="858">
        <v>76</v>
      </c>
      <c r="C308" s="859" t="s">
        <v>659</v>
      </c>
      <c r="D308" s="986" t="s">
        <v>314</v>
      </c>
      <c r="E308" s="843">
        <v>2018</v>
      </c>
      <c r="F308" s="895">
        <v>830.475899935023</v>
      </c>
      <c r="G308" s="1230">
        <v>8.02011433563469</v>
      </c>
      <c r="H308" s="1231">
        <v>2.91826888658505</v>
      </c>
      <c r="I308" s="906" t="s">
        <v>582</v>
      </c>
      <c r="J308" s="1008">
        <v>1</v>
      </c>
      <c r="K308" s="1014" t="s">
        <v>584</v>
      </c>
      <c r="L308" s="857">
        <v>82.8</v>
      </c>
      <c r="M308" s="857">
        <v>73.1</v>
      </c>
      <c r="N308" s="857">
        <v>21</v>
      </c>
      <c r="O308" s="857">
        <v>2.9</v>
      </c>
      <c r="P308" s="857">
        <v>78</v>
      </c>
      <c r="Q308" s="857">
        <v>16.3</v>
      </c>
      <c r="R308" s="857">
        <v>2</v>
      </c>
      <c r="S308" s="857">
        <v>6.8</v>
      </c>
      <c r="T308" s="921"/>
      <c r="U308" s="922"/>
      <c r="V308" s="922"/>
      <c r="W308" s="1024">
        <v>3</v>
      </c>
      <c r="X308" s="1237">
        <v>4.5</v>
      </c>
      <c r="Y308" s="1242" t="s">
        <v>406</v>
      </c>
      <c r="Z308" s="1043">
        <v>5</v>
      </c>
      <c r="AA308" s="1044" t="s">
        <v>413</v>
      </c>
      <c r="AB308" s="1044" t="s">
        <v>429</v>
      </c>
      <c r="AC308" s="1243">
        <v>158</v>
      </c>
      <c r="AD308" s="857">
        <v>-3.2</v>
      </c>
      <c r="AE308" s="1243">
        <v>121.206111111111</v>
      </c>
      <c r="AF308" s="857"/>
      <c r="AG308" s="926"/>
    </row>
    <row r="309" s="824" customFormat="1" ht="20" customHeight="1" spans="2:33">
      <c r="B309" s="858"/>
      <c r="C309" s="843"/>
      <c r="D309" s="858"/>
      <c r="E309" s="1129">
        <v>2019</v>
      </c>
      <c r="F309" s="895">
        <v>923.9</v>
      </c>
      <c r="G309" s="1230">
        <v>6.44</v>
      </c>
      <c r="H309" s="1231">
        <v>4.1590855505292</v>
      </c>
      <c r="I309" s="906" t="s">
        <v>582</v>
      </c>
      <c r="J309" s="1008">
        <v>1</v>
      </c>
      <c r="K309" s="1014" t="s">
        <v>584</v>
      </c>
      <c r="L309" s="857">
        <v>82.2</v>
      </c>
      <c r="M309" s="857">
        <v>74.4</v>
      </c>
      <c r="N309" s="857">
        <v>16</v>
      </c>
      <c r="O309" s="857">
        <v>1.7</v>
      </c>
      <c r="P309" s="857">
        <v>70</v>
      </c>
      <c r="Q309" s="857">
        <v>17.5</v>
      </c>
      <c r="R309" s="857">
        <v>2</v>
      </c>
      <c r="S309" s="857">
        <v>6.8</v>
      </c>
      <c r="T309" s="921"/>
      <c r="U309" s="922"/>
      <c r="V309" s="922"/>
      <c r="W309" s="1024">
        <v>1</v>
      </c>
      <c r="X309" s="1034">
        <v>1.75</v>
      </c>
      <c r="Y309" s="1242" t="s">
        <v>413</v>
      </c>
      <c r="Z309" s="1043">
        <v>5</v>
      </c>
      <c r="AA309" s="1044" t="s">
        <v>413</v>
      </c>
      <c r="AB309" s="1044" t="s">
        <v>433</v>
      </c>
      <c r="AC309" s="1243">
        <v>160.5</v>
      </c>
      <c r="AD309" s="857">
        <v>-4.5</v>
      </c>
      <c r="AE309" s="1243">
        <v>123.2</v>
      </c>
      <c r="AF309" s="954"/>
      <c r="AG309" s="926"/>
    </row>
    <row r="310" s="825" customFormat="1" ht="20" customHeight="1" spans="2:33">
      <c r="B310" s="862"/>
      <c r="C310" s="849"/>
      <c r="D310" s="858"/>
      <c r="E310" s="1130" t="s">
        <v>580</v>
      </c>
      <c r="F310" s="900">
        <f t="shared" ref="F310:H310" si="28">AVERAGE(F308:F309)</f>
        <v>877.187949967511</v>
      </c>
      <c r="G310" s="1232">
        <f t="shared" si="28"/>
        <v>7.23005716781734</v>
      </c>
      <c r="H310" s="1233">
        <f t="shared" si="28"/>
        <v>3.53867721855712</v>
      </c>
      <c r="I310" s="996"/>
      <c r="J310" s="867"/>
      <c r="K310" s="1016" t="s">
        <v>585</v>
      </c>
      <c r="L310" s="899">
        <v>82.8</v>
      </c>
      <c r="M310" s="899">
        <v>73.3</v>
      </c>
      <c r="N310" s="899">
        <v>21</v>
      </c>
      <c r="O310" s="899">
        <v>2.9</v>
      </c>
      <c r="P310" s="899">
        <v>78</v>
      </c>
      <c r="Q310" s="899">
        <v>16.3</v>
      </c>
      <c r="R310" s="899">
        <v>2</v>
      </c>
      <c r="S310" s="867">
        <v>6.8</v>
      </c>
      <c r="T310" s="867"/>
      <c r="U310" s="924"/>
      <c r="V310" s="924"/>
      <c r="W310" s="1028">
        <v>3</v>
      </c>
      <c r="X310" s="1035">
        <v>4.5</v>
      </c>
      <c r="Y310" s="1244" t="s">
        <v>406</v>
      </c>
      <c r="Z310" s="1047">
        <v>5</v>
      </c>
      <c r="AA310" s="1048" t="s">
        <v>413</v>
      </c>
      <c r="AB310" s="1048" t="s">
        <v>434</v>
      </c>
      <c r="AC310" s="1245">
        <f t="shared" ref="AC310:AE310" si="29">AVERAGE(AC308:AC309)</f>
        <v>159.25</v>
      </c>
      <c r="AD310" s="899">
        <f t="shared" si="29"/>
        <v>-3.85</v>
      </c>
      <c r="AE310" s="899">
        <f t="shared" si="29"/>
        <v>122.203055555555</v>
      </c>
      <c r="AF310" s="958"/>
      <c r="AG310" s="927"/>
    </row>
    <row r="311" s="824" customFormat="1" ht="20" customHeight="1" spans="2:33">
      <c r="B311" s="858"/>
      <c r="C311" s="843"/>
      <c r="D311" s="858"/>
      <c r="E311" s="1129">
        <v>2020</v>
      </c>
      <c r="F311" s="895">
        <v>832.556969717541</v>
      </c>
      <c r="G311" s="1230">
        <v>5.0916217164982</v>
      </c>
      <c r="H311" s="1231"/>
      <c r="I311" s="906" t="s">
        <v>582</v>
      </c>
      <c r="J311" s="1008">
        <v>2</v>
      </c>
      <c r="K311" s="1236" t="s">
        <v>584</v>
      </c>
      <c r="L311" s="857">
        <v>80.9</v>
      </c>
      <c r="M311" s="857">
        <v>72</v>
      </c>
      <c r="N311" s="857">
        <v>9</v>
      </c>
      <c r="O311" s="857">
        <v>2</v>
      </c>
      <c r="P311" s="857">
        <v>75</v>
      </c>
      <c r="Q311" s="857">
        <v>17.8</v>
      </c>
      <c r="R311" s="857" t="s">
        <v>660</v>
      </c>
      <c r="S311" s="857">
        <v>7</v>
      </c>
      <c r="T311" s="857"/>
      <c r="U311" s="922"/>
      <c r="V311" s="922"/>
      <c r="W311" s="1024"/>
      <c r="X311" s="1034"/>
      <c r="Y311" s="1034"/>
      <c r="Z311" s="1024"/>
      <c r="AA311" s="1024"/>
      <c r="AB311" s="1044"/>
      <c r="AC311" s="1243">
        <v>157.5</v>
      </c>
      <c r="AD311" s="1243">
        <v>-0.8</v>
      </c>
      <c r="AE311" s="1243">
        <v>119.15</v>
      </c>
      <c r="AF311" s="954"/>
      <c r="AG311" s="926"/>
    </row>
    <row r="312" s="824" customFormat="1" ht="20" customHeight="1" spans="2:33">
      <c r="B312" s="858">
        <v>77</v>
      </c>
      <c r="C312" s="843"/>
      <c r="D312" s="858" t="s">
        <v>318</v>
      </c>
      <c r="E312" s="843">
        <v>2018</v>
      </c>
      <c r="F312" s="895">
        <v>806.161229044834</v>
      </c>
      <c r="G312" s="1230">
        <v>4.85750175434612</v>
      </c>
      <c r="H312" s="1231">
        <v>-0.0949718790542679</v>
      </c>
      <c r="I312" s="906" t="s">
        <v>582</v>
      </c>
      <c r="J312" s="1008">
        <v>3</v>
      </c>
      <c r="K312" s="1104"/>
      <c r="L312" s="857">
        <v>84.5</v>
      </c>
      <c r="M312" s="857">
        <v>72.4</v>
      </c>
      <c r="N312" s="857">
        <v>42</v>
      </c>
      <c r="O312" s="857">
        <v>5.3</v>
      </c>
      <c r="P312" s="857">
        <v>79</v>
      </c>
      <c r="Q312" s="857">
        <v>18.3</v>
      </c>
      <c r="R312" s="857">
        <v>1.8</v>
      </c>
      <c r="S312" s="857">
        <v>6.7</v>
      </c>
      <c r="T312" s="921"/>
      <c r="U312" s="922"/>
      <c r="V312" s="922"/>
      <c r="W312" s="1024">
        <v>3</v>
      </c>
      <c r="X312" s="1034">
        <v>4.25</v>
      </c>
      <c r="Y312" s="1242" t="s">
        <v>406</v>
      </c>
      <c r="Z312" s="1043">
        <v>5</v>
      </c>
      <c r="AA312" s="1044" t="s">
        <v>413</v>
      </c>
      <c r="AB312" s="1044" t="s">
        <v>429</v>
      </c>
      <c r="AC312" s="1243">
        <v>156.333333333333</v>
      </c>
      <c r="AD312" s="857">
        <v>-4.9</v>
      </c>
      <c r="AE312" s="1243">
        <v>113.18</v>
      </c>
      <c r="AF312" s="857"/>
      <c r="AG312" s="926"/>
    </row>
    <row r="313" s="824" customFormat="1" ht="20" customHeight="1" spans="2:33">
      <c r="B313" s="858"/>
      <c r="C313" s="843"/>
      <c r="D313" s="858"/>
      <c r="E313" s="1129">
        <v>2019</v>
      </c>
      <c r="F313" s="895">
        <v>895.7</v>
      </c>
      <c r="G313" s="866">
        <v>3.19</v>
      </c>
      <c r="H313" s="1231">
        <v>0.978525900537801</v>
      </c>
      <c r="I313" s="906" t="s">
        <v>565</v>
      </c>
      <c r="J313" s="1008">
        <v>3</v>
      </c>
      <c r="K313" s="1014" t="s">
        <v>584</v>
      </c>
      <c r="L313" s="857">
        <v>82.4</v>
      </c>
      <c r="M313" s="857">
        <v>69.4</v>
      </c>
      <c r="N313" s="857">
        <v>16</v>
      </c>
      <c r="O313" s="857">
        <v>1.5</v>
      </c>
      <c r="P313" s="857">
        <v>66</v>
      </c>
      <c r="Q313" s="857">
        <v>17.3</v>
      </c>
      <c r="R313" s="857">
        <v>2</v>
      </c>
      <c r="S313" s="857">
        <v>7</v>
      </c>
      <c r="T313" s="921"/>
      <c r="U313" s="922"/>
      <c r="V313" s="922"/>
      <c r="W313" s="1024">
        <v>1</v>
      </c>
      <c r="X313" s="1025">
        <v>2</v>
      </c>
      <c r="Y313" s="1242" t="s">
        <v>413</v>
      </c>
      <c r="Z313" s="1043">
        <v>5</v>
      </c>
      <c r="AA313" s="1044" t="s">
        <v>583</v>
      </c>
      <c r="AB313" s="1044" t="s">
        <v>547</v>
      </c>
      <c r="AC313" s="1243">
        <v>157.5</v>
      </c>
      <c r="AD313" s="857">
        <v>-7</v>
      </c>
      <c r="AE313" s="1243">
        <v>117</v>
      </c>
      <c r="AF313" s="954"/>
      <c r="AG313" s="926"/>
    </row>
    <row r="314" s="825" customFormat="1" ht="20" customHeight="1" spans="2:33">
      <c r="B314" s="862"/>
      <c r="C314" s="849"/>
      <c r="D314" s="858"/>
      <c r="E314" s="1130" t="s">
        <v>580</v>
      </c>
      <c r="F314" s="900">
        <f t="shared" ref="F314:H314" si="30">AVERAGE(F312:F313)</f>
        <v>850.930614522417</v>
      </c>
      <c r="G314" s="1232">
        <f t="shared" si="30"/>
        <v>4.02375087717306</v>
      </c>
      <c r="H314" s="1233">
        <f t="shared" si="30"/>
        <v>0.441777010741767</v>
      </c>
      <c r="I314" s="996"/>
      <c r="J314" s="867"/>
      <c r="K314" s="1016" t="s">
        <v>585</v>
      </c>
      <c r="L314" s="899">
        <v>82.4</v>
      </c>
      <c r="M314" s="899">
        <v>69.4</v>
      </c>
      <c r="N314" s="899">
        <v>16</v>
      </c>
      <c r="O314" s="899">
        <v>1.5</v>
      </c>
      <c r="P314" s="899">
        <v>66</v>
      </c>
      <c r="Q314" s="899">
        <v>17.3</v>
      </c>
      <c r="R314" s="899">
        <v>2</v>
      </c>
      <c r="S314" s="899">
        <v>7</v>
      </c>
      <c r="T314" s="923"/>
      <c r="U314" s="924"/>
      <c r="V314" s="924"/>
      <c r="W314" s="1028">
        <v>3</v>
      </c>
      <c r="X314" s="1035">
        <v>4.25</v>
      </c>
      <c r="Y314" s="1244" t="s">
        <v>406</v>
      </c>
      <c r="Z314" s="1047">
        <v>5</v>
      </c>
      <c r="AA314" s="1048" t="s">
        <v>413</v>
      </c>
      <c r="AB314" s="1048" t="s">
        <v>434</v>
      </c>
      <c r="AC314" s="1245">
        <f>AVERAGE(AC312:AC313)</f>
        <v>156.916666666667</v>
      </c>
      <c r="AD314" s="899">
        <v>-5.95</v>
      </c>
      <c r="AE314" s="899">
        <f>AVERAGE(AE312:AE313)</f>
        <v>115.09</v>
      </c>
      <c r="AF314" s="958"/>
      <c r="AG314" s="927"/>
    </row>
    <row r="315" s="824" customFormat="1" ht="20" customHeight="1" spans="2:33">
      <c r="B315" s="858"/>
      <c r="C315" s="843"/>
      <c r="D315" s="858"/>
      <c r="E315" s="1129">
        <v>2020</v>
      </c>
      <c r="F315" s="895">
        <v>832.051212221664</v>
      </c>
      <c r="G315" s="1230">
        <v>5.03992079708955</v>
      </c>
      <c r="H315" s="1231"/>
      <c r="I315" s="901" t="s">
        <v>563</v>
      </c>
      <c r="J315" s="852">
        <v>3</v>
      </c>
      <c r="K315" s="1104"/>
      <c r="L315" s="857">
        <v>76.9</v>
      </c>
      <c r="M315" s="857">
        <v>67.2</v>
      </c>
      <c r="N315" s="857">
        <v>7</v>
      </c>
      <c r="O315" s="857">
        <v>0.7</v>
      </c>
      <c r="P315" s="857">
        <v>72</v>
      </c>
      <c r="Q315" s="857">
        <v>18.4</v>
      </c>
      <c r="R315" s="857">
        <v>2</v>
      </c>
      <c r="S315" s="857">
        <v>7</v>
      </c>
      <c r="T315" s="921"/>
      <c r="U315" s="922"/>
      <c r="V315" s="922"/>
      <c r="W315" s="1024"/>
      <c r="X315" s="1034"/>
      <c r="Y315" s="1242"/>
      <c r="Z315" s="1043"/>
      <c r="AA315" s="1044"/>
      <c r="AB315" s="1044"/>
      <c r="AC315" s="1243">
        <v>155</v>
      </c>
      <c r="AD315" s="857">
        <v>-3.3</v>
      </c>
      <c r="AE315" s="857">
        <v>110.633333333333</v>
      </c>
      <c r="AF315" s="954"/>
      <c r="AG315" s="926"/>
    </row>
    <row r="316" s="822" customFormat="1" ht="20" customHeight="1" spans="2:33">
      <c r="B316" s="858"/>
      <c r="C316" s="843"/>
      <c r="D316" s="986" t="s">
        <v>661</v>
      </c>
      <c r="E316" s="1129">
        <v>2018</v>
      </c>
      <c r="F316" s="1141">
        <v>768.815979359742</v>
      </c>
      <c r="G316" s="1234">
        <v>0</v>
      </c>
      <c r="H316" s="1234"/>
      <c r="I316" s="906"/>
      <c r="J316" s="1008">
        <v>5</v>
      </c>
      <c r="K316" s="1104"/>
      <c r="L316" s="857">
        <v>84.7</v>
      </c>
      <c r="M316" s="857">
        <v>70.1</v>
      </c>
      <c r="N316" s="857">
        <v>37</v>
      </c>
      <c r="O316" s="857">
        <v>5.3</v>
      </c>
      <c r="P316" s="857">
        <v>81</v>
      </c>
      <c r="Q316" s="857">
        <v>17.9</v>
      </c>
      <c r="R316" s="857">
        <v>2</v>
      </c>
      <c r="S316" s="857">
        <v>6.7</v>
      </c>
      <c r="T316" s="1238"/>
      <c r="U316" s="1238"/>
      <c r="V316" s="1238"/>
      <c r="W316" s="1038"/>
      <c r="X316" s="1038"/>
      <c r="Y316" s="1053"/>
      <c r="Z316" s="1053"/>
      <c r="AA316" s="1053"/>
      <c r="AB316" s="1053"/>
      <c r="AC316" s="1004">
        <v>161.166666666667</v>
      </c>
      <c r="AD316" s="1061">
        <v>0</v>
      </c>
      <c r="AE316" s="1246">
        <v>116.968333333333</v>
      </c>
      <c r="AF316" s="857"/>
      <c r="AG316" s="857"/>
    </row>
    <row r="317" s="822" customFormat="1" ht="20" customHeight="1" spans="2:33">
      <c r="B317" s="858"/>
      <c r="C317" s="843"/>
      <c r="D317" s="986" t="s">
        <v>662</v>
      </c>
      <c r="E317" s="1055">
        <v>2019</v>
      </c>
      <c r="F317" s="1142">
        <v>868</v>
      </c>
      <c r="G317" s="866">
        <v>0</v>
      </c>
      <c r="H317" s="1231"/>
      <c r="I317" s="906"/>
      <c r="J317" s="1008">
        <v>6</v>
      </c>
      <c r="K317" s="1014" t="s">
        <v>579</v>
      </c>
      <c r="L317" s="857">
        <v>81.6</v>
      </c>
      <c r="M317" s="857">
        <v>73.7</v>
      </c>
      <c r="N317" s="857">
        <v>9</v>
      </c>
      <c r="O317" s="857">
        <v>1</v>
      </c>
      <c r="P317" s="857">
        <v>70</v>
      </c>
      <c r="Q317" s="857">
        <v>16.2</v>
      </c>
      <c r="R317" s="857">
        <v>2.2</v>
      </c>
      <c r="S317" s="857">
        <v>7</v>
      </c>
      <c r="T317" s="936"/>
      <c r="U317" s="1239"/>
      <c r="V317" s="1239"/>
      <c r="W317" s="1176">
        <v>1</v>
      </c>
      <c r="X317" s="1240">
        <v>2</v>
      </c>
      <c r="Y317" s="1247" t="s">
        <v>413</v>
      </c>
      <c r="Z317" s="1192">
        <v>5</v>
      </c>
      <c r="AA317" s="1193" t="s">
        <v>583</v>
      </c>
      <c r="AB317" s="1044" t="s">
        <v>429</v>
      </c>
      <c r="AC317" s="1248">
        <v>164.5</v>
      </c>
      <c r="AD317" s="1248">
        <v>0</v>
      </c>
      <c r="AE317" s="1248">
        <v>119.6</v>
      </c>
      <c r="AF317" s="857"/>
      <c r="AG317" s="843"/>
    </row>
    <row r="318" s="823" customFormat="1" ht="20" customHeight="1" spans="2:33">
      <c r="B318" s="858"/>
      <c r="C318" s="843"/>
      <c r="D318" s="858"/>
      <c r="E318" s="1235" t="s">
        <v>580</v>
      </c>
      <c r="F318" s="1142"/>
      <c r="G318" s="1142"/>
      <c r="H318" s="1231"/>
      <c r="I318" s="906"/>
      <c r="J318" s="1008"/>
      <c r="K318" s="1104"/>
      <c r="L318" s="857"/>
      <c r="M318" s="857"/>
      <c r="N318" s="857"/>
      <c r="O318" s="857"/>
      <c r="P318" s="857"/>
      <c r="Q318" s="857"/>
      <c r="R318" s="857"/>
      <c r="S318" s="857"/>
      <c r="T318" s="936"/>
      <c r="U318" s="1239"/>
      <c r="V318" s="1239"/>
      <c r="W318" s="1176"/>
      <c r="X318" s="1241"/>
      <c r="Y318" s="1247"/>
      <c r="Z318" s="1192"/>
      <c r="AA318" s="1193"/>
      <c r="AB318" s="1044"/>
      <c r="AC318" s="1248">
        <f>AVERAGE(AC316:AC317)</f>
        <v>162.833333333333</v>
      </c>
      <c r="AD318" s="1248"/>
      <c r="AE318" s="1248">
        <f>AVERAGE(AE316:AE317)</f>
        <v>118.284166666666</v>
      </c>
      <c r="AF318" s="904"/>
      <c r="AG318" s="862"/>
    </row>
    <row r="319" s="824" customFormat="1" ht="20" customHeight="1" spans="2:33">
      <c r="B319" s="858"/>
      <c r="C319" s="843"/>
      <c r="D319" s="858"/>
      <c r="E319" s="1055">
        <v>2020</v>
      </c>
      <c r="F319" s="1142">
        <v>792.17803030303</v>
      </c>
      <c r="G319" s="866">
        <v>0</v>
      </c>
      <c r="H319" s="1231"/>
      <c r="I319" s="906"/>
      <c r="J319" s="1008">
        <v>5</v>
      </c>
      <c r="K319" s="1014" t="s">
        <v>579</v>
      </c>
      <c r="L319" s="857">
        <v>82.4</v>
      </c>
      <c r="M319" s="857">
        <v>73.2</v>
      </c>
      <c r="N319" s="857">
        <v>16</v>
      </c>
      <c r="O319" s="857">
        <v>2.9</v>
      </c>
      <c r="P319" s="857">
        <v>80</v>
      </c>
      <c r="Q319" s="857">
        <v>16.8</v>
      </c>
      <c r="R319" s="857">
        <v>2.3</v>
      </c>
      <c r="S319" s="857">
        <v>7</v>
      </c>
      <c r="T319" s="936"/>
      <c r="U319" s="1239"/>
      <c r="V319" s="1239"/>
      <c r="W319" s="1176"/>
      <c r="X319" s="1241"/>
      <c r="Y319" s="1247"/>
      <c r="Z319" s="1192"/>
      <c r="AA319" s="1193"/>
      <c r="AB319" s="1044"/>
      <c r="AC319" s="1248">
        <v>158.333333333333</v>
      </c>
      <c r="AD319" s="1248">
        <v>0</v>
      </c>
      <c r="AE319" s="1248">
        <v>117.283333333333</v>
      </c>
      <c r="AF319" s="954"/>
      <c r="AG319" s="926"/>
    </row>
  </sheetData>
  <mergeCells count="194">
    <mergeCell ref="B1:AF1"/>
    <mergeCell ref="F2:J2"/>
    <mergeCell ref="K2:V2"/>
    <mergeCell ref="W2:AB2"/>
    <mergeCell ref="B2:B3"/>
    <mergeCell ref="B4:B7"/>
    <mergeCell ref="B8:B11"/>
    <mergeCell ref="B12:B15"/>
    <mergeCell ref="B16:B19"/>
    <mergeCell ref="B20:B23"/>
    <mergeCell ref="B24:B27"/>
    <mergeCell ref="B28:B31"/>
    <mergeCell ref="B32:B35"/>
    <mergeCell ref="B36:B39"/>
    <mergeCell ref="B40:B43"/>
    <mergeCell ref="B44:B47"/>
    <mergeCell ref="B48:B51"/>
    <mergeCell ref="B52:B55"/>
    <mergeCell ref="B56:B59"/>
    <mergeCell ref="B60:B63"/>
    <mergeCell ref="B64:B67"/>
    <mergeCell ref="B68:B71"/>
    <mergeCell ref="B72:B75"/>
    <mergeCell ref="B76:B79"/>
    <mergeCell ref="B80:B83"/>
    <mergeCell ref="B84:B87"/>
    <mergeCell ref="B88:B91"/>
    <mergeCell ref="B92:B95"/>
    <mergeCell ref="B96:B99"/>
    <mergeCell ref="B100:B103"/>
    <mergeCell ref="B104:B107"/>
    <mergeCell ref="B108:B111"/>
    <mergeCell ref="B112:B115"/>
    <mergeCell ref="B116:B119"/>
    <mergeCell ref="B120:B123"/>
    <mergeCell ref="B124:B127"/>
    <mergeCell ref="B128:B131"/>
    <mergeCell ref="B132:B135"/>
    <mergeCell ref="B136:B139"/>
    <mergeCell ref="B140:B143"/>
    <mergeCell ref="B144:B147"/>
    <mergeCell ref="B148:B151"/>
    <mergeCell ref="B152:B155"/>
    <mergeCell ref="B156:B159"/>
    <mergeCell ref="B160:B163"/>
    <mergeCell ref="B164:B167"/>
    <mergeCell ref="B168:B171"/>
    <mergeCell ref="B172:B175"/>
    <mergeCell ref="B176:B179"/>
    <mergeCell ref="B180:B183"/>
    <mergeCell ref="B184:B187"/>
    <mergeCell ref="B188:B191"/>
    <mergeCell ref="B192:B195"/>
    <mergeCell ref="B196:B199"/>
    <mergeCell ref="B200:B203"/>
    <mergeCell ref="B204:B207"/>
    <mergeCell ref="B208:B211"/>
    <mergeCell ref="B212:B215"/>
    <mergeCell ref="B216:B219"/>
    <mergeCell ref="B220:B224"/>
    <mergeCell ref="B225:B228"/>
    <mergeCell ref="B229:B232"/>
    <mergeCell ref="B233:B236"/>
    <mergeCell ref="B237:B240"/>
    <mergeCell ref="B241:B244"/>
    <mergeCell ref="B245:B248"/>
    <mergeCell ref="B249:B252"/>
    <mergeCell ref="B253:B258"/>
    <mergeCell ref="B259:B262"/>
    <mergeCell ref="B263:B266"/>
    <mergeCell ref="B267:B270"/>
    <mergeCell ref="B271:B274"/>
    <mergeCell ref="B275:B278"/>
    <mergeCell ref="B279:B282"/>
    <mergeCell ref="B283:B286"/>
    <mergeCell ref="B287:B290"/>
    <mergeCell ref="B291:B294"/>
    <mergeCell ref="B295:B298"/>
    <mergeCell ref="B299:B302"/>
    <mergeCell ref="B303:B307"/>
    <mergeCell ref="B308:B311"/>
    <mergeCell ref="B312:B315"/>
    <mergeCell ref="B316:B319"/>
    <mergeCell ref="C2:C3"/>
    <mergeCell ref="C4:C19"/>
    <mergeCell ref="C20:C31"/>
    <mergeCell ref="C32:C39"/>
    <mergeCell ref="C40:C43"/>
    <mergeCell ref="C44:C59"/>
    <mergeCell ref="C60:C79"/>
    <mergeCell ref="C80:C83"/>
    <mergeCell ref="C84:C103"/>
    <mergeCell ref="C104:C115"/>
    <mergeCell ref="C116:C123"/>
    <mergeCell ref="C124:C139"/>
    <mergeCell ref="C140:C159"/>
    <mergeCell ref="C160:C167"/>
    <mergeCell ref="C168:C175"/>
    <mergeCell ref="C176:C203"/>
    <mergeCell ref="C204:C211"/>
    <mergeCell ref="C212:C224"/>
    <mergeCell ref="C225:C236"/>
    <mergeCell ref="C237:C244"/>
    <mergeCell ref="C245:C258"/>
    <mergeCell ref="C259:C274"/>
    <mergeCell ref="C275:C307"/>
    <mergeCell ref="C308:C319"/>
    <mergeCell ref="D2:D3"/>
    <mergeCell ref="D4:D7"/>
    <mergeCell ref="D8:D11"/>
    <mergeCell ref="D12:D15"/>
    <mergeCell ref="D16:D17"/>
    <mergeCell ref="D18:D19"/>
    <mergeCell ref="D20:D23"/>
    <mergeCell ref="D24:D27"/>
    <mergeCell ref="D28:D29"/>
    <mergeCell ref="D30:D31"/>
    <mergeCell ref="D32:D35"/>
    <mergeCell ref="D36:D39"/>
    <mergeCell ref="D40:D43"/>
    <mergeCell ref="D44:D47"/>
    <mergeCell ref="D48:D51"/>
    <mergeCell ref="D52:D55"/>
    <mergeCell ref="D56:D59"/>
    <mergeCell ref="D60:D63"/>
    <mergeCell ref="D64:D67"/>
    <mergeCell ref="D68:D71"/>
    <mergeCell ref="D72:D75"/>
    <mergeCell ref="D76:D79"/>
    <mergeCell ref="D80:D83"/>
    <mergeCell ref="D84:D87"/>
    <mergeCell ref="D88:D91"/>
    <mergeCell ref="D92:D95"/>
    <mergeCell ref="D96:D99"/>
    <mergeCell ref="D100:D103"/>
    <mergeCell ref="D104:D107"/>
    <mergeCell ref="D108:D111"/>
    <mergeCell ref="D112:D115"/>
    <mergeCell ref="D116:D119"/>
    <mergeCell ref="D120:D123"/>
    <mergeCell ref="D124:D127"/>
    <mergeCell ref="D128:D131"/>
    <mergeCell ref="D132:D135"/>
    <mergeCell ref="D136:D139"/>
    <mergeCell ref="D140:D143"/>
    <mergeCell ref="D144:D147"/>
    <mergeCell ref="D148:D151"/>
    <mergeCell ref="D152:D155"/>
    <mergeCell ref="D156:D159"/>
    <mergeCell ref="D160:D163"/>
    <mergeCell ref="D164:D167"/>
    <mergeCell ref="D168:D171"/>
    <mergeCell ref="D172:D175"/>
    <mergeCell ref="D176:D179"/>
    <mergeCell ref="D180:D183"/>
    <mergeCell ref="D184:D187"/>
    <mergeCell ref="D188:D191"/>
    <mergeCell ref="D192:D195"/>
    <mergeCell ref="D196:D199"/>
    <mergeCell ref="D200:D203"/>
    <mergeCell ref="D204:D207"/>
    <mergeCell ref="D208:D211"/>
    <mergeCell ref="D212:D215"/>
    <mergeCell ref="D216:D219"/>
    <mergeCell ref="D220:D224"/>
    <mergeCell ref="D225:D228"/>
    <mergeCell ref="D229:D232"/>
    <mergeCell ref="D233:D236"/>
    <mergeCell ref="D237:D240"/>
    <mergeCell ref="D241:D244"/>
    <mergeCell ref="D245:D248"/>
    <mergeCell ref="D249:D252"/>
    <mergeCell ref="D253:D258"/>
    <mergeCell ref="D259:D262"/>
    <mergeCell ref="D263:D266"/>
    <mergeCell ref="D267:D270"/>
    <mergeCell ref="D271:D274"/>
    <mergeCell ref="D275:D278"/>
    <mergeCell ref="D279:D282"/>
    <mergeCell ref="D283:D286"/>
    <mergeCell ref="D287:D290"/>
    <mergeCell ref="D291:D294"/>
    <mergeCell ref="D295:D298"/>
    <mergeCell ref="D299:D302"/>
    <mergeCell ref="D303:D307"/>
    <mergeCell ref="D308:D311"/>
    <mergeCell ref="D312:D315"/>
    <mergeCell ref="D317:D319"/>
    <mergeCell ref="E2:E3"/>
    <mergeCell ref="AC2:AC3"/>
    <mergeCell ref="AD2:AD3"/>
    <mergeCell ref="AE2:AE3"/>
    <mergeCell ref="AF2:AF3"/>
    <mergeCell ref="AG2:AG3"/>
  </mergeCells>
  <pageMargins left="0.700694444444445" right="0.700694444444445" top="0.751388888888889" bottom="0.751388888888889" header="0.298611111111111" footer="0.298611111111111"/>
  <pageSetup paperSize="8" scale="75" fitToHeight="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F83"/>
  <sheetViews>
    <sheetView zoomScale="85" zoomScaleNormal="85" topLeftCell="A82" workbookViewId="0">
      <selection activeCell="N32" sqref="N32"/>
    </sheetView>
  </sheetViews>
  <sheetFormatPr defaultColWidth="9" defaultRowHeight="14.25"/>
  <cols>
    <col min="1" max="1" width="4.25" style="829" customWidth="1"/>
    <col min="2" max="3" width="9" style="819"/>
    <col min="4" max="4" width="9.875" style="830" customWidth="1"/>
    <col min="5" max="5" width="8" style="831" customWidth="1"/>
    <col min="6" max="8" width="7" style="832" customWidth="1"/>
    <col min="9" max="10" width="7" style="829" customWidth="1"/>
    <col min="11" max="11" width="7.875" style="833" customWidth="1"/>
    <col min="12" max="15" width="7.875" style="829" customWidth="1"/>
    <col min="16" max="16" width="7.875" style="834" customWidth="1"/>
    <col min="17" max="19" width="7.875" style="829" customWidth="1"/>
    <col min="20" max="20" width="6.125" style="829" customWidth="1"/>
    <col min="21" max="28" width="7.875" style="829" customWidth="1"/>
    <col min="29" max="29" width="7.875" style="831" customWidth="1"/>
    <col min="30" max="30" width="7.875" style="829" customWidth="1"/>
    <col min="31" max="31" width="6.75" style="829" customWidth="1"/>
    <col min="32" max="32" width="26.625" style="829" customWidth="1"/>
    <col min="33" max="16384" width="9" style="829"/>
  </cols>
  <sheetData>
    <row r="1" ht="33" customHeight="1" spans="1:31">
      <c r="A1" s="778" t="s">
        <v>663</v>
      </c>
      <c r="B1" s="778"/>
      <c r="C1" s="778"/>
      <c r="D1" s="778"/>
      <c r="E1" s="778"/>
      <c r="F1" s="778"/>
      <c r="G1" s="778"/>
      <c r="H1" s="778"/>
      <c r="I1" s="778"/>
      <c r="J1" s="778"/>
      <c r="K1" s="778"/>
      <c r="L1" s="778"/>
      <c r="M1" s="778"/>
      <c r="N1" s="778"/>
      <c r="O1" s="778"/>
      <c r="P1" s="778"/>
      <c r="Q1" s="778"/>
      <c r="R1" s="778"/>
      <c r="S1" s="778"/>
      <c r="T1" s="778"/>
      <c r="U1" s="778"/>
      <c r="V1" s="778"/>
      <c r="W1" s="778"/>
      <c r="X1" s="778"/>
      <c r="Y1" s="778"/>
      <c r="Z1" s="778"/>
      <c r="AA1" s="778"/>
      <c r="AB1" s="778"/>
      <c r="AC1" s="778"/>
      <c r="AD1" s="778"/>
      <c r="AE1" s="778"/>
    </row>
    <row r="2" s="819" customFormat="1" ht="21" customHeight="1" spans="1:31">
      <c r="A2" s="835" t="s">
        <v>1</v>
      </c>
      <c r="B2" s="836" t="s">
        <v>664</v>
      </c>
      <c r="C2" s="782" t="s">
        <v>4</v>
      </c>
      <c r="D2" s="837" t="s">
        <v>5</v>
      </c>
      <c r="E2" s="838" t="s">
        <v>575</v>
      </c>
      <c r="F2" s="803" t="s">
        <v>368</v>
      </c>
      <c r="G2" s="803"/>
      <c r="H2" s="839"/>
      <c r="I2" s="803"/>
      <c r="J2" s="803"/>
      <c r="K2" s="836" t="s">
        <v>369</v>
      </c>
      <c r="L2" s="836"/>
      <c r="M2" s="836"/>
      <c r="N2" s="836"/>
      <c r="O2" s="836"/>
      <c r="P2" s="836"/>
      <c r="Q2" s="836"/>
      <c r="R2" s="836"/>
      <c r="S2" s="836"/>
      <c r="T2" s="836"/>
      <c r="U2" s="836"/>
      <c r="V2" s="911" t="s">
        <v>370</v>
      </c>
      <c r="W2" s="911"/>
      <c r="X2" s="911"/>
      <c r="Y2" s="911"/>
      <c r="Z2" s="911"/>
      <c r="AA2" s="911"/>
      <c r="AB2" s="803" t="s">
        <v>371</v>
      </c>
      <c r="AC2" s="836" t="s">
        <v>372</v>
      </c>
      <c r="AD2" s="803" t="s">
        <v>373</v>
      </c>
      <c r="AE2" s="803" t="s">
        <v>374</v>
      </c>
    </row>
    <row r="3" s="819" customFormat="1" ht="54" customHeight="1" spans="1:31">
      <c r="A3" s="835"/>
      <c r="B3" s="836"/>
      <c r="C3" s="840"/>
      <c r="D3" s="837"/>
      <c r="E3" s="838"/>
      <c r="F3" s="841" t="s">
        <v>375</v>
      </c>
      <c r="G3" s="841" t="s">
        <v>376</v>
      </c>
      <c r="H3" s="841" t="s">
        <v>377</v>
      </c>
      <c r="I3" s="878" t="s">
        <v>665</v>
      </c>
      <c r="J3" s="879" t="s">
        <v>379</v>
      </c>
      <c r="K3" s="836" t="s">
        <v>380</v>
      </c>
      <c r="L3" s="803" t="s">
        <v>381</v>
      </c>
      <c r="M3" s="836" t="s">
        <v>382</v>
      </c>
      <c r="N3" s="880" t="s">
        <v>383</v>
      </c>
      <c r="O3" s="803" t="s">
        <v>384</v>
      </c>
      <c r="P3" s="803" t="s">
        <v>385</v>
      </c>
      <c r="Q3" s="836" t="s">
        <v>386</v>
      </c>
      <c r="R3" s="880" t="s">
        <v>387</v>
      </c>
      <c r="S3" s="803" t="s">
        <v>388</v>
      </c>
      <c r="T3" s="803" t="s">
        <v>389</v>
      </c>
      <c r="U3" s="803" t="s">
        <v>390</v>
      </c>
      <c r="V3" s="838" t="s">
        <v>577</v>
      </c>
      <c r="W3" s="838" t="s">
        <v>393</v>
      </c>
      <c r="X3" s="838" t="s">
        <v>394</v>
      </c>
      <c r="Y3" s="838" t="s">
        <v>395</v>
      </c>
      <c r="Z3" s="838" t="s">
        <v>396</v>
      </c>
      <c r="AA3" s="938" t="s">
        <v>397</v>
      </c>
      <c r="AB3" s="803"/>
      <c r="AC3" s="836"/>
      <c r="AD3" s="803"/>
      <c r="AE3" s="803"/>
    </row>
    <row r="4" s="820" customFormat="1" ht="19" customHeight="1" spans="1:31">
      <c r="A4" s="842">
        <v>78</v>
      </c>
      <c r="B4" s="843" t="s">
        <v>666</v>
      </c>
      <c r="C4" s="844" t="s">
        <v>667</v>
      </c>
      <c r="D4" s="843" t="s">
        <v>323</v>
      </c>
      <c r="E4" s="845">
        <v>2018</v>
      </c>
      <c r="F4" s="846">
        <v>651.025454545455</v>
      </c>
      <c r="G4" s="846">
        <v>3.56497757698376</v>
      </c>
      <c r="H4" s="846">
        <v>1.8</v>
      </c>
      <c r="I4" s="881" t="s">
        <v>452</v>
      </c>
      <c r="J4" s="882">
        <v>1</v>
      </c>
      <c r="K4" s="883" t="s">
        <v>584</v>
      </c>
      <c r="L4" s="846">
        <v>81.9</v>
      </c>
      <c r="M4" s="884">
        <v>65.1</v>
      </c>
      <c r="N4" s="885">
        <v>2</v>
      </c>
      <c r="O4" s="883" t="s">
        <v>668</v>
      </c>
      <c r="P4" s="883">
        <v>100</v>
      </c>
      <c r="Q4" s="884">
        <v>1.5</v>
      </c>
      <c r="R4" s="884">
        <v>1.8</v>
      </c>
      <c r="S4" s="884">
        <v>7</v>
      </c>
      <c r="T4" s="884"/>
      <c r="U4" s="884"/>
      <c r="V4" s="883">
        <v>3</v>
      </c>
      <c r="W4" s="912">
        <v>4.75</v>
      </c>
      <c r="X4" s="883" t="s">
        <v>406</v>
      </c>
      <c r="Y4" s="845">
        <v>3</v>
      </c>
      <c r="Z4" s="939" t="s">
        <v>413</v>
      </c>
      <c r="AA4" s="939">
        <v>5</v>
      </c>
      <c r="AB4" s="919">
        <v>150</v>
      </c>
      <c r="AC4" s="940">
        <v>-1.3</v>
      </c>
      <c r="AD4" s="940">
        <v>97.5181818181818</v>
      </c>
      <c r="AE4" s="941"/>
    </row>
    <row r="5" s="820" customFormat="1" ht="19" customHeight="1" spans="1:31">
      <c r="A5" s="842"/>
      <c r="B5" s="843"/>
      <c r="C5" s="847"/>
      <c r="D5" s="843"/>
      <c r="E5" s="845">
        <v>2019</v>
      </c>
      <c r="F5" s="846">
        <v>714.31</v>
      </c>
      <c r="G5" s="846">
        <v>4.95</v>
      </c>
      <c r="H5" s="846">
        <v>1.5</v>
      </c>
      <c r="I5" s="881" t="s">
        <v>452</v>
      </c>
      <c r="J5" s="882">
        <v>2</v>
      </c>
      <c r="K5" s="883" t="s">
        <v>646</v>
      </c>
      <c r="L5" s="846">
        <v>85.1</v>
      </c>
      <c r="M5" s="884">
        <v>69</v>
      </c>
      <c r="N5" s="885">
        <v>1</v>
      </c>
      <c r="O5" s="883" t="s">
        <v>668</v>
      </c>
      <c r="P5" s="883">
        <v>100</v>
      </c>
      <c r="Q5" s="884">
        <v>1.1</v>
      </c>
      <c r="R5" s="884">
        <v>1.7</v>
      </c>
      <c r="S5" s="884">
        <v>7</v>
      </c>
      <c r="T5" s="884"/>
      <c r="U5" s="884"/>
      <c r="V5" s="883">
        <v>3</v>
      </c>
      <c r="W5" s="912">
        <v>3.75</v>
      </c>
      <c r="X5" s="883" t="s">
        <v>402</v>
      </c>
      <c r="Y5" s="845">
        <v>5</v>
      </c>
      <c r="Z5" s="939" t="s">
        <v>403</v>
      </c>
      <c r="AA5" s="939">
        <v>5</v>
      </c>
      <c r="AB5" s="919">
        <v>148.5</v>
      </c>
      <c r="AC5" s="940">
        <v>-2.5</v>
      </c>
      <c r="AD5" s="940">
        <v>97.8</v>
      </c>
      <c r="AE5" s="941"/>
    </row>
    <row r="6" s="821" customFormat="1" ht="19" customHeight="1" spans="1:31">
      <c r="A6" s="848"/>
      <c r="B6" s="849"/>
      <c r="C6" s="847"/>
      <c r="D6" s="843"/>
      <c r="E6" s="810" t="s">
        <v>669</v>
      </c>
      <c r="F6" s="850">
        <v>682.667727272727</v>
      </c>
      <c r="G6" s="850">
        <v>4.25748878849188</v>
      </c>
      <c r="H6" s="850">
        <f>AVERAGE(H4:H5)</f>
        <v>1.65</v>
      </c>
      <c r="I6" s="886"/>
      <c r="J6" s="887"/>
      <c r="K6" s="888" t="s">
        <v>647</v>
      </c>
      <c r="L6" s="850">
        <v>85.1</v>
      </c>
      <c r="M6" s="889">
        <v>69</v>
      </c>
      <c r="N6" s="890">
        <v>1</v>
      </c>
      <c r="O6" s="888" t="s">
        <v>670</v>
      </c>
      <c r="P6" s="888">
        <v>100</v>
      </c>
      <c r="Q6" s="889">
        <v>1.1</v>
      </c>
      <c r="R6" s="889">
        <v>1.7</v>
      </c>
      <c r="S6" s="889">
        <v>7</v>
      </c>
      <c r="T6" s="889"/>
      <c r="U6" s="889"/>
      <c r="V6" s="888">
        <v>3</v>
      </c>
      <c r="W6" s="913">
        <v>4.75</v>
      </c>
      <c r="X6" s="888" t="s">
        <v>406</v>
      </c>
      <c r="Y6" s="810">
        <v>5</v>
      </c>
      <c r="Z6" s="942" t="s">
        <v>403</v>
      </c>
      <c r="AA6" s="942">
        <v>5</v>
      </c>
      <c r="AB6" s="943">
        <v>149.25</v>
      </c>
      <c r="AC6" s="944">
        <v>-1.9</v>
      </c>
      <c r="AD6" s="944">
        <v>97.6590909090909</v>
      </c>
      <c r="AE6" s="945"/>
    </row>
    <row r="7" s="820" customFormat="1" ht="19" customHeight="1" spans="1:31">
      <c r="A7" s="842"/>
      <c r="B7" s="843"/>
      <c r="C7" s="847"/>
      <c r="D7" s="843"/>
      <c r="E7" s="845">
        <v>2019</v>
      </c>
      <c r="F7" s="846">
        <v>721.91</v>
      </c>
      <c r="G7" s="846">
        <v>5.22</v>
      </c>
      <c r="H7" s="846">
        <v>2.6</v>
      </c>
      <c r="I7" s="891" t="s">
        <v>507</v>
      </c>
      <c r="J7" s="883">
        <v>1</v>
      </c>
      <c r="K7" s="883" t="s">
        <v>646</v>
      </c>
      <c r="L7" s="884">
        <v>85.1</v>
      </c>
      <c r="M7" s="884">
        <v>69</v>
      </c>
      <c r="N7" s="883">
        <v>1</v>
      </c>
      <c r="O7" s="883" t="s">
        <v>668</v>
      </c>
      <c r="P7" s="883">
        <v>100</v>
      </c>
      <c r="Q7" s="884">
        <v>1.1</v>
      </c>
      <c r="R7" s="884">
        <v>1.7</v>
      </c>
      <c r="S7" s="884">
        <v>7</v>
      </c>
      <c r="T7" s="884"/>
      <c r="U7" s="884"/>
      <c r="V7" s="883"/>
      <c r="W7" s="912"/>
      <c r="X7" s="883"/>
      <c r="Y7" s="883"/>
      <c r="Z7" s="883"/>
      <c r="AA7" s="883"/>
      <c r="AB7" s="919">
        <v>146.63</v>
      </c>
      <c r="AC7" s="884">
        <v>-1.5</v>
      </c>
      <c r="AD7" s="883">
        <v>98.05</v>
      </c>
      <c r="AE7" s="843"/>
    </row>
    <row r="8" s="820" customFormat="1" ht="19" customHeight="1" spans="1:31">
      <c r="A8" s="842"/>
      <c r="B8" s="843"/>
      <c r="C8" s="847"/>
      <c r="D8" s="843" t="s">
        <v>605</v>
      </c>
      <c r="E8" s="845">
        <v>2018</v>
      </c>
      <c r="F8" s="846">
        <v>628.615454545455</v>
      </c>
      <c r="G8" s="846" t="s">
        <v>410</v>
      </c>
      <c r="H8" s="846">
        <v>-1.8</v>
      </c>
      <c r="I8" s="846" t="s">
        <v>410</v>
      </c>
      <c r="J8" s="845">
        <v>2</v>
      </c>
      <c r="K8" s="883" t="s">
        <v>671</v>
      </c>
      <c r="L8" s="846">
        <v>86.0769230769231</v>
      </c>
      <c r="M8" s="846">
        <v>71.8843076923077</v>
      </c>
      <c r="N8" s="885">
        <v>16</v>
      </c>
      <c r="O8" s="885">
        <v>5.2</v>
      </c>
      <c r="P8" s="885">
        <v>79</v>
      </c>
      <c r="Q8" s="885">
        <v>15.2</v>
      </c>
      <c r="R8" s="885">
        <v>1.9</v>
      </c>
      <c r="S8" s="884">
        <v>7</v>
      </c>
      <c r="T8" s="885"/>
      <c r="U8" s="885"/>
      <c r="V8" s="845">
        <v>5</v>
      </c>
      <c r="W8" s="912">
        <v>5</v>
      </c>
      <c r="X8" s="845" t="s">
        <v>406</v>
      </c>
      <c r="Y8" s="845">
        <v>5</v>
      </c>
      <c r="Z8" s="845" t="s">
        <v>403</v>
      </c>
      <c r="AA8" s="845">
        <v>3</v>
      </c>
      <c r="AB8" s="946">
        <v>151.272727272727</v>
      </c>
      <c r="AC8" s="946" t="s">
        <v>410</v>
      </c>
      <c r="AD8" s="946">
        <v>91.1</v>
      </c>
      <c r="AE8" s="946"/>
    </row>
    <row r="9" s="820" customFormat="1" ht="19" customHeight="1" spans="1:31">
      <c r="A9" s="842"/>
      <c r="B9" s="843"/>
      <c r="C9" s="847"/>
      <c r="D9" s="843"/>
      <c r="E9" s="845">
        <v>2019</v>
      </c>
      <c r="F9" s="846">
        <v>680.53</v>
      </c>
      <c r="G9" s="846" t="s">
        <v>410</v>
      </c>
      <c r="H9" s="846">
        <f>(F9-703.6)/703.6*100</f>
        <v>-3.27885162023878</v>
      </c>
      <c r="I9" s="846" t="s">
        <v>410</v>
      </c>
      <c r="J9" s="845">
        <v>3</v>
      </c>
      <c r="K9" s="883" t="s">
        <v>584</v>
      </c>
      <c r="L9" s="846">
        <v>86</v>
      </c>
      <c r="M9" s="846">
        <v>73.4</v>
      </c>
      <c r="N9" s="885">
        <v>22</v>
      </c>
      <c r="O9" s="885">
        <v>4.5</v>
      </c>
      <c r="P9" s="885">
        <v>60</v>
      </c>
      <c r="Q9" s="885">
        <v>16.3</v>
      </c>
      <c r="R9" s="885">
        <v>1.7</v>
      </c>
      <c r="S9" s="884">
        <v>6</v>
      </c>
      <c r="T9" s="914"/>
      <c r="U9" s="914"/>
      <c r="V9" s="845">
        <v>5</v>
      </c>
      <c r="W9" s="912">
        <v>5</v>
      </c>
      <c r="X9" s="845" t="s">
        <v>406</v>
      </c>
      <c r="Y9" s="845">
        <v>5</v>
      </c>
      <c r="Z9" s="845" t="s">
        <v>403</v>
      </c>
      <c r="AA9" s="845">
        <v>5</v>
      </c>
      <c r="AB9" s="946">
        <v>151</v>
      </c>
      <c r="AC9" s="946" t="s">
        <v>410</v>
      </c>
      <c r="AD9" s="946">
        <v>96.4</v>
      </c>
      <c r="AE9" s="946"/>
    </row>
    <row r="10" s="820" customFormat="1" ht="19" customHeight="1" spans="1:31">
      <c r="A10" s="842"/>
      <c r="B10" s="843"/>
      <c r="C10" s="847"/>
      <c r="D10" s="843"/>
      <c r="E10" s="810" t="s">
        <v>669</v>
      </c>
      <c r="F10" s="850">
        <f>AVERAGE(F8:F9)</f>
        <v>654.572727272727</v>
      </c>
      <c r="G10" s="850"/>
      <c r="H10" s="850">
        <f>AVERAGE(H8:H9)</f>
        <v>-2.53942581011939</v>
      </c>
      <c r="I10" s="850" t="s">
        <v>410</v>
      </c>
      <c r="J10" s="810"/>
      <c r="K10" s="888" t="s">
        <v>585</v>
      </c>
      <c r="L10" s="850">
        <v>86</v>
      </c>
      <c r="M10" s="850">
        <v>73.4</v>
      </c>
      <c r="N10" s="890">
        <v>22</v>
      </c>
      <c r="O10" s="850">
        <v>4.5</v>
      </c>
      <c r="P10" s="890">
        <v>60</v>
      </c>
      <c r="Q10" s="850">
        <v>16.3</v>
      </c>
      <c r="R10" s="850">
        <v>1.7</v>
      </c>
      <c r="S10" s="850">
        <f>AVERAGE(S9:S9)</f>
        <v>6</v>
      </c>
      <c r="T10" s="915"/>
      <c r="U10" s="915"/>
      <c r="V10" s="810">
        <v>5</v>
      </c>
      <c r="W10" s="913">
        <v>5</v>
      </c>
      <c r="X10" s="845" t="s">
        <v>406</v>
      </c>
      <c r="Y10" s="810">
        <v>5</v>
      </c>
      <c r="Z10" s="810" t="s">
        <v>403</v>
      </c>
      <c r="AA10" s="810">
        <v>5</v>
      </c>
      <c r="AB10" s="947">
        <f>AVERAGE(AB8:AB9)</f>
        <v>151.136363636364</v>
      </c>
      <c r="AC10" s="947"/>
      <c r="AD10" s="947">
        <f>AVERAGE(AD8:AD9)</f>
        <v>93.75</v>
      </c>
      <c r="AE10" s="947"/>
    </row>
    <row r="11" s="820" customFormat="1" ht="19" customHeight="1" spans="1:31">
      <c r="A11" s="842"/>
      <c r="B11" s="843"/>
      <c r="C11" s="847"/>
      <c r="D11" s="843"/>
      <c r="E11" s="845">
        <v>2019</v>
      </c>
      <c r="F11" s="846">
        <v>686.15</v>
      </c>
      <c r="G11" s="846" t="s">
        <v>410</v>
      </c>
      <c r="H11" s="846">
        <v>-2.6</v>
      </c>
      <c r="I11" s="846" t="s">
        <v>410</v>
      </c>
      <c r="J11" s="845">
        <v>2</v>
      </c>
      <c r="K11" s="883" t="s">
        <v>584</v>
      </c>
      <c r="L11" s="846">
        <v>86</v>
      </c>
      <c r="M11" s="846">
        <v>73.4</v>
      </c>
      <c r="N11" s="885">
        <v>22</v>
      </c>
      <c r="O11" s="846">
        <v>4.5</v>
      </c>
      <c r="P11" s="885">
        <v>60</v>
      </c>
      <c r="Q11" s="846">
        <v>16.3</v>
      </c>
      <c r="R11" s="846">
        <v>1.7</v>
      </c>
      <c r="S11" s="884">
        <v>6</v>
      </c>
      <c r="T11" s="846"/>
      <c r="U11" s="846"/>
      <c r="V11" s="801"/>
      <c r="W11" s="916"/>
      <c r="X11" s="917"/>
      <c r="Y11" s="917"/>
      <c r="Z11" s="917"/>
      <c r="AA11" s="917"/>
      <c r="AB11" s="946">
        <v>151.13</v>
      </c>
      <c r="AC11" s="946" t="s">
        <v>410</v>
      </c>
      <c r="AD11" s="946">
        <v>98.05</v>
      </c>
      <c r="AE11" s="946"/>
    </row>
    <row r="12" s="820" customFormat="1" ht="19" customHeight="1" spans="1:31">
      <c r="A12" s="842">
        <v>79</v>
      </c>
      <c r="B12" s="843"/>
      <c r="C12" s="847"/>
      <c r="D12" s="843" t="s">
        <v>326</v>
      </c>
      <c r="E12" s="845">
        <v>2019</v>
      </c>
      <c r="F12" s="846">
        <v>715.97</v>
      </c>
      <c r="G12" s="846">
        <v>5.18</v>
      </c>
      <c r="H12" s="846">
        <f>(F12-703.6)/703.6*100</f>
        <v>1.75810119386015</v>
      </c>
      <c r="I12" s="845" t="s">
        <v>452</v>
      </c>
      <c r="J12" s="845">
        <v>1</v>
      </c>
      <c r="K12" s="883" t="s">
        <v>646</v>
      </c>
      <c r="L12" s="846">
        <v>85</v>
      </c>
      <c r="M12" s="846">
        <v>71.8</v>
      </c>
      <c r="N12" s="845">
        <v>0</v>
      </c>
      <c r="O12" s="845" t="s">
        <v>668</v>
      </c>
      <c r="P12" s="845">
        <v>100</v>
      </c>
      <c r="Q12" s="884">
        <v>1</v>
      </c>
      <c r="R12" s="845">
        <v>1.7</v>
      </c>
      <c r="S12" s="884">
        <v>7</v>
      </c>
      <c r="T12" s="884"/>
      <c r="U12" s="884"/>
      <c r="V12" s="845">
        <v>1</v>
      </c>
      <c r="W12" s="912">
        <v>2.5</v>
      </c>
      <c r="X12" s="845" t="s">
        <v>402</v>
      </c>
      <c r="Y12" s="845">
        <v>5</v>
      </c>
      <c r="Z12" s="845" t="s">
        <v>403</v>
      </c>
      <c r="AA12" s="845">
        <v>5</v>
      </c>
      <c r="AB12" s="914">
        <v>149.4</v>
      </c>
      <c r="AC12" s="884">
        <v>-1.6</v>
      </c>
      <c r="AD12" s="914">
        <v>97.6</v>
      </c>
      <c r="AE12" s="884"/>
    </row>
    <row r="13" s="820" customFormat="1" ht="19" customHeight="1" spans="1:31">
      <c r="A13" s="842"/>
      <c r="B13" s="843"/>
      <c r="C13" s="847"/>
      <c r="D13" s="843"/>
      <c r="E13" s="845">
        <v>2020</v>
      </c>
      <c r="F13" s="846">
        <v>671.766369575924</v>
      </c>
      <c r="G13" s="846">
        <v>5.55621190636158</v>
      </c>
      <c r="H13" s="846">
        <f>(F13-653.105)/653.105*100</f>
        <v>2.85733068586583</v>
      </c>
      <c r="I13" s="845" t="s">
        <v>452</v>
      </c>
      <c r="J13" s="845">
        <v>1</v>
      </c>
      <c r="K13" s="883" t="s">
        <v>584</v>
      </c>
      <c r="L13" s="846">
        <v>84.3461538461539</v>
      </c>
      <c r="M13" s="846">
        <v>73.5334615384615</v>
      </c>
      <c r="N13" s="845">
        <v>5</v>
      </c>
      <c r="O13" s="845" t="s">
        <v>668</v>
      </c>
      <c r="P13" s="845">
        <v>100</v>
      </c>
      <c r="Q13" s="884">
        <v>1.33970444766617</v>
      </c>
      <c r="R13" s="845">
        <v>1.7</v>
      </c>
      <c r="S13" s="884">
        <v>6.6</v>
      </c>
      <c r="T13" s="884"/>
      <c r="U13" s="884"/>
      <c r="V13" s="845">
        <v>1</v>
      </c>
      <c r="W13" s="912">
        <v>2</v>
      </c>
      <c r="X13" s="845" t="s">
        <v>413</v>
      </c>
      <c r="Y13" s="845">
        <v>5</v>
      </c>
      <c r="Z13" s="845" t="s">
        <v>403</v>
      </c>
      <c r="AA13" s="948">
        <v>5</v>
      </c>
      <c r="AB13" s="946">
        <v>152</v>
      </c>
      <c r="AC13" s="919">
        <v>-0.2</v>
      </c>
      <c r="AD13" s="946">
        <v>100.436363636364</v>
      </c>
      <c r="AE13" s="884"/>
    </row>
    <row r="14" s="821" customFormat="1" ht="19" customHeight="1" spans="1:31">
      <c r="A14" s="848"/>
      <c r="B14" s="849"/>
      <c r="C14" s="847"/>
      <c r="D14" s="843"/>
      <c r="E14" s="810" t="s">
        <v>669</v>
      </c>
      <c r="F14" s="850">
        <f t="shared" ref="F14:H14" si="0">AVERAGE(F12:F13)</f>
        <v>693.868184787962</v>
      </c>
      <c r="G14" s="850">
        <f t="shared" si="0"/>
        <v>5.36810595318079</v>
      </c>
      <c r="H14" s="850">
        <f t="shared" si="0"/>
        <v>2.30771593986299</v>
      </c>
      <c r="I14" s="810"/>
      <c r="J14" s="810"/>
      <c r="K14" s="888" t="s">
        <v>647</v>
      </c>
      <c r="L14" s="850">
        <v>85</v>
      </c>
      <c r="M14" s="850">
        <v>71.8</v>
      </c>
      <c r="N14" s="810">
        <v>0</v>
      </c>
      <c r="O14" s="810" t="s">
        <v>670</v>
      </c>
      <c r="P14" s="810">
        <v>100</v>
      </c>
      <c r="Q14" s="889">
        <v>1</v>
      </c>
      <c r="R14" s="810">
        <v>1.7</v>
      </c>
      <c r="S14" s="889">
        <v>7</v>
      </c>
      <c r="T14" s="889"/>
      <c r="U14" s="889"/>
      <c r="V14" s="810">
        <v>1</v>
      </c>
      <c r="W14" s="913">
        <v>2.5</v>
      </c>
      <c r="X14" s="810" t="s">
        <v>402</v>
      </c>
      <c r="Y14" s="810">
        <v>5</v>
      </c>
      <c r="Z14" s="810" t="s">
        <v>403</v>
      </c>
      <c r="AA14" s="810">
        <v>5</v>
      </c>
      <c r="AB14" s="889">
        <f t="shared" ref="AB14:AD14" si="1">AVERAGE(AB12:AB13)</f>
        <v>150.7</v>
      </c>
      <c r="AC14" s="889">
        <f t="shared" si="1"/>
        <v>-0.9</v>
      </c>
      <c r="AD14" s="889">
        <f t="shared" si="1"/>
        <v>99.018181818182</v>
      </c>
      <c r="AE14" s="812"/>
    </row>
    <row r="15" s="820" customFormat="1" ht="19" customHeight="1" spans="1:31">
      <c r="A15" s="842"/>
      <c r="B15" s="843"/>
      <c r="C15" s="847"/>
      <c r="D15" s="843"/>
      <c r="E15" s="845">
        <v>2020</v>
      </c>
      <c r="F15" s="846">
        <v>673.974285714286</v>
      </c>
      <c r="G15" s="846">
        <v>5.26759696010924</v>
      </c>
      <c r="H15" s="846">
        <v>2.6</v>
      </c>
      <c r="I15" s="845" t="s">
        <v>531</v>
      </c>
      <c r="J15" s="845">
        <v>1</v>
      </c>
      <c r="K15" s="883" t="s">
        <v>646</v>
      </c>
      <c r="L15" s="846">
        <v>85.3461538461539</v>
      </c>
      <c r="M15" s="846">
        <v>74.2543076923077</v>
      </c>
      <c r="N15" s="845">
        <v>1</v>
      </c>
      <c r="O15" s="845" t="s">
        <v>668</v>
      </c>
      <c r="P15" s="845">
        <v>100</v>
      </c>
      <c r="Q15" s="884">
        <v>1.28460904614021</v>
      </c>
      <c r="R15" s="845">
        <v>1.7</v>
      </c>
      <c r="S15" s="884">
        <v>7</v>
      </c>
      <c r="T15" s="884"/>
      <c r="U15" s="884"/>
      <c r="V15" s="845"/>
      <c r="W15" s="912"/>
      <c r="X15" s="845"/>
      <c r="Y15" s="845"/>
      <c r="Z15" s="845"/>
      <c r="AA15" s="845"/>
      <c r="AB15" s="946">
        <v>149.428571428571</v>
      </c>
      <c r="AC15" s="946">
        <v>-0.9</v>
      </c>
      <c r="AD15" s="946">
        <v>99</v>
      </c>
      <c r="AE15" s="949"/>
    </row>
    <row r="16" s="820" customFormat="1" ht="19" customHeight="1" spans="1:31">
      <c r="A16" s="842"/>
      <c r="B16" s="843"/>
      <c r="C16" s="847"/>
      <c r="D16" s="843" t="s">
        <v>605</v>
      </c>
      <c r="E16" s="845" t="s">
        <v>643</v>
      </c>
      <c r="F16" s="846">
        <v>680.53</v>
      </c>
      <c r="G16" s="846" t="s">
        <v>410</v>
      </c>
      <c r="H16" s="846">
        <f>(F16-703.6)/703.6*100</f>
        <v>-3.27885162023878</v>
      </c>
      <c r="I16" s="846" t="s">
        <v>410</v>
      </c>
      <c r="J16" s="845">
        <v>3</v>
      </c>
      <c r="K16" s="883" t="s">
        <v>584</v>
      </c>
      <c r="L16" s="846">
        <v>86</v>
      </c>
      <c r="M16" s="846">
        <v>73.4</v>
      </c>
      <c r="N16" s="885">
        <v>22</v>
      </c>
      <c r="O16" s="885">
        <v>4.5</v>
      </c>
      <c r="P16" s="885">
        <v>60</v>
      </c>
      <c r="Q16" s="885">
        <v>16.3</v>
      </c>
      <c r="R16" s="885">
        <v>1.7</v>
      </c>
      <c r="S16" s="884">
        <v>6</v>
      </c>
      <c r="T16" s="914"/>
      <c r="U16" s="914"/>
      <c r="V16" s="845">
        <v>5</v>
      </c>
      <c r="W16" s="912">
        <v>5</v>
      </c>
      <c r="X16" s="845" t="s">
        <v>406</v>
      </c>
      <c r="Y16" s="845">
        <v>5</v>
      </c>
      <c r="Z16" s="845" t="s">
        <v>403</v>
      </c>
      <c r="AA16" s="845">
        <v>5</v>
      </c>
      <c r="AB16" s="946">
        <v>151</v>
      </c>
      <c r="AC16" s="946" t="s">
        <v>410</v>
      </c>
      <c r="AD16" s="946">
        <v>96.4</v>
      </c>
      <c r="AE16" s="946"/>
    </row>
    <row r="17" s="820" customFormat="1" ht="19" customHeight="1" spans="1:31">
      <c r="A17" s="842"/>
      <c r="B17" s="843"/>
      <c r="C17" s="847"/>
      <c r="D17" s="843"/>
      <c r="E17" s="845" t="s">
        <v>421</v>
      </c>
      <c r="F17" s="846">
        <v>634.443978937318</v>
      </c>
      <c r="G17" s="846" t="s">
        <v>410</v>
      </c>
      <c r="H17" s="846">
        <f>(F17-653.105)/653.105*100</f>
        <v>-2.85727732335261</v>
      </c>
      <c r="I17" s="846" t="s">
        <v>410</v>
      </c>
      <c r="J17" s="845">
        <v>2</v>
      </c>
      <c r="K17" s="883" t="s">
        <v>671</v>
      </c>
      <c r="L17" s="846">
        <v>85.3461538461539</v>
      </c>
      <c r="M17" s="846">
        <v>70.0767692307692</v>
      </c>
      <c r="N17" s="885">
        <v>17</v>
      </c>
      <c r="O17" s="885">
        <v>5.5</v>
      </c>
      <c r="P17" s="885">
        <v>70</v>
      </c>
      <c r="Q17" s="918">
        <v>16.477</v>
      </c>
      <c r="R17" s="885">
        <v>1.8</v>
      </c>
      <c r="S17" s="884">
        <v>4.5</v>
      </c>
      <c r="T17" s="884"/>
      <c r="U17" s="884"/>
      <c r="V17" s="845">
        <v>7</v>
      </c>
      <c r="W17" s="912">
        <v>6.5</v>
      </c>
      <c r="X17" s="845" t="s">
        <v>403</v>
      </c>
      <c r="Y17" s="845">
        <v>5</v>
      </c>
      <c r="Z17" s="845" t="s">
        <v>403</v>
      </c>
      <c r="AA17" s="845">
        <v>5</v>
      </c>
      <c r="AB17" s="946">
        <v>152.181818181818</v>
      </c>
      <c r="AC17" s="946" t="s">
        <v>410</v>
      </c>
      <c r="AD17" s="946">
        <v>96.2272727272727</v>
      </c>
      <c r="AE17" s="946"/>
    </row>
    <row r="18" s="821" customFormat="1" ht="19" customHeight="1" spans="1:31">
      <c r="A18" s="848"/>
      <c r="B18" s="849"/>
      <c r="C18" s="847"/>
      <c r="D18" s="843"/>
      <c r="E18" s="810" t="s">
        <v>669</v>
      </c>
      <c r="F18" s="850">
        <f>AVERAGE(F16:F17)</f>
        <v>657.486989468659</v>
      </c>
      <c r="G18" s="850" t="s">
        <v>410</v>
      </c>
      <c r="H18" s="850">
        <f>AVERAGE(H16:H17)</f>
        <v>-3.06806447179569</v>
      </c>
      <c r="I18" s="850" t="s">
        <v>410</v>
      </c>
      <c r="J18" s="810"/>
      <c r="K18" s="888" t="s">
        <v>585</v>
      </c>
      <c r="L18" s="850">
        <v>86</v>
      </c>
      <c r="M18" s="850">
        <v>73.4</v>
      </c>
      <c r="N18" s="890">
        <v>22</v>
      </c>
      <c r="O18" s="850">
        <v>4.5</v>
      </c>
      <c r="P18" s="890">
        <v>60</v>
      </c>
      <c r="Q18" s="850">
        <v>16.3</v>
      </c>
      <c r="R18" s="850">
        <v>1.7</v>
      </c>
      <c r="S18" s="884">
        <v>6</v>
      </c>
      <c r="T18" s="915"/>
      <c r="U18" s="915"/>
      <c r="V18" s="810">
        <v>7</v>
      </c>
      <c r="W18" s="913">
        <v>6.5</v>
      </c>
      <c r="X18" s="810" t="s">
        <v>403</v>
      </c>
      <c r="Y18" s="810">
        <v>5</v>
      </c>
      <c r="Z18" s="810" t="s">
        <v>403</v>
      </c>
      <c r="AA18" s="810">
        <v>5</v>
      </c>
      <c r="AB18" s="947">
        <f>AVERAGE(AB16:AB17)</f>
        <v>151.590909090909</v>
      </c>
      <c r="AC18" s="947" t="s">
        <v>410</v>
      </c>
      <c r="AD18" s="947">
        <f>AVERAGE(AD16:AD17)</f>
        <v>96.3136363636364</v>
      </c>
      <c r="AE18" s="947"/>
    </row>
    <row r="19" s="820" customFormat="1" ht="19" customHeight="1" spans="1:31">
      <c r="A19" s="842"/>
      <c r="B19" s="843"/>
      <c r="C19" s="851"/>
      <c r="D19" s="843"/>
      <c r="E19" s="845" t="s">
        <v>423</v>
      </c>
      <c r="F19" s="846">
        <v>640.248571428571</v>
      </c>
      <c r="G19" s="846" t="s">
        <v>410</v>
      </c>
      <c r="H19" s="846">
        <v>-2.6</v>
      </c>
      <c r="I19" s="846" t="s">
        <v>410</v>
      </c>
      <c r="J19" s="845">
        <v>2</v>
      </c>
      <c r="K19" s="883" t="s">
        <v>671</v>
      </c>
      <c r="L19" s="846">
        <v>85.3461538461539</v>
      </c>
      <c r="M19" s="846">
        <v>67.4954230769231</v>
      </c>
      <c r="N19" s="885">
        <v>33</v>
      </c>
      <c r="O19" s="885">
        <v>8.5</v>
      </c>
      <c r="P19" s="885">
        <v>62</v>
      </c>
      <c r="Q19" s="918">
        <v>16.105</v>
      </c>
      <c r="R19" s="885">
        <v>1.7</v>
      </c>
      <c r="S19" s="884">
        <v>6</v>
      </c>
      <c r="T19" s="919"/>
      <c r="U19" s="920"/>
      <c r="V19" s="845"/>
      <c r="W19" s="845"/>
      <c r="X19" s="845"/>
      <c r="Y19" s="845"/>
      <c r="Z19" s="845"/>
      <c r="AA19" s="845"/>
      <c r="AB19" s="946">
        <v>150.285714285714</v>
      </c>
      <c r="AC19" s="946" t="s">
        <v>410</v>
      </c>
      <c r="AD19" s="946">
        <v>96.6142857142857</v>
      </c>
      <c r="AE19" s="946"/>
    </row>
    <row r="20" s="822" customFormat="1" ht="19" customHeight="1" spans="1:31">
      <c r="A20" s="852">
        <v>80</v>
      </c>
      <c r="B20" s="844" t="s">
        <v>672</v>
      </c>
      <c r="C20" s="843" t="s">
        <v>667</v>
      </c>
      <c r="D20" s="843" t="s">
        <v>329</v>
      </c>
      <c r="E20" s="853">
        <v>2019</v>
      </c>
      <c r="F20" s="854">
        <v>683.23524476619</v>
      </c>
      <c r="G20" s="854">
        <v>4.11705919125467</v>
      </c>
      <c r="H20" s="854">
        <v>2.02</v>
      </c>
      <c r="I20" s="892" t="s">
        <v>405</v>
      </c>
      <c r="J20" s="893">
        <v>1</v>
      </c>
      <c r="K20" s="858" t="s">
        <v>646</v>
      </c>
      <c r="L20" s="894">
        <v>84.7307692307692</v>
      </c>
      <c r="M20" s="857">
        <v>71.5506153846154</v>
      </c>
      <c r="N20" s="852">
        <v>0.333333333333333</v>
      </c>
      <c r="O20" s="857" t="s">
        <v>668</v>
      </c>
      <c r="P20" s="895">
        <v>100</v>
      </c>
      <c r="Q20" s="857">
        <v>1.22179367747784</v>
      </c>
      <c r="R20" s="857">
        <v>1.6</v>
      </c>
      <c r="S20" s="857">
        <v>7</v>
      </c>
      <c r="T20" s="858"/>
      <c r="U20" s="853"/>
      <c r="V20" s="921">
        <v>1</v>
      </c>
      <c r="W20" s="922">
        <v>2.5</v>
      </c>
      <c r="X20" s="853">
        <v>3</v>
      </c>
      <c r="Y20" s="950">
        <v>5</v>
      </c>
      <c r="Z20" s="950" t="s">
        <v>403</v>
      </c>
      <c r="AA20" s="951" t="s">
        <v>429</v>
      </c>
      <c r="AB20" s="903">
        <v>146.7</v>
      </c>
      <c r="AC20" s="903">
        <v>-1.3</v>
      </c>
      <c r="AD20" s="903">
        <v>94.4166666666667</v>
      </c>
      <c r="AE20" s="857"/>
    </row>
    <row r="21" s="822" customFormat="1" ht="19" customHeight="1" spans="1:32">
      <c r="A21" s="852"/>
      <c r="B21" s="847"/>
      <c r="C21" s="843"/>
      <c r="D21" s="843"/>
      <c r="E21" s="853">
        <v>2020</v>
      </c>
      <c r="F21" s="854">
        <v>656.969792942468</v>
      </c>
      <c r="G21" s="854">
        <v>6.3397795577013</v>
      </c>
      <c r="H21" s="854">
        <v>3.75469174135157</v>
      </c>
      <c r="I21" s="892" t="s">
        <v>405</v>
      </c>
      <c r="J21" s="893">
        <v>1</v>
      </c>
      <c r="K21" s="858" t="s">
        <v>584</v>
      </c>
      <c r="L21" s="894">
        <v>84.8461538461538</v>
      </c>
      <c r="M21" s="857">
        <v>73.9855</v>
      </c>
      <c r="N21" s="852">
        <v>2</v>
      </c>
      <c r="O21" s="857" t="s">
        <v>668</v>
      </c>
      <c r="P21" s="895">
        <v>100</v>
      </c>
      <c r="Q21" s="857">
        <v>1.37891361383733</v>
      </c>
      <c r="R21" s="857">
        <v>1.7</v>
      </c>
      <c r="S21" s="857">
        <v>6.5</v>
      </c>
      <c r="T21" s="858" t="s">
        <v>673</v>
      </c>
      <c r="U21" s="853"/>
      <c r="V21" s="921">
        <v>5</v>
      </c>
      <c r="W21" s="922">
        <v>5</v>
      </c>
      <c r="X21" s="853">
        <v>5</v>
      </c>
      <c r="Y21" s="950">
        <v>5</v>
      </c>
      <c r="Z21" s="950" t="s">
        <v>403</v>
      </c>
      <c r="AA21" s="951" t="s">
        <v>429</v>
      </c>
      <c r="AB21" s="858">
        <v>147.9</v>
      </c>
      <c r="AC21" s="858">
        <v>-0.3</v>
      </c>
      <c r="AD21" s="857">
        <v>101.455490196078</v>
      </c>
      <c r="AE21" s="857"/>
      <c r="AF21" s="820"/>
    </row>
    <row r="22" s="823" customFormat="1" ht="19" customHeight="1" spans="1:31">
      <c r="A22" s="852"/>
      <c r="B22" s="847"/>
      <c r="C22" s="843"/>
      <c r="D22" s="843"/>
      <c r="E22" s="797" t="s">
        <v>669</v>
      </c>
      <c r="F22" s="855">
        <v>670.102518854329</v>
      </c>
      <c r="G22" s="855">
        <v>5.22841937447798</v>
      </c>
      <c r="H22" s="855">
        <v>2.88734587067578</v>
      </c>
      <c r="I22" s="896"/>
      <c r="J22" s="897"/>
      <c r="K22" s="862" t="s">
        <v>647</v>
      </c>
      <c r="L22" s="898">
        <v>84.7307692307692</v>
      </c>
      <c r="M22" s="899">
        <v>71.5506153846154</v>
      </c>
      <c r="N22" s="867">
        <v>0.333333333333333</v>
      </c>
      <c r="O22" s="899" t="s">
        <v>670</v>
      </c>
      <c r="P22" s="900">
        <v>100</v>
      </c>
      <c r="Q22" s="899">
        <v>1.22179367747784</v>
      </c>
      <c r="R22" s="899">
        <v>1.6</v>
      </c>
      <c r="S22" s="899">
        <v>7</v>
      </c>
      <c r="T22" s="862"/>
      <c r="U22" s="797"/>
      <c r="V22" s="923">
        <v>5</v>
      </c>
      <c r="W22" s="924">
        <v>5</v>
      </c>
      <c r="X22" s="797">
        <v>5</v>
      </c>
      <c r="Y22" s="952">
        <v>5</v>
      </c>
      <c r="Z22" s="952" t="s">
        <v>403</v>
      </c>
      <c r="AA22" s="953" t="s">
        <v>434</v>
      </c>
      <c r="AB22" s="904">
        <v>147.3</v>
      </c>
      <c r="AC22" s="904">
        <v>-0.8</v>
      </c>
      <c r="AD22" s="904">
        <v>97.9360784313726</v>
      </c>
      <c r="AE22" s="904"/>
    </row>
    <row r="23" s="824" customFormat="1" ht="19" customHeight="1" spans="1:31">
      <c r="A23" s="852"/>
      <c r="B23" s="847"/>
      <c r="C23" s="843"/>
      <c r="D23" s="843"/>
      <c r="E23" s="856">
        <v>2020</v>
      </c>
      <c r="F23" s="857">
        <v>677.532058245614</v>
      </c>
      <c r="G23" s="857">
        <v>5.33659805701692</v>
      </c>
      <c r="H23" s="857">
        <v>2.59895123787679</v>
      </c>
      <c r="I23" s="901" t="s">
        <v>405</v>
      </c>
      <c r="J23" s="858">
        <v>1</v>
      </c>
      <c r="K23" s="858" t="s">
        <v>584</v>
      </c>
      <c r="L23" s="895">
        <v>85.4615384615385</v>
      </c>
      <c r="M23" s="895">
        <v>73.0324615384615</v>
      </c>
      <c r="N23" s="852">
        <v>0</v>
      </c>
      <c r="O23" s="895" t="s">
        <v>668</v>
      </c>
      <c r="P23" s="895">
        <v>100</v>
      </c>
      <c r="Q23" s="895">
        <v>1.52410844427169</v>
      </c>
      <c r="R23" s="895">
        <v>1.7</v>
      </c>
      <c r="S23" s="895">
        <v>6.6</v>
      </c>
      <c r="T23" s="858"/>
      <c r="U23" s="858"/>
      <c r="V23" s="858"/>
      <c r="W23" s="858"/>
      <c r="X23" s="858"/>
      <c r="Y23" s="858"/>
      <c r="Z23" s="858"/>
      <c r="AA23" s="858"/>
      <c r="AB23" s="895">
        <v>148.9</v>
      </c>
      <c r="AC23" s="857">
        <v>-0.4</v>
      </c>
      <c r="AD23" s="857">
        <v>100.970833333333</v>
      </c>
      <c r="AE23" s="954"/>
    </row>
    <row r="24" s="822" customFormat="1" ht="19" customHeight="1" spans="1:31">
      <c r="A24" s="858"/>
      <c r="B24" s="847"/>
      <c r="C24" s="843"/>
      <c r="D24" s="859" t="s">
        <v>605</v>
      </c>
      <c r="E24" s="853">
        <v>2019</v>
      </c>
      <c r="F24" s="854">
        <v>656.2</v>
      </c>
      <c r="G24" s="854"/>
      <c r="H24" s="854"/>
      <c r="I24" s="892"/>
      <c r="J24" s="893">
        <v>2</v>
      </c>
      <c r="K24" s="858" t="s">
        <v>671</v>
      </c>
      <c r="L24" s="894">
        <v>85.0641025641026</v>
      </c>
      <c r="M24" s="857">
        <v>73.1045512820513</v>
      </c>
      <c r="N24" s="852">
        <v>28.3333333333333</v>
      </c>
      <c r="O24" s="857">
        <v>6.2</v>
      </c>
      <c r="P24" s="895">
        <v>74</v>
      </c>
      <c r="Q24" s="895">
        <v>17.418</v>
      </c>
      <c r="R24" s="895">
        <v>1.7</v>
      </c>
      <c r="S24" s="895">
        <v>6</v>
      </c>
      <c r="T24" s="858"/>
      <c r="U24" s="853"/>
      <c r="V24" s="921">
        <v>5</v>
      </c>
      <c r="W24" s="921">
        <v>5</v>
      </c>
      <c r="X24" s="853">
        <v>5</v>
      </c>
      <c r="Y24" s="950">
        <v>5</v>
      </c>
      <c r="Z24" s="950" t="s">
        <v>403</v>
      </c>
      <c r="AA24" s="951" t="s">
        <v>429</v>
      </c>
      <c r="AB24" s="857">
        <v>148</v>
      </c>
      <c r="AC24" s="858"/>
      <c r="AD24" s="857">
        <v>93.8014814814815</v>
      </c>
      <c r="AE24" s="857"/>
    </row>
    <row r="25" s="822" customFormat="1" ht="19" customHeight="1" spans="1:31">
      <c r="A25" s="858"/>
      <c r="B25" s="847"/>
      <c r="C25" s="843"/>
      <c r="D25" s="843"/>
      <c r="E25" s="852" t="s">
        <v>421</v>
      </c>
      <c r="F25" s="857">
        <v>617.802477751036</v>
      </c>
      <c r="G25" s="857"/>
      <c r="H25" s="857"/>
      <c r="I25" s="866"/>
      <c r="J25" s="902" t="s">
        <v>613</v>
      </c>
      <c r="K25" s="866" t="s">
        <v>671</v>
      </c>
      <c r="L25" s="895">
        <v>85.7307692307692</v>
      </c>
      <c r="M25" s="895">
        <v>74.8813846153846</v>
      </c>
      <c r="N25" s="902">
        <v>12</v>
      </c>
      <c r="O25" s="895">
        <v>5.2</v>
      </c>
      <c r="P25" s="895">
        <v>77</v>
      </c>
      <c r="Q25" s="895">
        <v>16.801</v>
      </c>
      <c r="R25" s="895">
        <v>1.7</v>
      </c>
      <c r="S25" s="895">
        <v>6.5</v>
      </c>
      <c r="T25" s="866"/>
      <c r="U25" s="925"/>
      <c r="V25" s="814">
        <v>7</v>
      </c>
      <c r="W25" s="814">
        <v>6.5</v>
      </c>
      <c r="X25" s="814">
        <v>7</v>
      </c>
      <c r="Y25" s="815">
        <v>5</v>
      </c>
      <c r="Z25" s="815" t="s">
        <v>403</v>
      </c>
      <c r="AA25" s="866" t="s">
        <v>433</v>
      </c>
      <c r="AB25" s="857">
        <v>148.3</v>
      </c>
      <c r="AC25" s="857"/>
      <c r="AD25" s="857">
        <v>97.7066666666666</v>
      </c>
      <c r="AE25" s="954"/>
    </row>
    <row r="26" s="822" customFormat="1" ht="19" customHeight="1" spans="1:31">
      <c r="A26" s="858"/>
      <c r="B26" s="851"/>
      <c r="C26" s="843"/>
      <c r="D26" s="843"/>
      <c r="E26" s="856" t="s">
        <v>423</v>
      </c>
      <c r="F26" s="857">
        <v>643.2</v>
      </c>
      <c r="G26" s="857"/>
      <c r="H26" s="857"/>
      <c r="I26" s="901"/>
      <c r="J26" s="858">
        <v>2</v>
      </c>
      <c r="K26" s="866" t="s">
        <v>671</v>
      </c>
      <c r="L26" s="895">
        <v>85.8</v>
      </c>
      <c r="M26" s="895">
        <v>74.9</v>
      </c>
      <c r="N26" s="852">
        <v>20</v>
      </c>
      <c r="O26" s="895">
        <v>5.4</v>
      </c>
      <c r="P26" s="895">
        <v>85</v>
      </c>
      <c r="Q26" s="895">
        <v>17.2</v>
      </c>
      <c r="R26" s="895">
        <v>1.7</v>
      </c>
      <c r="S26" s="895">
        <v>5.6</v>
      </c>
      <c r="T26" s="858"/>
      <c r="U26" s="858"/>
      <c r="V26" s="858"/>
      <c r="W26" s="858"/>
      <c r="X26" s="858"/>
      <c r="Y26" s="858"/>
      <c r="Z26" s="858"/>
      <c r="AA26" s="858"/>
      <c r="AB26" s="895">
        <v>149.3</v>
      </c>
      <c r="AC26" s="857"/>
      <c r="AD26" s="895">
        <v>97</v>
      </c>
      <c r="AE26" s="954"/>
    </row>
    <row r="27" s="824" customFormat="1" ht="19" customHeight="1" spans="1:31">
      <c r="A27" s="858">
        <v>81</v>
      </c>
      <c r="B27" s="843" t="s">
        <v>674</v>
      </c>
      <c r="C27" s="843" t="s">
        <v>675</v>
      </c>
      <c r="D27" s="853" t="s">
        <v>332</v>
      </c>
      <c r="E27" s="860">
        <v>2019</v>
      </c>
      <c r="F27" s="861">
        <v>687.771063100137</v>
      </c>
      <c r="G27" s="861">
        <v>2.94624733201095</v>
      </c>
      <c r="H27" s="861"/>
      <c r="I27" s="860" t="s">
        <v>427</v>
      </c>
      <c r="J27" s="860">
        <v>1</v>
      </c>
      <c r="K27" s="860" t="s">
        <v>584</v>
      </c>
      <c r="L27" s="861">
        <v>84.8461538461538</v>
      </c>
      <c r="M27" s="861">
        <v>66.3531153846154</v>
      </c>
      <c r="N27" s="861">
        <v>3</v>
      </c>
      <c r="O27" s="861" t="s">
        <v>668</v>
      </c>
      <c r="P27" s="861">
        <v>100</v>
      </c>
      <c r="Q27" s="861">
        <v>1.5</v>
      </c>
      <c r="R27" s="861">
        <v>1.8</v>
      </c>
      <c r="S27" s="861">
        <v>6</v>
      </c>
      <c r="T27" s="926"/>
      <c r="U27" s="926"/>
      <c r="V27" s="860">
        <v>3</v>
      </c>
      <c r="W27" s="860">
        <v>4.25</v>
      </c>
      <c r="X27" s="860" t="s">
        <v>406</v>
      </c>
      <c r="Y27" s="860">
        <v>3</v>
      </c>
      <c r="Z27" s="860" t="s">
        <v>403</v>
      </c>
      <c r="AA27" s="860" t="s">
        <v>429</v>
      </c>
      <c r="AB27" s="861">
        <v>149.5</v>
      </c>
      <c r="AC27" s="861">
        <v>-1.5</v>
      </c>
      <c r="AD27" s="861">
        <v>96.7333333333333</v>
      </c>
      <c r="AE27" s="861">
        <v>1.65</v>
      </c>
    </row>
    <row r="28" s="824" customFormat="1" ht="19" customHeight="1" spans="1:31">
      <c r="A28" s="858"/>
      <c r="B28" s="843"/>
      <c r="C28" s="843"/>
      <c r="D28" s="853"/>
      <c r="E28" s="860">
        <v>2020</v>
      </c>
      <c r="F28" s="861">
        <v>656.962792961599</v>
      </c>
      <c r="G28" s="861">
        <v>3.40103765683411</v>
      </c>
      <c r="H28" s="861"/>
      <c r="I28" s="860" t="s">
        <v>452</v>
      </c>
      <c r="J28" s="860">
        <v>1</v>
      </c>
      <c r="K28" s="860" t="s">
        <v>646</v>
      </c>
      <c r="L28" s="861">
        <v>83</v>
      </c>
      <c r="M28" s="861">
        <v>72.7861538461539</v>
      </c>
      <c r="N28" s="861">
        <v>0</v>
      </c>
      <c r="O28" s="861" t="s">
        <v>668</v>
      </c>
      <c r="P28" s="861">
        <v>100</v>
      </c>
      <c r="Q28" s="861">
        <v>1.2694393159071</v>
      </c>
      <c r="R28" s="861">
        <v>1.6</v>
      </c>
      <c r="S28" s="861">
        <v>7</v>
      </c>
      <c r="T28" s="926"/>
      <c r="U28" s="926"/>
      <c r="V28" s="860">
        <v>5</v>
      </c>
      <c r="W28" s="860">
        <v>4.75</v>
      </c>
      <c r="X28" s="860" t="s">
        <v>406</v>
      </c>
      <c r="Y28" s="860">
        <v>3</v>
      </c>
      <c r="Z28" s="860" t="s">
        <v>403</v>
      </c>
      <c r="AA28" s="860" t="s">
        <v>429</v>
      </c>
      <c r="AB28" s="861">
        <v>150.363636363636</v>
      </c>
      <c r="AC28" s="861">
        <v>-0.545454545454533</v>
      </c>
      <c r="AD28" s="861">
        <v>99.8212121212121</v>
      </c>
      <c r="AE28" s="861">
        <v>1.625</v>
      </c>
    </row>
    <row r="29" s="825" customFormat="1" ht="19" customHeight="1" spans="1:31">
      <c r="A29" s="862"/>
      <c r="B29" s="849"/>
      <c r="C29" s="849"/>
      <c r="D29" s="853"/>
      <c r="E29" s="863" t="s">
        <v>669</v>
      </c>
      <c r="F29" s="864">
        <v>672.366928030868</v>
      </c>
      <c r="G29" s="864">
        <v>3.17364249442253</v>
      </c>
      <c r="H29" s="864"/>
      <c r="I29" s="863"/>
      <c r="J29" s="863"/>
      <c r="K29" s="863" t="s">
        <v>647</v>
      </c>
      <c r="L29" s="864">
        <v>83</v>
      </c>
      <c r="M29" s="864">
        <v>72.7861538461539</v>
      </c>
      <c r="N29" s="864">
        <v>0</v>
      </c>
      <c r="O29" s="864" t="s">
        <v>670</v>
      </c>
      <c r="P29" s="864">
        <v>100</v>
      </c>
      <c r="Q29" s="864">
        <v>1.2694393159071</v>
      </c>
      <c r="R29" s="864">
        <v>1.6</v>
      </c>
      <c r="S29" s="864">
        <v>7</v>
      </c>
      <c r="T29" s="927"/>
      <c r="U29" s="927"/>
      <c r="V29" s="863">
        <v>5</v>
      </c>
      <c r="W29" s="863">
        <v>4.75</v>
      </c>
      <c r="X29" s="863" t="s">
        <v>406</v>
      </c>
      <c r="Y29" s="863">
        <v>3</v>
      </c>
      <c r="Z29" s="863" t="s">
        <v>403</v>
      </c>
      <c r="AA29" s="863" t="s">
        <v>434</v>
      </c>
      <c r="AB29" s="864">
        <v>149.931818181818</v>
      </c>
      <c r="AC29" s="864">
        <v>-1.02272727272727</v>
      </c>
      <c r="AD29" s="864">
        <v>98.2772727272727</v>
      </c>
      <c r="AE29" s="864"/>
    </row>
    <row r="30" s="824" customFormat="1" ht="19" customHeight="1" spans="1:31">
      <c r="A30" s="858"/>
      <c r="B30" s="843"/>
      <c r="C30" s="843"/>
      <c r="D30" s="853"/>
      <c r="E30" s="860">
        <v>2020</v>
      </c>
      <c r="F30" s="861">
        <v>669.105961199295</v>
      </c>
      <c r="G30" s="861">
        <v>3.48581915092948</v>
      </c>
      <c r="H30" s="861"/>
      <c r="I30" s="860" t="s">
        <v>619</v>
      </c>
      <c r="J30" s="860">
        <v>1</v>
      </c>
      <c r="K30" s="860"/>
      <c r="L30" s="861"/>
      <c r="M30" s="861"/>
      <c r="N30" s="861"/>
      <c r="O30" s="861"/>
      <c r="P30" s="861"/>
      <c r="Q30" s="861"/>
      <c r="R30" s="861"/>
      <c r="S30" s="861"/>
      <c r="T30" s="926"/>
      <c r="U30" s="926"/>
      <c r="V30" s="860"/>
      <c r="W30" s="860"/>
      <c r="X30" s="860"/>
      <c r="Y30" s="860"/>
      <c r="Z30" s="860"/>
      <c r="AA30" s="860"/>
      <c r="AB30" s="861">
        <v>150.333333333333</v>
      </c>
      <c r="AC30" s="861">
        <v>-0.777777777777771</v>
      </c>
      <c r="AD30" s="861">
        <v>97.9777777777778</v>
      </c>
      <c r="AE30" s="861">
        <v>1.22222222222222</v>
      </c>
    </row>
    <row r="31" s="824" customFormat="1" ht="19" customHeight="1" spans="1:31">
      <c r="A31" s="858"/>
      <c r="B31" s="843"/>
      <c r="C31" s="843"/>
      <c r="D31" s="865" t="s">
        <v>634</v>
      </c>
      <c r="E31" s="860">
        <v>2019</v>
      </c>
      <c r="F31" s="861">
        <v>668.087551440329</v>
      </c>
      <c r="G31" s="861">
        <v>0</v>
      </c>
      <c r="H31" s="861"/>
      <c r="I31" s="860"/>
      <c r="J31" s="860">
        <v>2</v>
      </c>
      <c r="K31" s="860" t="s">
        <v>671</v>
      </c>
      <c r="L31" s="861">
        <v>86.1923076923077</v>
      </c>
      <c r="M31" s="861">
        <v>70.956</v>
      </c>
      <c r="N31" s="861">
        <v>19</v>
      </c>
      <c r="O31" s="861">
        <v>3.9</v>
      </c>
      <c r="P31" s="861">
        <v>84</v>
      </c>
      <c r="Q31" s="861">
        <v>11.575</v>
      </c>
      <c r="R31" s="861">
        <v>1.7</v>
      </c>
      <c r="S31" s="861">
        <v>7</v>
      </c>
      <c r="T31" s="926"/>
      <c r="U31" s="926"/>
      <c r="V31" s="860">
        <v>3</v>
      </c>
      <c r="W31" s="860">
        <v>4.25</v>
      </c>
      <c r="X31" s="860" t="s">
        <v>406</v>
      </c>
      <c r="Y31" s="860">
        <v>5</v>
      </c>
      <c r="Z31" s="860" t="s">
        <v>403</v>
      </c>
      <c r="AA31" s="860" t="s">
        <v>433</v>
      </c>
      <c r="AB31" s="861">
        <v>151</v>
      </c>
      <c r="AC31" s="861">
        <v>0</v>
      </c>
      <c r="AD31" s="861">
        <v>96.7333333333333</v>
      </c>
      <c r="AE31" s="861"/>
    </row>
    <row r="32" s="824" customFormat="1" ht="19" customHeight="1" spans="1:31">
      <c r="A32" s="858"/>
      <c r="B32" s="843"/>
      <c r="C32" s="843"/>
      <c r="D32" s="856"/>
      <c r="E32" s="860" t="s">
        <v>421</v>
      </c>
      <c r="F32" s="861">
        <v>635.35415876765</v>
      </c>
      <c r="G32" s="861">
        <v>0</v>
      </c>
      <c r="H32" s="861"/>
      <c r="I32" s="860"/>
      <c r="J32" s="860">
        <v>2</v>
      </c>
      <c r="K32" s="860" t="s">
        <v>671</v>
      </c>
      <c r="L32" s="861">
        <v>85.1153846153846</v>
      </c>
      <c r="M32" s="861">
        <v>74.6944615384616</v>
      </c>
      <c r="N32" s="861">
        <v>34</v>
      </c>
      <c r="O32" s="861">
        <v>6.5</v>
      </c>
      <c r="P32" s="861">
        <v>87</v>
      </c>
      <c r="Q32" s="861">
        <v>14.086</v>
      </c>
      <c r="R32" s="861">
        <v>1.8</v>
      </c>
      <c r="S32" s="861">
        <v>7</v>
      </c>
      <c r="T32" s="926"/>
      <c r="U32" s="926"/>
      <c r="V32" s="860">
        <v>5</v>
      </c>
      <c r="W32" s="860">
        <v>5.5</v>
      </c>
      <c r="X32" s="860" t="s">
        <v>406</v>
      </c>
      <c r="Y32" s="860">
        <v>5</v>
      </c>
      <c r="Z32" s="860" t="s">
        <v>403</v>
      </c>
      <c r="AA32" s="860" t="s">
        <v>429</v>
      </c>
      <c r="AB32" s="861">
        <v>150.909090909091</v>
      </c>
      <c r="AC32" s="861">
        <v>0</v>
      </c>
      <c r="AD32" s="861">
        <v>97.2272727272727</v>
      </c>
      <c r="AE32" s="861">
        <v>1.70833333333333</v>
      </c>
    </row>
    <row r="33" s="824" customFormat="1" ht="19" customHeight="1" spans="1:31">
      <c r="A33" s="858"/>
      <c r="B33" s="843"/>
      <c r="C33" s="843"/>
      <c r="D33" s="856"/>
      <c r="E33" s="860" t="s">
        <v>423</v>
      </c>
      <c r="F33" s="861">
        <v>646.567777777778</v>
      </c>
      <c r="G33" s="861">
        <v>0</v>
      </c>
      <c r="H33" s="861"/>
      <c r="I33" s="860"/>
      <c r="J33" s="860">
        <v>2</v>
      </c>
      <c r="K33" s="860"/>
      <c r="L33" s="861"/>
      <c r="M33" s="861"/>
      <c r="N33" s="861"/>
      <c r="O33" s="861"/>
      <c r="P33" s="861"/>
      <c r="Q33" s="861"/>
      <c r="R33" s="861"/>
      <c r="S33" s="861"/>
      <c r="T33" s="926"/>
      <c r="U33" s="926"/>
      <c r="V33" s="860"/>
      <c r="W33" s="860"/>
      <c r="X33" s="860"/>
      <c r="Y33" s="860"/>
      <c r="Z33" s="860"/>
      <c r="AA33" s="860"/>
      <c r="AB33" s="861">
        <v>151.111111111111</v>
      </c>
      <c r="AC33" s="861">
        <v>0</v>
      </c>
      <c r="AD33" s="861">
        <v>96.5222222222222</v>
      </c>
      <c r="AE33" s="861"/>
    </row>
    <row r="34" s="826" customFormat="1" ht="19" customHeight="1" spans="1:31">
      <c r="A34" s="852">
        <v>82</v>
      </c>
      <c r="B34" s="843" t="s">
        <v>676</v>
      </c>
      <c r="C34" s="843" t="s">
        <v>675</v>
      </c>
      <c r="D34" s="858" t="s">
        <v>336</v>
      </c>
      <c r="E34" s="853">
        <v>2019</v>
      </c>
      <c r="F34" s="854">
        <v>709.3</v>
      </c>
      <c r="G34" s="854">
        <v>4.15</v>
      </c>
      <c r="H34" s="854">
        <v>2</v>
      </c>
      <c r="I34" s="892" t="s">
        <v>405</v>
      </c>
      <c r="J34" s="893">
        <v>1</v>
      </c>
      <c r="K34" s="866" t="s">
        <v>584</v>
      </c>
      <c r="L34" s="857">
        <v>84.6</v>
      </c>
      <c r="M34" s="857">
        <v>63.9</v>
      </c>
      <c r="N34" s="857">
        <v>0</v>
      </c>
      <c r="O34" s="857" t="s">
        <v>668</v>
      </c>
      <c r="P34" s="857">
        <v>100</v>
      </c>
      <c r="Q34" s="857">
        <v>0.7</v>
      </c>
      <c r="R34" s="857">
        <v>1.6</v>
      </c>
      <c r="S34" s="857">
        <v>7</v>
      </c>
      <c r="T34" s="858"/>
      <c r="U34" s="857" t="s">
        <v>668</v>
      </c>
      <c r="V34" s="858">
        <v>1</v>
      </c>
      <c r="W34" s="858">
        <v>3</v>
      </c>
      <c r="X34" s="853" t="s">
        <v>402</v>
      </c>
      <c r="Y34" s="858">
        <v>5</v>
      </c>
      <c r="Z34" s="858" t="s">
        <v>403</v>
      </c>
      <c r="AA34" s="858">
        <v>5</v>
      </c>
      <c r="AB34" s="895">
        <v>151.6</v>
      </c>
      <c r="AC34" s="895">
        <v>0.4</v>
      </c>
      <c r="AD34" s="895">
        <v>103.1</v>
      </c>
      <c r="AE34" s="895">
        <v>1.7</v>
      </c>
    </row>
    <row r="35" s="826" customFormat="1" ht="19" customHeight="1" spans="1:32">
      <c r="A35" s="852"/>
      <c r="B35" s="843"/>
      <c r="C35" s="843"/>
      <c r="D35" s="858"/>
      <c r="E35" s="853">
        <v>2020</v>
      </c>
      <c r="F35" s="854">
        <v>683.75</v>
      </c>
      <c r="G35" s="854">
        <v>4.34</v>
      </c>
      <c r="H35" s="854">
        <v>2</v>
      </c>
      <c r="I35" s="892" t="s">
        <v>405</v>
      </c>
      <c r="J35" s="893">
        <v>1</v>
      </c>
      <c r="K35" s="866" t="s">
        <v>584</v>
      </c>
      <c r="L35" s="857">
        <v>83.2</v>
      </c>
      <c r="M35" s="857">
        <v>68.7</v>
      </c>
      <c r="N35" s="857">
        <v>0</v>
      </c>
      <c r="O35" s="857" t="s">
        <v>668</v>
      </c>
      <c r="P35" s="857">
        <v>100</v>
      </c>
      <c r="Q35" s="857">
        <v>1.6</v>
      </c>
      <c r="R35" s="857">
        <v>1.7</v>
      </c>
      <c r="S35" s="857">
        <v>6.5</v>
      </c>
      <c r="T35" s="858"/>
      <c r="U35" s="857" t="s">
        <v>668</v>
      </c>
      <c r="V35" s="858">
        <v>3</v>
      </c>
      <c r="W35" s="858">
        <v>4.25</v>
      </c>
      <c r="X35" s="853" t="s">
        <v>406</v>
      </c>
      <c r="Y35" s="858">
        <v>5</v>
      </c>
      <c r="Z35" s="858" t="s">
        <v>403</v>
      </c>
      <c r="AA35" s="858">
        <v>5</v>
      </c>
      <c r="AB35" s="895">
        <v>153.9</v>
      </c>
      <c r="AC35" s="895">
        <v>0.7</v>
      </c>
      <c r="AD35" s="895">
        <v>97.2</v>
      </c>
      <c r="AE35" s="895">
        <v>1.8</v>
      </c>
      <c r="AF35" s="955"/>
    </row>
    <row r="36" s="827" customFormat="1" ht="19" customHeight="1" spans="1:31">
      <c r="A36" s="852"/>
      <c r="B36" s="843"/>
      <c r="C36" s="843"/>
      <c r="D36" s="858"/>
      <c r="E36" s="797" t="s">
        <v>669</v>
      </c>
      <c r="F36" s="855">
        <f>AVERAGE(F34:F35)</f>
        <v>696.525</v>
      </c>
      <c r="G36" s="855">
        <v>4.3</v>
      </c>
      <c r="H36" s="855">
        <v>2</v>
      </c>
      <c r="I36" s="896"/>
      <c r="J36" s="897"/>
      <c r="K36" s="866" t="s">
        <v>584</v>
      </c>
      <c r="L36" s="899">
        <v>83.2</v>
      </c>
      <c r="M36" s="899">
        <v>68.7</v>
      </c>
      <c r="N36" s="899">
        <v>0</v>
      </c>
      <c r="O36" s="899" t="s">
        <v>670</v>
      </c>
      <c r="P36" s="899">
        <v>100</v>
      </c>
      <c r="Q36" s="899">
        <v>1.6</v>
      </c>
      <c r="R36" s="899">
        <v>1.7</v>
      </c>
      <c r="S36" s="899">
        <v>6.5</v>
      </c>
      <c r="T36" s="862"/>
      <c r="U36" s="899" t="s">
        <v>670</v>
      </c>
      <c r="V36" s="858">
        <v>3</v>
      </c>
      <c r="W36" s="858">
        <v>4.25</v>
      </c>
      <c r="X36" s="797" t="s">
        <v>406</v>
      </c>
      <c r="Y36" s="862">
        <v>5</v>
      </c>
      <c r="Z36" s="862" t="s">
        <v>403</v>
      </c>
      <c r="AA36" s="862">
        <v>5</v>
      </c>
      <c r="AB36" s="900">
        <f>AVERAGE(AB34:AB35)</f>
        <v>152.75</v>
      </c>
      <c r="AC36" s="900">
        <v>0.6</v>
      </c>
      <c r="AD36" s="900">
        <v>100.2</v>
      </c>
      <c r="AE36" s="900"/>
    </row>
    <row r="37" s="828" customFormat="1" ht="19" customHeight="1" spans="1:31">
      <c r="A37" s="852"/>
      <c r="B37" s="843"/>
      <c r="C37" s="843"/>
      <c r="D37" s="858"/>
      <c r="E37" s="856" t="s">
        <v>423</v>
      </c>
      <c r="F37" s="854">
        <v>689</v>
      </c>
      <c r="G37" s="854">
        <v>4.72</v>
      </c>
      <c r="H37" s="857">
        <v>2.3</v>
      </c>
      <c r="I37" s="901" t="s">
        <v>507</v>
      </c>
      <c r="J37" s="858">
        <v>1</v>
      </c>
      <c r="K37" s="866" t="s">
        <v>584</v>
      </c>
      <c r="L37" s="857">
        <v>83.2</v>
      </c>
      <c r="M37" s="857">
        <v>68.7</v>
      </c>
      <c r="N37" s="857">
        <v>0</v>
      </c>
      <c r="O37" s="857" t="s">
        <v>668</v>
      </c>
      <c r="P37" s="857">
        <v>100</v>
      </c>
      <c r="Q37" s="857">
        <v>1.6</v>
      </c>
      <c r="R37" s="857">
        <v>1.7</v>
      </c>
      <c r="S37" s="895">
        <v>6.5</v>
      </c>
      <c r="T37" s="858"/>
      <c r="U37" s="857" t="s">
        <v>668</v>
      </c>
      <c r="V37" s="858"/>
      <c r="W37" s="858"/>
      <c r="X37" s="797"/>
      <c r="Y37" s="858"/>
      <c r="Z37" s="858"/>
      <c r="AA37" s="858"/>
      <c r="AB37" s="895">
        <v>154.1</v>
      </c>
      <c r="AC37" s="895">
        <v>0.6</v>
      </c>
      <c r="AD37" s="895">
        <v>96.7</v>
      </c>
      <c r="AE37" s="895">
        <v>1.25</v>
      </c>
    </row>
    <row r="38" s="826" customFormat="1" ht="21" customHeight="1" spans="1:31">
      <c r="A38" s="866"/>
      <c r="B38" s="843"/>
      <c r="C38" s="843"/>
      <c r="D38" s="843" t="s">
        <v>677</v>
      </c>
      <c r="E38" s="853">
        <v>2019</v>
      </c>
      <c r="F38" s="854">
        <v>681</v>
      </c>
      <c r="G38" s="854" t="s">
        <v>410</v>
      </c>
      <c r="H38" s="854">
        <v>-2.1</v>
      </c>
      <c r="I38" s="892" t="s">
        <v>678</v>
      </c>
      <c r="J38" s="893"/>
      <c r="K38" s="858" t="s">
        <v>671</v>
      </c>
      <c r="L38" s="857">
        <v>85.6</v>
      </c>
      <c r="M38" s="857">
        <v>75.6</v>
      </c>
      <c r="N38" s="857">
        <v>42</v>
      </c>
      <c r="O38" s="857">
        <v>6.3</v>
      </c>
      <c r="P38" s="857">
        <v>62</v>
      </c>
      <c r="Q38" s="857">
        <v>16.3</v>
      </c>
      <c r="R38" s="857">
        <v>1.8</v>
      </c>
      <c r="S38" s="857">
        <v>6</v>
      </c>
      <c r="T38" s="858"/>
      <c r="U38" s="853"/>
      <c r="V38" s="858">
        <v>5</v>
      </c>
      <c r="W38" s="858">
        <v>5</v>
      </c>
      <c r="X38" s="853" t="s">
        <v>406</v>
      </c>
      <c r="Y38" s="858">
        <v>5</v>
      </c>
      <c r="Z38" s="858" t="s">
        <v>403</v>
      </c>
      <c r="AA38" s="858">
        <v>5</v>
      </c>
      <c r="AB38" s="895">
        <v>151.2</v>
      </c>
      <c r="AC38" s="895" t="s">
        <v>410</v>
      </c>
      <c r="AD38" s="895">
        <v>98.7</v>
      </c>
      <c r="AE38" s="895">
        <v>1.9</v>
      </c>
    </row>
    <row r="39" s="826" customFormat="1" ht="21" customHeight="1" spans="1:31">
      <c r="A39" s="866"/>
      <c r="B39" s="843"/>
      <c r="C39" s="843"/>
      <c r="D39" s="843"/>
      <c r="E39" s="853">
        <v>2020</v>
      </c>
      <c r="F39" s="854">
        <v>655.3</v>
      </c>
      <c r="G39" s="854" t="s">
        <v>410</v>
      </c>
      <c r="H39" s="854">
        <v>-2.1</v>
      </c>
      <c r="I39" s="892" t="s">
        <v>678</v>
      </c>
      <c r="J39" s="893"/>
      <c r="K39" s="858" t="s">
        <v>671</v>
      </c>
      <c r="L39" s="857">
        <v>83.2</v>
      </c>
      <c r="M39" s="857">
        <v>72.5</v>
      </c>
      <c r="N39" s="857">
        <v>44</v>
      </c>
      <c r="O39" s="857">
        <v>13.2</v>
      </c>
      <c r="P39" s="857">
        <v>60</v>
      </c>
      <c r="Q39" s="857">
        <v>15.3</v>
      </c>
      <c r="R39" s="857">
        <v>1.8</v>
      </c>
      <c r="S39" s="857">
        <v>6.6</v>
      </c>
      <c r="T39" s="858"/>
      <c r="U39" s="853"/>
      <c r="V39" s="858">
        <v>5</v>
      </c>
      <c r="W39" s="858">
        <v>5.5</v>
      </c>
      <c r="X39" s="853" t="s">
        <v>406</v>
      </c>
      <c r="Y39" s="858">
        <v>5</v>
      </c>
      <c r="Z39" s="858" t="s">
        <v>403</v>
      </c>
      <c r="AA39" s="858">
        <v>5</v>
      </c>
      <c r="AB39" s="895">
        <v>153.2</v>
      </c>
      <c r="AC39" s="895" t="s">
        <v>410</v>
      </c>
      <c r="AD39" s="895">
        <v>97.1</v>
      </c>
      <c r="AE39" s="895">
        <v>2</v>
      </c>
    </row>
    <row r="40" s="826" customFormat="1" ht="21" customHeight="1" spans="1:31">
      <c r="A40" s="866"/>
      <c r="B40" s="843"/>
      <c r="C40" s="843"/>
      <c r="D40" s="843"/>
      <c r="E40" s="797" t="s">
        <v>669</v>
      </c>
      <c r="F40" s="855">
        <f>AVERAGE(F38:F39)</f>
        <v>668.15</v>
      </c>
      <c r="G40" s="854" t="s">
        <v>410</v>
      </c>
      <c r="H40" s="855">
        <v>-2.1</v>
      </c>
      <c r="I40" s="866"/>
      <c r="J40" s="902"/>
      <c r="K40" s="858" t="s">
        <v>671</v>
      </c>
      <c r="L40" s="857"/>
      <c r="M40" s="857"/>
      <c r="N40" s="857"/>
      <c r="O40" s="857"/>
      <c r="P40" s="857"/>
      <c r="Q40" s="857"/>
      <c r="R40" s="857"/>
      <c r="S40" s="895"/>
      <c r="T40" s="866"/>
      <c r="U40" s="925"/>
      <c r="V40" s="862">
        <v>5</v>
      </c>
      <c r="W40" s="862">
        <v>5.5</v>
      </c>
      <c r="X40" s="797" t="s">
        <v>406</v>
      </c>
      <c r="Y40" s="862">
        <v>5</v>
      </c>
      <c r="Z40" s="862" t="s">
        <v>403</v>
      </c>
      <c r="AA40" s="862">
        <v>5</v>
      </c>
      <c r="AB40" s="900">
        <f>AVERAGE(AB38:AB39)</f>
        <v>152.2</v>
      </c>
      <c r="AC40" s="900" t="s">
        <v>410</v>
      </c>
      <c r="AD40" s="900">
        <f>AVERAGE(AD38:AD39)</f>
        <v>97.9</v>
      </c>
      <c r="AE40" s="900"/>
    </row>
    <row r="41" s="826" customFormat="1" ht="21" customHeight="1" spans="1:31">
      <c r="A41" s="866"/>
      <c r="B41" s="843"/>
      <c r="C41" s="843"/>
      <c r="D41" s="843"/>
      <c r="E41" s="856" t="s">
        <v>423</v>
      </c>
      <c r="F41" s="854">
        <v>658</v>
      </c>
      <c r="G41" s="854" t="s">
        <v>410</v>
      </c>
      <c r="H41" s="854">
        <v>-2.3</v>
      </c>
      <c r="I41" s="901" t="s">
        <v>679</v>
      </c>
      <c r="J41" s="858"/>
      <c r="K41" s="858" t="s">
        <v>671</v>
      </c>
      <c r="L41" s="857">
        <v>83.2</v>
      </c>
      <c r="M41" s="857">
        <v>72.5</v>
      </c>
      <c r="N41" s="857">
        <v>44</v>
      </c>
      <c r="O41" s="857">
        <v>13.2</v>
      </c>
      <c r="P41" s="857">
        <v>60</v>
      </c>
      <c r="Q41" s="857">
        <v>15.3</v>
      </c>
      <c r="R41" s="857">
        <v>1.8</v>
      </c>
      <c r="S41" s="895">
        <v>6.6</v>
      </c>
      <c r="T41" s="858"/>
      <c r="U41" s="858"/>
      <c r="V41" s="858"/>
      <c r="W41" s="858"/>
      <c r="X41" s="853"/>
      <c r="Y41" s="858"/>
      <c r="Z41" s="858"/>
      <c r="AA41" s="858"/>
      <c r="AB41" s="895">
        <v>153.5</v>
      </c>
      <c r="AC41" s="895" t="s">
        <v>410</v>
      </c>
      <c r="AD41" s="895">
        <v>95.9</v>
      </c>
      <c r="AE41" s="895">
        <v>1.7</v>
      </c>
    </row>
    <row r="42" s="826" customFormat="1" ht="20" customHeight="1" spans="1:31">
      <c r="A42" s="852">
        <v>83</v>
      </c>
      <c r="B42" s="844" t="s">
        <v>680</v>
      </c>
      <c r="C42" s="843" t="s">
        <v>675</v>
      </c>
      <c r="D42" s="858" t="s">
        <v>338</v>
      </c>
      <c r="E42" s="853">
        <v>2018</v>
      </c>
      <c r="F42" s="853">
        <v>682.19</v>
      </c>
      <c r="G42" s="853">
        <v>4.7</v>
      </c>
      <c r="H42" s="853"/>
      <c r="I42" s="853"/>
      <c r="J42" s="853"/>
      <c r="K42" s="853" t="s">
        <v>671</v>
      </c>
      <c r="L42" s="853">
        <v>84.5</v>
      </c>
      <c r="M42" s="853">
        <v>68.3</v>
      </c>
      <c r="N42" s="853">
        <v>23</v>
      </c>
      <c r="O42" s="853">
        <v>5.2</v>
      </c>
      <c r="P42" s="853">
        <v>81</v>
      </c>
      <c r="Q42" s="853">
        <v>11</v>
      </c>
      <c r="R42" s="853">
        <v>1.7</v>
      </c>
      <c r="S42" s="857"/>
      <c r="T42" s="857"/>
      <c r="U42" s="857"/>
      <c r="V42" s="853">
        <v>3</v>
      </c>
      <c r="W42" s="853">
        <v>3.5</v>
      </c>
      <c r="X42" s="845" t="s">
        <v>402</v>
      </c>
      <c r="Y42" s="853">
        <v>5</v>
      </c>
      <c r="Z42" s="853" t="s">
        <v>403</v>
      </c>
      <c r="AA42" s="853">
        <v>5</v>
      </c>
      <c r="AB42" s="903">
        <v>150.3</v>
      </c>
      <c r="AC42" s="903"/>
      <c r="AD42" s="903">
        <v>95.5</v>
      </c>
      <c r="AE42" s="857"/>
    </row>
    <row r="43" s="826" customFormat="1" ht="20" customHeight="1" spans="1:32">
      <c r="A43" s="852"/>
      <c r="B43" s="847"/>
      <c r="C43" s="843"/>
      <c r="D43" s="858"/>
      <c r="E43" s="853">
        <v>2019</v>
      </c>
      <c r="F43" s="853">
        <v>697.41</v>
      </c>
      <c r="G43" s="853">
        <v>5.587</v>
      </c>
      <c r="H43" s="853"/>
      <c r="I43" s="853" t="s">
        <v>405</v>
      </c>
      <c r="J43" s="853">
        <v>1</v>
      </c>
      <c r="K43" s="853" t="s">
        <v>584</v>
      </c>
      <c r="L43" s="903">
        <v>83.9615384615385</v>
      </c>
      <c r="M43" s="903">
        <v>74.4053846153846</v>
      </c>
      <c r="N43" s="853">
        <v>1</v>
      </c>
      <c r="O43" s="853" t="s">
        <v>668</v>
      </c>
      <c r="P43" s="853">
        <v>100</v>
      </c>
      <c r="Q43" s="853">
        <v>1.5</v>
      </c>
      <c r="R43" s="853">
        <v>1.7</v>
      </c>
      <c r="S43" s="857"/>
      <c r="T43" s="857"/>
      <c r="U43" s="857"/>
      <c r="V43" s="853">
        <v>3</v>
      </c>
      <c r="W43" s="853">
        <v>2.5</v>
      </c>
      <c r="X43" s="845" t="s">
        <v>402</v>
      </c>
      <c r="Y43" s="853">
        <v>5</v>
      </c>
      <c r="Z43" s="853" t="s">
        <v>583</v>
      </c>
      <c r="AA43" s="853">
        <v>5</v>
      </c>
      <c r="AB43" s="903">
        <v>147.3</v>
      </c>
      <c r="AC43" s="903">
        <v>0.5</v>
      </c>
      <c r="AD43" s="903">
        <v>99.15</v>
      </c>
      <c r="AE43" s="857"/>
      <c r="AF43" s="955"/>
    </row>
    <row r="44" s="827" customFormat="1" ht="20" customHeight="1" spans="1:31">
      <c r="A44" s="867"/>
      <c r="B44" s="847"/>
      <c r="C44" s="849"/>
      <c r="D44" s="858"/>
      <c r="E44" s="797" t="s">
        <v>669</v>
      </c>
      <c r="F44" s="797">
        <f>AVERAGE(F42:F43)</f>
        <v>689.8</v>
      </c>
      <c r="G44" s="797">
        <f>AVERAGE(G42:G43)</f>
        <v>5.1435</v>
      </c>
      <c r="H44" s="797"/>
      <c r="I44" s="797"/>
      <c r="J44" s="797"/>
      <c r="K44" s="797" t="s">
        <v>585</v>
      </c>
      <c r="L44" s="904">
        <v>83.9615384615385</v>
      </c>
      <c r="M44" s="904">
        <v>74.4053846153846</v>
      </c>
      <c r="N44" s="797">
        <v>1</v>
      </c>
      <c r="O44" s="797" t="s">
        <v>670</v>
      </c>
      <c r="P44" s="797">
        <v>100</v>
      </c>
      <c r="Q44" s="797">
        <v>1.5</v>
      </c>
      <c r="R44" s="797">
        <v>1.7</v>
      </c>
      <c r="S44" s="899"/>
      <c r="T44" s="899"/>
      <c r="U44" s="899"/>
      <c r="V44" s="797">
        <v>3</v>
      </c>
      <c r="W44" s="797">
        <v>3.5</v>
      </c>
      <c r="X44" s="810" t="s">
        <v>402</v>
      </c>
      <c r="Y44" s="797">
        <v>5</v>
      </c>
      <c r="Z44" s="797" t="s">
        <v>403</v>
      </c>
      <c r="AA44" s="797">
        <v>5</v>
      </c>
      <c r="AB44" s="904">
        <f>SUM(AB42:AB43)/2</f>
        <v>148.8</v>
      </c>
      <c r="AC44" s="904">
        <f>AVERAGE(AC42:AC43)</f>
        <v>0.5</v>
      </c>
      <c r="AD44" s="904">
        <f>AVERAGE(AD42:AD43)</f>
        <v>97.325</v>
      </c>
      <c r="AE44" s="904"/>
    </row>
    <row r="45" s="828" customFormat="1" ht="20" customHeight="1" spans="1:31">
      <c r="A45" s="852"/>
      <c r="B45" s="847"/>
      <c r="C45" s="843"/>
      <c r="D45" s="858"/>
      <c r="E45" s="856" t="s">
        <v>681</v>
      </c>
      <c r="F45" s="853">
        <v>711.8075</v>
      </c>
      <c r="G45" s="853">
        <v>4.6456</v>
      </c>
      <c r="H45" s="853"/>
      <c r="I45" s="853" t="s">
        <v>507</v>
      </c>
      <c r="J45" s="853">
        <v>1</v>
      </c>
      <c r="K45" s="853" t="s">
        <v>584</v>
      </c>
      <c r="L45" s="903">
        <v>83.9615384615385</v>
      </c>
      <c r="M45" s="903">
        <v>74.4053846153846</v>
      </c>
      <c r="N45" s="853">
        <v>1</v>
      </c>
      <c r="O45" s="853" t="s">
        <v>668</v>
      </c>
      <c r="P45" s="853">
        <v>100</v>
      </c>
      <c r="Q45" s="853">
        <v>1.5</v>
      </c>
      <c r="R45" s="853">
        <v>1.7</v>
      </c>
      <c r="S45" s="857"/>
      <c r="T45" s="857"/>
      <c r="U45" s="857"/>
      <c r="V45" s="853"/>
      <c r="W45" s="853"/>
      <c r="X45" s="853"/>
      <c r="Y45" s="853"/>
      <c r="Z45" s="853"/>
      <c r="AA45" s="853"/>
      <c r="AB45" s="903">
        <v>148.125</v>
      </c>
      <c r="AC45" s="903">
        <v>-4</v>
      </c>
      <c r="AD45" s="903">
        <v>99.5</v>
      </c>
      <c r="AE45" s="954"/>
    </row>
    <row r="46" s="826" customFormat="1" ht="20" customHeight="1" spans="1:31">
      <c r="A46" s="866"/>
      <c r="B46" s="847"/>
      <c r="C46" s="843"/>
      <c r="D46" s="843" t="s">
        <v>634</v>
      </c>
      <c r="E46" s="853">
        <v>2018</v>
      </c>
      <c r="F46" s="853">
        <v>651.88</v>
      </c>
      <c r="G46" s="853"/>
      <c r="H46" s="853"/>
      <c r="I46" s="853"/>
      <c r="J46" s="853">
        <v>12</v>
      </c>
      <c r="K46" s="853" t="s">
        <v>671</v>
      </c>
      <c r="L46" s="853">
        <v>85</v>
      </c>
      <c r="M46" s="853">
        <v>68.9</v>
      </c>
      <c r="N46" s="853">
        <v>42</v>
      </c>
      <c r="O46" s="853">
        <v>10.2</v>
      </c>
      <c r="P46" s="853">
        <v>70</v>
      </c>
      <c r="Q46" s="853">
        <v>15.6</v>
      </c>
      <c r="R46" s="853">
        <v>1.8</v>
      </c>
      <c r="S46" s="853"/>
      <c r="T46" s="853"/>
      <c r="U46" s="853"/>
      <c r="V46" s="853">
        <v>5</v>
      </c>
      <c r="W46" s="853">
        <v>5</v>
      </c>
      <c r="X46" s="928" t="s">
        <v>406</v>
      </c>
      <c r="Y46" s="853">
        <v>3</v>
      </c>
      <c r="Z46" s="853" t="s">
        <v>403</v>
      </c>
      <c r="AA46" s="928" t="s">
        <v>429</v>
      </c>
      <c r="AB46" s="853">
        <v>150.1</v>
      </c>
      <c r="AC46" s="853"/>
      <c r="AD46" s="853">
        <v>96.1</v>
      </c>
      <c r="AE46" s="857"/>
    </row>
    <row r="47" s="826" customFormat="1" ht="20" customHeight="1" spans="1:31">
      <c r="A47" s="866"/>
      <c r="B47" s="847"/>
      <c r="C47" s="843"/>
      <c r="D47" s="843"/>
      <c r="E47" s="853">
        <v>2019</v>
      </c>
      <c r="F47" s="853">
        <v>660.49</v>
      </c>
      <c r="G47" s="853"/>
      <c r="H47" s="853"/>
      <c r="I47" s="853"/>
      <c r="J47" s="853">
        <v>2</v>
      </c>
      <c r="K47" s="857" t="s">
        <v>671</v>
      </c>
      <c r="L47" s="905">
        <v>85.6</v>
      </c>
      <c r="M47" s="905">
        <v>73.2</v>
      </c>
      <c r="N47" s="905">
        <v>35</v>
      </c>
      <c r="O47" s="905">
        <v>6.3</v>
      </c>
      <c r="P47" s="905">
        <v>70</v>
      </c>
      <c r="Q47" s="905">
        <v>15.2</v>
      </c>
      <c r="R47" s="905">
        <v>1.7</v>
      </c>
      <c r="S47" s="853"/>
      <c r="T47" s="853"/>
      <c r="U47" s="853"/>
      <c r="V47" s="928">
        <v>5</v>
      </c>
      <c r="W47" s="928">
        <v>5</v>
      </c>
      <c r="X47" s="928" t="s">
        <v>406</v>
      </c>
      <c r="Y47" s="956">
        <v>3</v>
      </c>
      <c r="Z47" s="956" t="s">
        <v>403</v>
      </c>
      <c r="AA47" s="928" t="s">
        <v>429</v>
      </c>
      <c r="AB47" s="853">
        <v>146.8</v>
      </c>
      <c r="AC47" s="853"/>
      <c r="AD47" s="853">
        <v>96.15</v>
      </c>
      <c r="AE47" s="857"/>
    </row>
    <row r="48" s="827" customFormat="1" ht="20" customHeight="1" spans="1:31">
      <c r="A48" s="868"/>
      <c r="B48" s="847"/>
      <c r="C48" s="849"/>
      <c r="D48" s="843"/>
      <c r="E48" s="797" t="s">
        <v>669</v>
      </c>
      <c r="F48" s="797"/>
      <c r="G48" s="797"/>
      <c r="H48" s="797"/>
      <c r="I48" s="797"/>
      <c r="J48" s="797"/>
      <c r="K48" s="797"/>
      <c r="L48" s="797"/>
      <c r="M48" s="797"/>
      <c r="N48" s="797"/>
      <c r="O48" s="797"/>
      <c r="P48" s="797"/>
      <c r="Q48" s="797"/>
      <c r="R48" s="797"/>
      <c r="S48" s="797"/>
      <c r="T48" s="797"/>
      <c r="U48" s="797"/>
      <c r="V48" s="929">
        <v>5</v>
      </c>
      <c r="W48" s="929">
        <v>5</v>
      </c>
      <c r="X48" s="929" t="s">
        <v>406</v>
      </c>
      <c r="Y48" s="957">
        <v>3</v>
      </c>
      <c r="Z48" s="957" t="s">
        <v>403</v>
      </c>
      <c r="AA48" s="929" t="s">
        <v>434</v>
      </c>
      <c r="AB48" s="797">
        <f>AVERAGE(AB46:AB47)</f>
        <v>148.45</v>
      </c>
      <c r="AC48" s="797"/>
      <c r="AD48" s="797">
        <f>AVERAGE(AD46:AD47)</f>
        <v>96.125</v>
      </c>
      <c r="AE48" s="958"/>
    </row>
    <row r="49" s="826" customFormat="1" ht="20" customHeight="1" spans="1:31">
      <c r="A49" s="866"/>
      <c r="B49" s="851"/>
      <c r="C49" s="843"/>
      <c r="D49" s="843"/>
      <c r="E49" s="853">
        <v>2019</v>
      </c>
      <c r="F49" s="869">
        <v>680.20625</v>
      </c>
      <c r="G49" s="853"/>
      <c r="H49" s="853"/>
      <c r="I49" s="853" t="s">
        <v>582</v>
      </c>
      <c r="J49" s="853">
        <v>2</v>
      </c>
      <c r="K49" s="857" t="s">
        <v>671</v>
      </c>
      <c r="L49" s="905">
        <v>85.6</v>
      </c>
      <c r="M49" s="905">
        <v>73.2</v>
      </c>
      <c r="N49" s="905">
        <v>35</v>
      </c>
      <c r="O49" s="905">
        <v>6.3</v>
      </c>
      <c r="P49" s="905">
        <v>70</v>
      </c>
      <c r="Q49" s="905">
        <v>15.2</v>
      </c>
      <c r="R49" s="905">
        <v>1.7</v>
      </c>
      <c r="S49" s="853"/>
      <c r="T49" s="853"/>
      <c r="U49" s="853"/>
      <c r="V49" s="928"/>
      <c r="W49" s="928"/>
      <c r="X49" s="928"/>
      <c r="Y49" s="956"/>
      <c r="Z49" s="956"/>
      <c r="AA49" s="928"/>
      <c r="AB49" s="853">
        <v>148.5</v>
      </c>
      <c r="AC49" s="853"/>
      <c r="AD49" s="853">
        <v>100</v>
      </c>
      <c r="AE49" s="954"/>
    </row>
    <row r="50" s="824" customFormat="1" ht="20" customHeight="1" spans="1:31">
      <c r="A50" s="858">
        <v>84</v>
      </c>
      <c r="B50" s="843" t="s">
        <v>674</v>
      </c>
      <c r="C50" s="843" t="s">
        <v>682</v>
      </c>
      <c r="D50" s="853" t="s">
        <v>342</v>
      </c>
      <c r="E50" s="860">
        <v>2019</v>
      </c>
      <c r="F50" s="861">
        <v>752.033830305777</v>
      </c>
      <c r="G50" s="861">
        <v>3.77230360148287</v>
      </c>
      <c r="H50" s="861"/>
      <c r="I50" s="860" t="s">
        <v>452</v>
      </c>
      <c r="J50" s="860">
        <v>1</v>
      </c>
      <c r="K50" s="860" t="s">
        <v>584</v>
      </c>
      <c r="L50" s="861">
        <v>84.3461538461539</v>
      </c>
      <c r="M50" s="861">
        <v>66.8702692307692</v>
      </c>
      <c r="N50" s="861">
        <v>1</v>
      </c>
      <c r="O50" s="861" t="s">
        <v>668</v>
      </c>
      <c r="P50" s="861">
        <v>100</v>
      </c>
      <c r="Q50" s="861">
        <v>1.27018877622041</v>
      </c>
      <c r="R50" s="861">
        <v>1.7</v>
      </c>
      <c r="S50" s="861">
        <v>6.5</v>
      </c>
      <c r="T50" s="926"/>
      <c r="U50" s="926"/>
      <c r="V50" s="860">
        <v>3</v>
      </c>
      <c r="W50" s="860">
        <v>3.5</v>
      </c>
      <c r="X50" s="860" t="s">
        <v>402</v>
      </c>
      <c r="Y50" s="860">
        <v>5</v>
      </c>
      <c r="Z50" s="860" t="s">
        <v>403</v>
      </c>
      <c r="AA50" s="860" t="s">
        <v>429</v>
      </c>
      <c r="AB50" s="861">
        <v>157</v>
      </c>
      <c r="AC50" s="861">
        <v>-0.818181818181813</v>
      </c>
      <c r="AD50" s="861">
        <v>101.663636363636</v>
      </c>
      <c r="AE50" s="861">
        <v>1.4025974025974</v>
      </c>
    </row>
    <row r="51" s="824" customFormat="1" ht="20" customHeight="1" spans="1:31">
      <c r="A51" s="858"/>
      <c r="B51" s="843"/>
      <c r="C51" s="843"/>
      <c r="D51" s="853"/>
      <c r="E51" s="860">
        <v>2020</v>
      </c>
      <c r="F51" s="861">
        <v>698.8472584141</v>
      </c>
      <c r="G51" s="861">
        <v>3.19893325003994</v>
      </c>
      <c r="H51" s="861"/>
      <c r="I51" s="860" t="s">
        <v>495</v>
      </c>
      <c r="J51" s="860">
        <v>1</v>
      </c>
      <c r="K51" s="860" t="s">
        <v>579</v>
      </c>
      <c r="L51" s="861">
        <v>81.8846153846154</v>
      </c>
      <c r="M51" s="861">
        <v>71.6314615384615</v>
      </c>
      <c r="N51" s="861">
        <v>0</v>
      </c>
      <c r="O51" s="861" t="s">
        <v>668</v>
      </c>
      <c r="P51" s="861">
        <v>100</v>
      </c>
      <c r="Q51" s="861">
        <v>1.31161208823244</v>
      </c>
      <c r="R51" s="861">
        <v>1.6</v>
      </c>
      <c r="S51" s="861">
        <v>7</v>
      </c>
      <c r="T51" s="926"/>
      <c r="U51" s="926"/>
      <c r="V51" s="860">
        <v>5</v>
      </c>
      <c r="W51" s="860">
        <v>5</v>
      </c>
      <c r="X51" s="860" t="s">
        <v>406</v>
      </c>
      <c r="Y51" s="860">
        <v>5</v>
      </c>
      <c r="Z51" s="860" t="s">
        <v>403</v>
      </c>
      <c r="AA51" s="860" t="s">
        <v>433</v>
      </c>
      <c r="AB51" s="861">
        <v>154.636363636364</v>
      </c>
      <c r="AC51" s="861">
        <v>-2.72727272727275</v>
      </c>
      <c r="AD51" s="861">
        <v>101.247575757576</v>
      </c>
      <c r="AE51" s="861">
        <v>1.39130434782609</v>
      </c>
    </row>
    <row r="52" s="825" customFormat="1" ht="20" customHeight="1" spans="1:31">
      <c r="A52" s="862"/>
      <c r="B52" s="849"/>
      <c r="C52" s="849"/>
      <c r="D52" s="853"/>
      <c r="E52" s="863" t="s">
        <v>669</v>
      </c>
      <c r="F52" s="864">
        <v>725.440544359939</v>
      </c>
      <c r="G52" s="864">
        <v>3.48561842576141</v>
      </c>
      <c r="H52" s="864"/>
      <c r="I52" s="863"/>
      <c r="J52" s="863"/>
      <c r="K52" s="863" t="s">
        <v>581</v>
      </c>
      <c r="L52" s="864">
        <v>81.8846153846154</v>
      </c>
      <c r="M52" s="864">
        <v>71.6314615384615</v>
      </c>
      <c r="N52" s="864">
        <v>0</v>
      </c>
      <c r="O52" s="864" t="s">
        <v>670</v>
      </c>
      <c r="P52" s="864">
        <v>100</v>
      </c>
      <c r="Q52" s="864">
        <v>1.31161208823244</v>
      </c>
      <c r="R52" s="864">
        <v>1.6</v>
      </c>
      <c r="S52" s="864">
        <v>7</v>
      </c>
      <c r="T52" s="927"/>
      <c r="U52" s="927"/>
      <c r="V52" s="863">
        <v>5</v>
      </c>
      <c r="W52" s="863">
        <v>5</v>
      </c>
      <c r="X52" s="863" t="s">
        <v>406</v>
      </c>
      <c r="Y52" s="863">
        <v>5</v>
      </c>
      <c r="Z52" s="863" t="s">
        <v>403</v>
      </c>
      <c r="AA52" s="863" t="s">
        <v>481</v>
      </c>
      <c r="AB52" s="864">
        <v>155.818181818182</v>
      </c>
      <c r="AC52" s="864">
        <v>-1.77272727272728</v>
      </c>
      <c r="AD52" s="864">
        <v>101.455606060606</v>
      </c>
      <c r="AE52" s="864"/>
    </row>
    <row r="53" s="824" customFormat="1" ht="20" customHeight="1" spans="1:31">
      <c r="A53" s="858"/>
      <c r="B53" s="843"/>
      <c r="C53" s="843"/>
      <c r="D53" s="853"/>
      <c r="E53" s="860">
        <v>2020</v>
      </c>
      <c r="F53" s="861">
        <v>687.997777777778</v>
      </c>
      <c r="G53" s="861">
        <v>3.17920279144636</v>
      </c>
      <c r="H53" s="861"/>
      <c r="I53" s="860" t="s">
        <v>619</v>
      </c>
      <c r="J53" s="860">
        <v>1</v>
      </c>
      <c r="K53" s="860"/>
      <c r="L53" s="861"/>
      <c r="M53" s="861"/>
      <c r="N53" s="861"/>
      <c r="O53" s="861"/>
      <c r="P53" s="861"/>
      <c r="Q53" s="861"/>
      <c r="R53" s="861"/>
      <c r="S53" s="861"/>
      <c r="T53" s="926"/>
      <c r="U53" s="926"/>
      <c r="V53" s="860"/>
      <c r="W53" s="860"/>
      <c r="X53" s="860"/>
      <c r="Y53" s="860"/>
      <c r="Z53" s="860"/>
      <c r="AA53" s="860"/>
      <c r="AB53" s="861">
        <v>155.333333333333</v>
      </c>
      <c r="AC53" s="861">
        <v>-3.33333333333331</v>
      </c>
      <c r="AD53" s="861">
        <v>101.181111111111</v>
      </c>
      <c r="AE53" s="861">
        <v>1.43859649122807</v>
      </c>
    </row>
    <row r="54" s="824" customFormat="1" ht="20" customHeight="1" spans="1:31">
      <c r="A54" s="858"/>
      <c r="B54" s="843"/>
      <c r="C54" s="843"/>
      <c r="D54" s="856" t="s">
        <v>654</v>
      </c>
      <c r="E54" s="860">
        <v>2019</v>
      </c>
      <c r="F54" s="861">
        <v>724.69609347193</v>
      </c>
      <c r="G54" s="861">
        <v>0</v>
      </c>
      <c r="H54" s="861"/>
      <c r="I54" s="860"/>
      <c r="J54" s="860">
        <v>2</v>
      </c>
      <c r="K54" s="860" t="s">
        <v>671</v>
      </c>
      <c r="L54" s="861">
        <v>85.4615384615385</v>
      </c>
      <c r="M54" s="861">
        <v>68.2099615384615</v>
      </c>
      <c r="N54" s="861">
        <v>43</v>
      </c>
      <c r="O54" s="861">
        <v>13.2</v>
      </c>
      <c r="P54" s="861">
        <v>90</v>
      </c>
      <c r="Q54" s="861">
        <v>12.11</v>
      </c>
      <c r="R54" s="861">
        <v>1.7</v>
      </c>
      <c r="S54" s="861">
        <v>6.5</v>
      </c>
      <c r="T54" s="926"/>
      <c r="U54" s="926"/>
      <c r="V54" s="860">
        <v>5</v>
      </c>
      <c r="W54" s="860">
        <v>5.75</v>
      </c>
      <c r="X54" s="860" t="s">
        <v>406</v>
      </c>
      <c r="Y54" s="860">
        <v>5</v>
      </c>
      <c r="Z54" s="860" t="s">
        <v>413</v>
      </c>
      <c r="AA54" s="860" t="s">
        <v>429</v>
      </c>
      <c r="AB54" s="861">
        <v>157.818181818182</v>
      </c>
      <c r="AC54" s="861">
        <v>0</v>
      </c>
      <c r="AD54" s="861">
        <v>102.854545454545</v>
      </c>
      <c r="AE54" s="861"/>
    </row>
    <row r="55" s="824" customFormat="1" ht="20" customHeight="1" spans="1:31">
      <c r="A55" s="858"/>
      <c r="B55" s="843"/>
      <c r="C55" s="843"/>
      <c r="D55" s="856"/>
      <c r="E55" s="860" t="s">
        <v>421</v>
      </c>
      <c r="F55" s="861">
        <v>677.184575852997</v>
      </c>
      <c r="G55" s="861">
        <v>0</v>
      </c>
      <c r="H55" s="861"/>
      <c r="I55" s="860"/>
      <c r="J55" s="860">
        <v>2</v>
      </c>
      <c r="K55" s="860" t="s">
        <v>671</v>
      </c>
      <c r="L55" s="861">
        <v>84.8461538461538</v>
      </c>
      <c r="M55" s="861">
        <v>74.3673461538461</v>
      </c>
      <c r="N55" s="861">
        <v>34</v>
      </c>
      <c r="O55" s="861">
        <v>6.5</v>
      </c>
      <c r="P55" s="861">
        <v>65</v>
      </c>
      <c r="Q55" s="861">
        <v>15.517</v>
      </c>
      <c r="R55" s="861">
        <v>1.7</v>
      </c>
      <c r="S55" s="861">
        <v>6.8</v>
      </c>
      <c r="T55" s="926"/>
      <c r="U55" s="926"/>
      <c r="V55" s="860">
        <v>5</v>
      </c>
      <c r="W55" s="860">
        <v>6.25</v>
      </c>
      <c r="X55" s="860" t="s">
        <v>403</v>
      </c>
      <c r="Y55" s="860">
        <v>5</v>
      </c>
      <c r="Z55" s="860" t="s">
        <v>403</v>
      </c>
      <c r="AA55" s="860" t="s">
        <v>433</v>
      </c>
      <c r="AB55" s="861">
        <v>157.363636363636</v>
      </c>
      <c r="AC55" s="861">
        <v>0</v>
      </c>
      <c r="AD55" s="861">
        <v>99.7145454545454</v>
      </c>
      <c r="AE55" s="861">
        <v>1.77551020408163</v>
      </c>
    </row>
    <row r="56" s="824" customFormat="1" ht="20" customHeight="1" spans="1:31">
      <c r="A56" s="858"/>
      <c r="B56" s="843"/>
      <c r="C56" s="843"/>
      <c r="D56" s="856"/>
      <c r="E56" s="860" t="s">
        <v>423</v>
      </c>
      <c r="F56" s="861">
        <v>666.798888888889</v>
      </c>
      <c r="G56" s="861">
        <v>0</v>
      </c>
      <c r="H56" s="861"/>
      <c r="I56" s="860"/>
      <c r="J56" s="860">
        <v>2</v>
      </c>
      <c r="K56" s="860"/>
      <c r="L56" s="861"/>
      <c r="M56" s="861"/>
      <c r="N56" s="861"/>
      <c r="O56" s="861"/>
      <c r="P56" s="861"/>
      <c r="Q56" s="861"/>
      <c r="R56" s="861"/>
      <c r="S56" s="861"/>
      <c r="T56" s="926"/>
      <c r="U56" s="926"/>
      <c r="V56" s="860"/>
      <c r="W56" s="860"/>
      <c r="X56" s="860"/>
      <c r="Y56" s="860"/>
      <c r="Z56" s="860"/>
      <c r="AA56" s="860"/>
      <c r="AB56" s="861">
        <v>158.666666666667</v>
      </c>
      <c r="AC56" s="861">
        <v>0</v>
      </c>
      <c r="AD56" s="861">
        <v>100.316666666667</v>
      </c>
      <c r="AE56" s="861"/>
    </row>
    <row r="57" s="822" customFormat="1" ht="20" customHeight="1" spans="1:31">
      <c r="A57" s="852">
        <v>85</v>
      </c>
      <c r="B57" s="843" t="s">
        <v>683</v>
      </c>
      <c r="C57" s="843" t="s">
        <v>682</v>
      </c>
      <c r="D57" s="858" t="s">
        <v>345</v>
      </c>
      <c r="E57" s="853">
        <v>2019</v>
      </c>
      <c r="F57" s="870">
        <v>731.9</v>
      </c>
      <c r="G57" s="871">
        <v>3.72</v>
      </c>
      <c r="H57" s="871">
        <v>1.7</v>
      </c>
      <c r="I57" s="906" t="s">
        <v>452</v>
      </c>
      <c r="J57" s="907">
        <v>6</v>
      </c>
      <c r="K57" s="852" t="s">
        <v>579</v>
      </c>
      <c r="L57" s="857">
        <v>85</v>
      </c>
      <c r="M57" s="857">
        <v>66</v>
      </c>
      <c r="N57" s="857">
        <v>0</v>
      </c>
      <c r="O57" s="857" t="s">
        <v>668</v>
      </c>
      <c r="P57" s="857">
        <v>100</v>
      </c>
      <c r="Q57" s="857">
        <v>1.1</v>
      </c>
      <c r="R57" s="857">
        <v>1.6</v>
      </c>
      <c r="S57" s="857">
        <v>7</v>
      </c>
      <c r="T57" s="858"/>
      <c r="U57" s="853" t="s">
        <v>684</v>
      </c>
      <c r="V57" s="930">
        <v>1</v>
      </c>
      <c r="W57" s="931">
        <v>1.25</v>
      </c>
      <c r="X57" s="932" t="s">
        <v>413</v>
      </c>
      <c r="Y57" s="932">
        <v>5</v>
      </c>
      <c r="Z57" s="932" t="s">
        <v>403</v>
      </c>
      <c r="AA57" s="951" t="s">
        <v>429</v>
      </c>
      <c r="AB57" s="857">
        <v>155.3</v>
      </c>
      <c r="AC57" s="857">
        <v>-1.2</v>
      </c>
      <c r="AD57" s="857">
        <v>97.3</v>
      </c>
      <c r="AE57" s="857">
        <v>1.4</v>
      </c>
    </row>
    <row r="58" s="822" customFormat="1" ht="20" customHeight="1" spans="1:32">
      <c r="A58" s="852"/>
      <c r="B58" s="843"/>
      <c r="C58" s="843"/>
      <c r="D58" s="858"/>
      <c r="E58" s="853">
        <v>2020</v>
      </c>
      <c r="F58" s="872">
        <v>680.9</v>
      </c>
      <c r="G58" s="873">
        <v>5.51</v>
      </c>
      <c r="H58" s="873">
        <v>2.62</v>
      </c>
      <c r="I58" s="906" t="s">
        <v>452</v>
      </c>
      <c r="J58" s="907">
        <v>1</v>
      </c>
      <c r="K58" s="852" t="s">
        <v>646</v>
      </c>
      <c r="L58" s="857">
        <v>84.6</v>
      </c>
      <c r="M58" s="857">
        <v>70.8</v>
      </c>
      <c r="N58" s="857">
        <v>0</v>
      </c>
      <c r="O58" s="857" t="s">
        <v>668</v>
      </c>
      <c r="P58" s="857">
        <v>100</v>
      </c>
      <c r="Q58" s="857">
        <v>1.1</v>
      </c>
      <c r="R58" s="857">
        <v>1.7</v>
      </c>
      <c r="S58" s="857">
        <v>7</v>
      </c>
      <c r="T58" s="858"/>
      <c r="U58" s="853" t="s">
        <v>684</v>
      </c>
      <c r="V58" s="930">
        <v>1</v>
      </c>
      <c r="W58" s="930">
        <v>2</v>
      </c>
      <c r="X58" s="932" t="s">
        <v>413</v>
      </c>
      <c r="Y58" s="932">
        <v>5</v>
      </c>
      <c r="Z58" s="932" t="s">
        <v>403</v>
      </c>
      <c r="AA58" s="951" t="s">
        <v>547</v>
      </c>
      <c r="AB58" s="857">
        <v>152.5</v>
      </c>
      <c r="AC58" s="903">
        <v>-3.3</v>
      </c>
      <c r="AD58" s="853">
        <v>97.8</v>
      </c>
      <c r="AE58" s="857">
        <v>1.3</v>
      </c>
      <c r="AF58" s="820"/>
    </row>
    <row r="59" s="823" customFormat="1" ht="20" customHeight="1" spans="1:31">
      <c r="A59" s="867"/>
      <c r="B59" s="849"/>
      <c r="C59" s="849"/>
      <c r="D59" s="858"/>
      <c r="E59" s="797" t="s">
        <v>669</v>
      </c>
      <c r="F59" s="874">
        <f>AVERAGE(F57:F58)</f>
        <v>706.4</v>
      </c>
      <c r="G59" s="874">
        <f>AVERAGE(G57:G58)</f>
        <v>4.615</v>
      </c>
      <c r="H59" s="875"/>
      <c r="I59" s="908"/>
      <c r="J59" s="909"/>
      <c r="K59" s="867" t="s">
        <v>647</v>
      </c>
      <c r="L59" s="899">
        <v>84.6</v>
      </c>
      <c r="M59" s="899">
        <v>70.8</v>
      </c>
      <c r="N59" s="899">
        <v>0</v>
      </c>
      <c r="O59" s="899" t="s">
        <v>670</v>
      </c>
      <c r="P59" s="899">
        <v>100</v>
      </c>
      <c r="Q59" s="899">
        <v>1.1</v>
      </c>
      <c r="R59" s="899">
        <v>1.7</v>
      </c>
      <c r="S59" s="899">
        <v>7</v>
      </c>
      <c r="T59" s="862"/>
      <c r="U59" s="797" t="s">
        <v>685</v>
      </c>
      <c r="V59" s="933">
        <v>1</v>
      </c>
      <c r="W59" s="934">
        <v>2</v>
      </c>
      <c r="X59" s="935" t="s">
        <v>413</v>
      </c>
      <c r="Y59" s="935">
        <v>5</v>
      </c>
      <c r="Z59" s="935" t="s">
        <v>403</v>
      </c>
      <c r="AA59" s="953" t="s">
        <v>434</v>
      </c>
      <c r="AB59" s="959">
        <f t="shared" ref="AB59:AE59" si="2">AVERAGE(AB57:AB58)</f>
        <v>153.9</v>
      </c>
      <c r="AC59" s="959">
        <f t="shared" si="2"/>
        <v>-2.25</v>
      </c>
      <c r="AD59" s="959">
        <f t="shared" si="2"/>
        <v>97.55</v>
      </c>
      <c r="AE59" s="959"/>
    </row>
    <row r="60" s="824" customFormat="1" ht="20" customHeight="1" spans="1:31">
      <c r="A60" s="852"/>
      <c r="B60" s="843"/>
      <c r="C60" s="843"/>
      <c r="D60" s="858"/>
      <c r="E60" s="856">
        <v>2020</v>
      </c>
      <c r="F60" s="873">
        <v>710.5</v>
      </c>
      <c r="G60" s="873">
        <v>6.52</v>
      </c>
      <c r="H60" s="873"/>
      <c r="I60" s="906" t="s">
        <v>531</v>
      </c>
      <c r="J60" s="907">
        <v>1</v>
      </c>
      <c r="K60" s="852" t="s">
        <v>646</v>
      </c>
      <c r="L60" s="857">
        <v>86</v>
      </c>
      <c r="M60" s="857">
        <v>71.3</v>
      </c>
      <c r="N60" s="857">
        <v>0</v>
      </c>
      <c r="O60" s="857" t="s">
        <v>668</v>
      </c>
      <c r="P60" s="857">
        <v>100</v>
      </c>
      <c r="Q60" s="857">
        <v>1.2</v>
      </c>
      <c r="R60" s="857">
        <v>1.8</v>
      </c>
      <c r="S60" s="895">
        <v>7</v>
      </c>
      <c r="T60" s="858"/>
      <c r="U60" s="853" t="s">
        <v>684</v>
      </c>
      <c r="V60" s="930"/>
      <c r="W60" s="930"/>
      <c r="X60" s="932"/>
      <c r="Y60" s="932"/>
      <c r="Z60" s="932"/>
      <c r="AA60" s="951"/>
      <c r="AB60" s="857">
        <v>151.9</v>
      </c>
      <c r="AC60" s="903">
        <v>-3.4</v>
      </c>
      <c r="AD60" s="853">
        <v>98.2</v>
      </c>
      <c r="AE60" s="857">
        <v>1.4</v>
      </c>
    </row>
    <row r="61" s="822" customFormat="1" ht="20" customHeight="1" spans="1:31">
      <c r="A61" s="852">
        <v>86</v>
      </c>
      <c r="B61" s="843"/>
      <c r="C61" s="843"/>
      <c r="D61" s="858" t="s">
        <v>347</v>
      </c>
      <c r="E61" s="853">
        <v>2019</v>
      </c>
      <c r="F61" s="876">
        <v>736.8</v>
      </c>
      <c r="G61" s="877">
        <v>4.41</v>
      </c>
      <c r="H61" s="877">
        <v>2.4</v>
      </c>
      <c r="I61" s="906" t="s">
        <v>452</v>
      </c>
      <c r="J61" s="910">
        <v>3</v>
      </c>
      <c r="K61" s="852" t="s">
        <v>579</v>
      </c>
      <c r="L61" s="857">
        <v>85.7</v>
      </c>
      <c r="M61" s="857">
        <v>66</v>
      </c>
      <c r="N61" s="857">
        <v>2</v>
      </c>
      <c r="O61" s="857" t="s">
        <v>668</v>
      </c>
      <c r="P61" s="857">
        <v>100</v>
      </c>
      <c r="Q61" s="857">
        <v>1.7</v>
      </c>
      <c r="R61" s="857">
        <v>1.7</v>
      </c>
      <c r="S61" s="857">
        <v>7</v>
      </c>
      <c r="T61" s="858"/>
      <c r="U61" s="853" t="s">
        <v>684</v>
      </c>
      <c r="V61" s="936">
        <v>1</v>
      </c>
      <c r="W61" s="931">
        <v>2.25</v>
      </c>
      <c r="X61" s="937" t="s">
        <v>402</v>
      </c>
      <c r="Y61" s="937">
        <v>5</v>
      </c>
      <c r="Z61" s="932" t="s">
        <v>583</v>
      </c>
      <c r="AA61" s="951" t="s">
        <v>429</v>
      </c>
      <c r="AB61" s="857">
        <v>154.5</v>
      </c>
      <c r="AC61" s="857">
        <v>-2</v>
      </c>
      <c r="AD61" s="858">
        <v>93.4</v>
      </c>
      <c r="AE61" s="857">
        <v>1.7</v>
      </c>
    </row>
    <row r="62" s="822" customFormat="1" ht="20" customHeight="1" spans="1:31">
      <c r="A62" s="852"/>
      <c r="B62" s="843"/>
      <c r="C62" s="843"/>
      <c r="D62" s="858"/>
      <c r="E62" s="853">
        <v>2020</v>
      </c>
      <c r="F62" s="872">
        <v>667.6</v>
      </c>
      <c r="G62" s="873">
        <v>3.45</v>
      </c>
      <c r="H62" s="873">
        <v>0.61</v>
      </c>
      <c r="I62" s="906" t="s">
        <v>495</v>
      </c>
      <c r="J62" s="907">
        <v>7</v>
      </c>
      <c r="K62" s="852" t="s">
        <v>584</v>
      </c>
      <c r="L62" s="857">
        <v>86.5</v>
      </c>
      <c r="M62" s="857">
        <v>69.9</v>
      </c>
      <c r="N62" s="857">
        <v>1</v>
      </c>
      <c r="O62" s="857" t="s">
        <v>668</v>
      </c>
      <c r="P62" s="857">
        <v>100</v>
      </c>
      <c r="Q62" s="857">
        <v>1.2</v>
      </c>
      <c r="R62" s="857">
        <v>1.8</v>
      </c>
      <c r="S62" s="857">
        <v>6.5</v>
      </c>
      <c r="T62" s="858"/>
      <c r="U62" s="853" t="s">
        <v>684</v>
      </c>
      <c r="V62" s="930">
        <v>3</v>
      </c>
      <c r="W62" s="930">
        <v>3</v>
      </c>
      <c r="X62" s="932" t="s">
        <v>402</v>
      </c>
      <c r="Y62" s="932">
        <v>5</v>
      </c>
      <c r="Z62" s="932" t="s">
        <v>583</v>
      </c>
      <c r="AA62" s="951" t="s">
        <v>433</v>
      </c>
      <c r="AB62" s="857">
        <v>151.5</v>
      </c>
      <c r="AC62" s="903">
        <v>-4.3</v>
      </c>
      <c r="AD62" s="853">
        <v>95.1</v>
      </c>
      <c r="AE62" s="857">
        <v>1.6</v>
      </c>
    </row>
    <row r="63" s="823" customFormat="1" ht="20" customHeight="1" spans="1:31">
      <c r="A63" s="867"/>
      <c r="B63" s="849"/>
      <c r="C63" s="849"/>
      <c r="D63" s="858"/>
      <c r="E63" s="797" t="s">
        <v>669</v>
      </c>
      <c r="F63" s="874">
        <f>AVERAGE(F61:F62)</f>
        <v>702.2</v>
      </c>
      <c r="G63" s="874">
        <f>AVERAGE(G61:G62)</f>
        <v>3.93</v>
      </c>
      <c r="H63" s="875"/>
      <c r="I63" s="908"/>
      <c r="J63" s="909"/>
      <c r="K63" s="867" t="s">
        <v>581</v>
      </c>
      <c r="L63" s="899">
        <v>85.7</v>
      </c>
      <c r="M63" s="899">
        <v>66</v>
      </c>
      <c r="N63" s="899">
        <v>2</v>
      </c>
      <c r="O63" s="899" t="s">
        <v>670</v>
      </c>
      <c r="P63" s="899">
        <v>100</v>
      </c>
      <c r="Q63" s="899">
        <v>1.7</v>
      </c>
      <c r="R63" s="899">
        <v>1.7</v>
      </c>
      <c r="S63" s="900">
        <v>7</v>
      </c>
      <c r="T63" s="868"/>
      <c r="U63" s="797" t="s">
        <v>685</v>
      </c>
      <c r="V63" s="933">
        <v>3</v>
      </c>
      <c r="W63" s="933">
        <v>3</v>
      </c>
      <c r="X63" s="935" t="s">
        <v>402</v>
      </c>
      <c r="Y63" s="935">
        <v>5</v>
      </c>
      <c r="Z63" s="935" t="s">
        <v>583</v>
      </c>
      <c r="AA63" s="953" t="s">
        <v>434</v>
      </c>
      <c r="AB63" s="959">
        <f t="shared" ref="AB63:AE63" si="3">AVERAGE(AB61:AB62)</f>
        <v>153</v>
      </c>
      <c r="AC63" s="959">
        <f t="shared" si="3"/>
        <v>-3.15</v>
      </c>
      <c r="AD63" s="959">
        <f t="shared" si="3"/>
        <v>94.25</v>
      </c>
      <c r="AE63" s="959"/>
    </row>
    <row r="64" s="822" customFormat="1" ht="20" customHeight="1" spans="1:31">
      <c r="A64" s="852"/>
      <c r="B64" s="843"/>
      <c r="C64" s="843"/>
      <c r="D64" s="858"/>
      <c r="E64" s="856">
        <v>2020</v>
      </c>
      <c r="F64" s="873">
        <v>692.2</v>
      </c>
      <c r="G64" s="873">
        <v>3.79</v>
      </c>
      <c r="H64" s="873"/>
      <c r="I64" s="906" t="s">
        <v>531</v>
      </c>
      <c r="J64" s="907">
        <v>4</v>
      </c>
      <c r="K64" s="852" t="s">
        <v>584</v>
      </c>
      <c r="L64" s="857">
        <v>85.7</v>
      </c>
      <c r="M64" s="857">
        <v>74.3</v>
      </c>
      <c r="N64" s="857">
        <v>0</v>
      </c>
      <c r="O64" s="857" t="s">
        <v>668</v>
      </c>
      <c r="P64" s="857">
        <v>100</v>
      </c>
      <c r="Q64" s="857">
        <v>1.6</v>
      </c>
      <c r="R64" s="857">
        <v>1.8</v>
      </c>
      <c r="S64" s="895">
        <v>6</v>
      </c>
      <c r="T64" s="858"/>
      <c r="U64" s="853" t="s">
        <v>684</v>
      </c>
      <c r="V64" s="930"/>
      <c r="W64" s="930"/>
      <c r="X64" s="932"/>
      <c r="Y64" s="932"/>
      <c r="Z64" s="932"/>
      <c r="AA64" s="951"/>
      <c r="AB64" s="857">
        <v>152.9</v>
      </c>
      <c r="AC64" s="903">
        <v>-2.4</v>
      </c>
      <c r="AD64" s="853">
        <v>95.3</v>
      </c>
      <c r="AE64" s="857">
        <v>1.5</v>
      </c>
    </row>
    <row r="65" s="822" customFormat="1" ht="20" customHeight="1" spans="1:31">
      <c r="A65" s="852">
        <v>87</v>
      </c>
      <c r="B65" s="960"/>
      <c r="C65" s="960"/>
      <c r="D65" s="858" t="s">
        <v>350</v>
      </c>
      <c r="E65" s="853">
        <v>2019</v>
      </c>
      <c r="F65" s="876">
        <v>743.2</v>
      </c>
      <c r="G65" s="877">
        <v>5.32</v>
      </c>
      <c r="H65" s="877">
        <v>3.2</v>
      </c>
      <c r="I65" s="906" t="s">
        <v>495</v>
      </c>
      <c r="J65" s="910">
        <v>2</v>
      </c>
      <c r="K65" s="852" t="s">
        <v>646</v>
      </c>
      <c r="L65" s="857">
        <v>85.7</v>
      </c>
      <c r="M65" s="857">
        <v>70</v>
      </c>
      <c r="N65" s="857">
        <v>0</v>
      </c>
      <c r="O65" s="857" t="s">
        <v>668</v>
      </c>
      <c r="P65" s="857">
        <v>100</v>
      </c>
      <c r="Q65" s="857">
        <v>1.1</v>
      </c>
      <c r="R65" s="857">
        <v>1.8</v>
      </c>
      <c r="S65" s="857">
        <v>7</v>
      </c>
      <c r="T65" s="858"/>
      <c r="U65" s="853" t="s">
        <v>684</v>
      </c>
      <c r="V65" s="936">
        <v>1</v>
      </c>
      <c r="W65" s="964">
        <v>1.75</v>
      </c>
      <c r="X65" s="937" t="s">
        <v>413</v>
      </c>
      <c r="Y65" s="937">
        <v>5</v>
      </c>
      <c r="Z65" s="932" t="s">
        <v>583</v>
      </c>
      <c r="AA65" s="951" t="s">
        <v>429</v>
      </c>
      <c r="AB65" s="857">
        <v>156.1</v>
      </c>
      <c r="AC65" s="857">
        <v>-0.4</v>
      </c>
      <c r="AD65" s="858">
        <v>97.1</v>
      </c>
      <c r="AE65" s="857">
        <v>1.6</v>
      </c>
    </row>
    <row r="66" s="822" customFormat="1" ht="20" customHeight="1" spans="1:31">
      <c r="A66" s="852"/>
      <c r="B66" s="960"/>
      <c r="C66" s="960"/>
      <c r="D66" s="858"/>
      <c r="E66" s="853">
        <v>2020</v>
      </c>
      <c r="F66" s="872">
        <v>680.7</v>
      </c>
      <c r="G66" s="873">
        <v>5.49</v>
      </c>
      <c r="H66" s="873">
        <v>2.59</v>
      </c>
      <c r="I66" s="906" t="s">
        <v>452</v>
      </c>
      <c r="J66" s="907">
        <v>2</v>
      </c>
      <c r="K66" s="852" t="s">
        <v>646</v>
      </c>
      <c r="L66" s="857">
        <v>85.3</v>
      </c>
      <c r="M66" s="857">
        <v>71.3</v>
      </c>
      <c r="N66" s="857">
        <v>0</v>
      </c>
      <c r="O66" s="857" t="s">
        <v>668</v>
      </c>
      <c r="P66" s="857">
        <v>100</v>
      </c>
      <c r="Q66" s="857">
        <v>1</v>
      </c>
      <c r="R66" s="857">
        <v>1.8</v>
      </c>
      <c r="S66" s="857">
        <v>7</v>
      </c>
      <c r="T66" s="858"/>
      <c r="U66" s="853" t="s">
        <v>684</v>
      </c>
      <c r="V66" s="930">
        <v>1</v>
      </c>
      <c r="W66" s="930">
        <v>1.5</v>
      </c>
      <c r="X66" s="932" t="s">
        <v>413</v>
      </c>
      <c r="Y66" s="932">
        <v>3</v>
      </c>
      <c r="Z66" s="932" t="s">
        <v>403</v>
      </c>
      <c r="AA66" s="951" t="s">
        <v>429</v>
      </c>
      <c r="AB66" s="857">
        <v>154</v>
      </c>
      <c r="AC66" s="903">
        <v>-1.8</v>
      </c>
      <c r="AD66" s="853">
        <v>98.2</v>
      </c>
      <c r="AE66" s="857">
        <v>1.5</v>
      </c>
    </row>
    <row r="67" s="823" customFormat="1" ht="20" customHeight="1" spans="1:31">
      <c r="A67" s="852"/>
      <c r="B67" s="960"/>
      <c r="C67" s="960"/>
      <c r="D67" s="858"/>
      <c r="E67" s="797" t="s">
        <v>669</v>
      </c>
      <c r="F67" s="874">
        <f>AVERAGE(F65:F66)</f>
        <v>711.95</v>
      </c>
      <c r="G67" s="874">
        <f>AVERAGE(G65:G66)</f>
        <v>5.405</v>
      </c>
      <c r="H67" s="875"/>
      <c r="I67" s="908"/>
      <c r="J67" s="909"/>
      <c r="K67" s="867" t="s">
        <v>647</v>
      </c>
      <c r="L67" s="899">
        <v>85.3</v>
      </c>
      <c r="M67" s="899">
        <v>71.3</v>
      </c>
      <c r="N67" s="899">
        <v>0</v>
      </c>
      <c r="O67" s="899" t="s">
        <v>670</v>
      </c>
      <c r="P67" s="899">
        <v>100</v>
      </c>
      <c r="Q67" s="899">
        <v>1</v>
      </c>
      <c r="R67" s="899">
        <v>1.8</v>
      </c>
      <c r="S67" s="900">
        <v>7</v>
      </c>
      <c r="T67" s="868"/>
      <c r="U67" s="797" t="s">
        <v>685</v>
      </c>
      <c r="V67" s="965">
        <v>1</v>
      </c>
      <c r="W67" s="966">
        <v>1.75</v>
      </c>
      <c r="X67" s="967" t="s">
        <v>413</v>
      </c>
      <c r="Y67" s="967">
        <v>5</v>
      </c>
      <c r="Z67" s="935" t="s">
        <v>403</v>
      </c>
      <c r="AA67" s="953" t="s">
        <v>434</v>
      </c>
      <c r="AB67" s="959">
        <f t="shared" ref="AB67:AE67" si="4">AVERAGE(AB65:AB66)</f>
        <v>155.05</v>
      </c>
      <c r="AC67" s="959">
        <f t="shared" si="4"/>
        <v>-1.1</v>
      </c>
      <c r="AD67" s="959">
        <f t="shared" si="4"/>
        <v>97.65</v>
      </c>
      <c r="AE67" s="959"/>
    </row>
    <row r="68" s="822" customFormat="1" ht="20" customHeight="1" spans="1:31">
      <c r="A68" s="852"/>
      <c r="B68" s="960"/>
      <c r="C68" s="960"/>
      <c r="D68" s="858"/>
      <c r="E68" s="856">
        <v>2020</v>
      </c>
      <c r="F68" s="873">
        <v>702.9</v>
      </c>
      <c r="G68" s="873">
        <v>5.39</v>
      </c>
      <c r="H68" s="873"/>
      <c r="I68" s="906" t="s">
        <v>531</v>
      </c>
      <c r="J68" s="907">
        <v>2</v>
      </c>
      <c r="K68" s="852" t="s">
        <v>584</v>
      </c>
      <c r="L68" s="857">
        <v>84.5</v>
      </c>
      <c r="M68" s="857">
        <v>71.7</v>
      </c>
      <c r="N68" s="857">
        <v>0</v>
      </c>
      <c r="O68" s="857" t="s">
        <v>668</v>
      </c>
      <c r="P68" s="857">
        <v>100</v>
      </c>
      <c r="Q68" s="857">
        <v>1.1</v>
      </c>
      <c r="R68" s="857">
        <v>1.7</v>
      </c>
      <c r="S68" s="895">
        <v>6.6</v>
      </c>
      <c r="T68" s="858"/>
      <c r="U68" s="853" t="s">
        <v>684</v>
      </c>
      <c r="V68" s="930"/>
      <c r="W68" s="930"/>
      <c r="X68" s="932"/>
      <c r="Y68" s="932"/>
      <c r="Z68" s="932"/>
      <c r="AA68" s="951"/>
      <c r="AB68" s="857">
        <v>154</v>
      </c>
      <c r="AC68" s="903">
        <v>-1.3</v>
      </c>
      <c r="AD68" s="853">
        <v>99.7</v>
      </c>
      <c r="AE68" s="857">
        <v>1.6</v>
      </c>
    </row>
    <row r="69" s="822" customFormat="1" ht="20" customHeight="1" spans="1:31">
      <c r="A69" s="852">
        <v>88</v>
      </c>
      <c r="B69" s="960"/>
      <c r="C69" s="960"/>
      <c r="D69" s="858" t="s">
        <v>353</v>
      </c>
      <c r="E69" s="853">
        <v>2019</v>
      </c>
      <c r="F69" s="876">
        <v>716.1</v>
      </c>
      <c r="G69" s="877">
        <v>1.48</v>
      </c>
      <c r="H69" s="877">
        <v>-0.5</v>
      </c>
      <c r="I69" s="906" t="s">
        <v>517</v>
      </c>
      <c r="J69" s="910">
        <v>8</v>
      </c>
      <c r="K69" s="852" t="s">
        <v>671</v>
      </c>
      <c r="L69" s="857">
        <v>85.2</v>
      </c>
      <c r="M69" s="857">
        <v>60.2</v>
      </c>
      <c r="N69" s="857">
        <v>0</v>
      </c>
      <c r="O69" s="857" t="s">
        <v>668</v>
      </c>
      <c r="P69" s="857">
        <v>100</v>
      </c>
      <c r="Q69" s="857">
        <v>1.1</v>
      </c>
      <c r="R69" s="857">
        <v>1.6</v>
      </c>
      <c r="S69" s="857">
        <v>7</v>
      </c>
      <c r="T69" s="858"/>
      <c r="U69" s="853" t="s">
        <v>684</v>
      </c>
      <c r="V69" s="936">
        <v>1</v>
      </c>
      <c r="W69" s="964">
        <v>2</v>
      </c>
      <c r="X69" s="937" t="s">
        <v>413</v>
      </c>
      <c r="Y69" s="937">
        <v>5</v>
      </c>
      <c r="Z69" s="932" t="s">
        <v>403</v>
      </c>
      <c r="AA69" s="951" t="s">
        <v>429</v>
      </c>
      <c r="AB69" s="857">
        <v>153.4</v>
      </c>
      <c r="AC69" s="857">
        <v>-3.1</v>
      </c>
      <c r="AD69" s="858">
        <v>104.2</v>
      </c>
      <c r="AE69" s="857">
        <v>1.7</v>
      </c>
    </row>
    <row r="70" s="822" customFormat="1" ht="20" customHeight="1" spans="1:31">
      <c r="A70" s="852"/>
      <c r="B70" s="960"/>
      <c r="C70" s="960"/>
      <c r="D70" s="858"/>
      <c r="E70" s="853">
        <v>2020</v>
      </c>
      <c r="F70" s="872">
        <v>663</v>
      </c>
      <c r="G70" s="873">
        <v>2.75</v>
      </c>
      <c r="H70" s="873">
        <v>-0.07</v>
      </c>
      <c r="I70" s="906" t="s">
        <v>454</v>
      </c>
      <c r="J70" s="907">
        <v>8</v>
      </c>
      <c r="K70" s="852" t="s">
        <v>646</v>
      </c>
      <c r="L70" s="857">
        <v>84.8</v>
      </c>
      <c r="M70" s="857">
        <v>69.1</v>
      </c>
      <c r="N70" s="857">
        <v>0</v>
      </c>
      <c r="O70" s="857" t="s">
        <v>668</v>
      </c>
      <c r="P70" s="857">
        <v>100</v>
      </c>
      <c r="Q70" s="857">
        <v>1.1</v>
      </c>
      <c r="R70" s="857">
        <v>1.7</v>
      </c>
      <c r="S70" s="857">
        <v>7</v>
      </c>
      <c r="T70" s="858"/>
      <c r="U70" s="853" t="s">
        <v>684</v>
      </c>
      <c r="V70" s="930">
        <v>1</v>
      </c>
      <c r="W70" s="930">
        <v>2</v>
      </c>
      <c r="X70" s="932" t="s">
        <v>413</v>
      </c>
      <c r="Y70" s="932">
        <v>5</v>
      </c>
      <c r="Z70" s="932" t="s">
        <v>583</v>
      </c>
      <c r="AA70" s="951" t="s">
        <v>433</v>
      </c>
      <c r="AB70" s="857">
        <v>153.8</v>
      </c>
      <c r="AC70" s="903">
        <v>-2</v>
      </c>
      <c r="AD70" s="853">
        <v>104.1</v>
      </c>
      <c r="AE70" s="857">
        <v>1.8</v>
      </c>
    </row>
    <row r="71" s="823" customFormat="1" ht="20" customHeight="1" spans="1:31">
      <c r="A71" s="852"/>
      <c r="B71" s="960"/>
      <c r="C71" s="960"/>
      <c r="D71" s="858"/>
      <c r="E71" s="797" t="s">
        <v>669</v>
      </c>
      <c r="F71" s="874">
        <f>AVERAGE(F69:F70)</f>
        <v>689.55</v>
      </c>
      <c r="G71" s="874">
        <f>AVERAGE(G69:G70)</f>
        <v>2.115</v>
      </c>
      <c r="H71" s="875"/>
      <c r="I71" s="908"/>
      <c r="J71" s="909"/>
      <c r="K71" s="867" t="s">
        <v>647</v>
      </c>
      <c r="L71" s="899">
        <v>84.8</v>
      </c>
      <c r="M71" s="899">
        <v>69.1</v>
      </c>
      <c r="N71" s="899">
        <v>0</v>
      </c>
      <c r="O71" s="899" t="s">
        <v>670</v>
      </c>
      <c r="P71" s="899">
        <v>100</v>
      </c>
      <c r="Q71" s="899">
        <v>1.1</v>
      </c>
      <c r="R71" s="899">
        <v>1.7</v>
      </c>
      <c r="S71" s="899">
        <v>7</v>
      </c>
      <c r="T71" s="868"/>
      <c r="U71" s="797" t="s">
        <v>685</v>
      </c>
      <c r="V71" s="965">
        <v>1</v>
      </c>
      <c r="W71" s="966">
        <v>2</v>
      </c>
      <c r="X71" s="967" t="s">
        <v>413</v>
      </c>
      <c r="Y71" s="967">
        <v>5</v>
      </c>
      <c r="Z71" s="935" t="s">
        <v>403</v>
      </c>
      <c r="AA71" s="953" t="s">
        <v>434</v>
      </c>
      <c r="AB71" s="959">
        <f t="shared" ref="AB71:AE71" si="5">AVERAGE(AB69:AB70)</f>
        <v>153.6</v>
      </c>
      <c r="AC71" s="959">
        <f t="shared" si="5"/>
        <v>-2.55</v>
      </c>
      <c r="AD71" s="959">
        <f t="shared" si="5"/>
        <v>104.15</v>
      </c>
      <c r="AE71" s="959"/>
    </row>
    <row r="72" s="822" customFormat="1" ht="20" customHeight="1" spans="1:31">
      <c r="A72" s="852"/>
      <c r="B72" s="960"/>
      <c r="C72" s="960"/>
      <c r="D72" s="858"/>
      <c r="E72" s="856">
        <v>2020</v>
      </c>
      <c r="F72" s="873">
        <v>684.5</v>
      </c>
      <c r="G72" s="873">
        <v>2.63</v>
      </c>
      <c r="H72" s="873"/>
      <c r="I72" s="906" t="s">
        <v>686</v>
      </c>
      <c r="J72" s="907">
        <v>5</v>
      </c>
      <c r="K72" s="852" t="s">
        <v>584</v>
      </c>
      <c r="L72" s="857">
        <v>86.1</v>
      </c>
      <c r="M72" s="857">
        <v>73.2</v>
      </c>
      <c r="N72" s="857">
        <v>0</v>
      </c>
      <c r="O72" s="857" t="s">
        <v>668</v>
      </c>
      <c r="P72" s="857">
        <v>100</v>
      </c>
      <c r="Q72" s="857">
        <v>1.1</v>
      </c>
      <c r="R72" s="857">
        <v>1.7</v>
      </c>
      <c r="S72" s="895">
        <v>6.6</v>
      </c>
      <c r="T72" s="858"/>
      <c r="U72" s="853" t="s">
        <v>684</v>
      </c>
      <c r="V72" s="930"/>
      <c r="W72" s="930"/>
      <c r="X72" s="932"/>
      <c r="Y72" s="932"/>
      <c r="Z72" s="932"/>
      <c r="AA72" s="951"/>
      <c r="AB72" s="857">
        <v>153.4</v>
      </c>
      <c r="AC72" s="903">
        <v>-1.9</v>
      </c>
      <c r="AD72" s="853">
        <v>104.6</v>
      </c>
      <c r="AE72" s="857">
        <v>1.8</v>
      </c>
    </row>
    <row r="73" s="822" customFormat="1" ht="20" customHeight="1" spans="1:31">
      <c r="A73" s="852"/>
      <c r="B73" s="960"/>
      <c r="C73" s="960"/>
      <c r="D73" s="843" t="s">
        <v>687</v>
      </c>
      <c r="E73" s="853">
        <v>2019</v>
      </c>
      <c r="F73" s="876">
        <v>705.7</v>
      </c>
      <c r="G73" s="876"/>
      <c r="H73" s="876"/>
      <c r="I73" s="906"/>
      <c r="J73" s="910">
        <v>10</v>
      </c>
      <c r="K73" s="852" t="s">
        <v>671</v>
      </c>
      <c r="L73" s="905">
        <v>85.6</v>
      </c>
      <c r="M73" s="905">
        <v>70.7</v>
      </c>
      <c r="N73" s="905">
        <v>37</v>
      </c>
      <c r="O73" s="905">
        <v>5.5</v>
      </c>
      <c r="P73" s="905">
        <v>60</v>
      </c>
      <c r="Q73" s="905">
        <v>16</v>
      </c>
      <c r="R73" s="905">
        <v>1.7</v>
      </c>
      <c r="S73" s="857">
        <v>7</v>
      </c>
      <c r="T73" s="858"/>
      <c r="U73" s="853"/>
      <c r="V73" s="936">
        <v>5</v>
      </c>
      <c r="W73" s="964">
        <v>5.5</v>
      </c>
      <c r="X73" s="937" t="s">
        <v>406</v>
      </c>
      <c r="Y73" s="937">
        <v>3</v>
      </c>
      <c r="Z73" s="932" t="s">
        <v>403</v>
      </c>
      <c r="AA73" s="973" t="s">
        <v>429</v>
      </c>
      <c r="AB73" s="905">
        <v>156.5</v>
      </c>
      <c r="AC73" s="905"/>
      <c r="AD73" s="956">
        <v>99.2</v>
      </c>
      <c r="AE73" s="857">
        <v>1.9</v>
      </c>
    </row>
    <row r="74" s="822" customFormat="1" ht="20" customHeight="1" spans="1:31">
      <c r="A74" s="852"/>
      <c r="B74" s="960"/>
      <c r="C74" s="960"/>
      <c r="D74" s="843"/>
      <c r="E74" s="852" t="s">
        <v>421</v>
      </c>
      <c r="F74" s="872">
        <v>645.3</v>
      </c>
      <c r="G74" s="873"/>
      <c r="H74" s="873"/>
      <c r="I74" s="906"/>
      <c r="J74" s="907">
        <v>11</v>
      </c>
      <c r="K74" s="852" t="s">
        <v>671</v>
      </c>
      <c r="L74" s="857">
        <v>85.3</v>
      </c>
      <c r="M74" s="857">
        <v>70.1</v>
      </c>
      <c r="N74" s="857">
        <v>17</v>
      </c>
      <c r="O74" s="857">
        <v>5.5</v>
      </c>
      <c r="P74" s="857">
        <v>70</v>
      </c>
      <c r="Q74" s="857">
        <v>16.5</v>
      </c>
      <c r="R74" s="857">
        <v>1.8</v>
      </c>
      <c r="S74" s="895"/>
      <c r="T74" s="866"/>
      <c r="U74" s="852">
        <v>46</v>
      </c>
      <c r="V74" s="930">
        <v>7</v>
      </c>
      <c r="W74" s="931">
        <v>6.5</v>
      </c>
      <c r="X74" s="932" t="s">
        <v>403</v>
      </c>
      <c r="Y74" s="932">
        <v>5</v>
      </c>
      <c r="Z74" s="932" t="s">
        <v>403</v>
      </c>
      <c r="AA74" s="951" t="s">
        <v>429</v>
      </c>
      <c r="AB74" s="857">
        <v>152.1</v>
      </c>
      <c r="AC74" s="903"/>
      <c r="AD74" s="853">
        <v>96</v>
      </c>
      <c r="AE74" s="857">
        <v>2</v>
      </c>
    </row>
    <row r="75" s="822" customFormat="1" ht="20" customHeight="1" spans="1:31">
      <c r="A75" s="852"/>
      <c r="B75" s="960"/>
      <c r="C75" s="960"/>
      <c r="D75" s="843"/>
      <c r="E75" s="856" t="s">
        <v>423</v>
      </c>
      <c r="F75" s="857">
        <v>666.991428571429</v>
      </c>
      <c r="G75" s="857"/>
      <c r="H75" s="857"/>
      <c r="I75" s="901"/>
      <c r="J75" s="858">
        <v>6</v>
      </c>
      <c r="K75" s="852" t="s">
        <v>671</v>
      </c>
      <c r="L75" s="895">
        <v>86.2692307692308</v>
      </c>
      <c r="M75" s="895">
        <v>73.3112307692308</v>
      </c>
      <c r="N75" s="852">
        <v>23</v>
      </c>
      <c r="O75" s="895">
        <v>5.8</v>
      </c>
      <c r="P75" s="852">
        <v>65</v>
      </c>
      <c r="Q75" s="895">
        <v>15.851</v>
      </c>
      <c r="R75" s="895">
        <v>1.8</v>
      </c>
      <c r="S75" s="895"/>
      <c r="T75" s="858"/>
      <c r="U75" s="858">
        <v>48</v>
      </c>
      <c r="V75" s="858"/>
      <c r="W75" s="858"/>
      <c r="X75" s="858"/>
      <c r="Y75" s="858"/>
      <c r="Z75" s="858"/>
      <c r="AA75" s="858"/>
      <c r="AB75" s="895">
        <v>155.285714285714</v>
      </c>
      <c r="AC75" s="857"/>
      <c r="AD75" s="895">
        <v>100.5</v>
      </c>
      <c r="AE75" s="895">
        <v>2</v>
      </c>
    </row>
    <row r="76" s="822" customFormat="1" ht="20" customHeight="1" spans="1:31">
      <c r="A76" s="852">
        <v>89</v>
      </c>
      <c r="B76" s="961" t="s">
        <v>124</v>
      </c>
      <c r="C76" s="961" t="s">
        <v>76</v>
      </c>
      <c r="D76" s="858" t="s">
        <v>357</v>
      </c>
      <c r="E76" s="853">
        <v>2019</v>
      </c>
      <c r="F76" s="854">
        <v>753.49</v>
      </c>
      <c r="G76" s="854">
        <v>2.38</v>
      </c>
      <c r="H76" s="858"/>
      <c r="I76" s="854" t="s">
        <v>400</v>
      </c>
      <c r="J76" s="892">
        <v>1</v>
      </c>
      <c r="K76" s="857" t="s">
        <v>579</v>
      </c>
      <c r="L76" s="854">
        <v>83.5</v>
      </c>
      <c r="M76" s="857">
        <v>67</v>
      </c>
      <c r="N76" s="905"/>
      <c r="O76" s="857"/>
      <c r="P76" s="852">
        <v>100</v>
      </c>
      <c r="Q76" s="857">
        <v>1.6</v>
      </c>
      <c r="R76" s="857">
        <v>1.8</v>
      </c>
      <c r="S76" s="857">
        <v>7</v>
      </c>
      <c r="T76" s="858"/>
      <c r="U76" s="858"/>
      <c r="V76" s="902">
        <v>3</v>
      </c>
      <c r="W76" s="866">
        <v>4</v>
      </c>
      <c r="X76" s="858" t="s">
        <v>402</v>
      </c>
      <c r="Y76" s="853">
        <v>5</v>
      </c>
      <c r="Z76" s="921" t="s">
        <v>403</v>
      </c>
      <c r="AA76" s="921" t="s">
        <v>429</v>
      </c>
      <c r="AB76" s="903">
        <v>153.2</v>
      </c>
      <c r="AC76" s="974">
        <v>-1.7</v>
      </c>
      <c r="AD76" s="974">
        <v>100.3</v>
      </c>
      <c r="AE76" s="857"/>
    </row>
    <row r="77" s="822" customFormat="1" ht="20" customHeight="1" spans="1:32">
      <c r="A77" s="852"/>
      <c r="B77" s="847"/>
      <c r="C77" s="847"/>
      <c r="D77" s="858"/>
      <c r="E77" s="853">
        <v>2020</v>
      </c>
      <c r="F77" s="854">
        <v>696.11</v>
      </c>
      <c r="G77" s="854">
        <v>5.53</v>
      </c>
      <c r="H77" s="858"/>
      <c r="I77" s="854" t="s">
        <v>443</v>
      </c>
      <c r="J77" s="892">
        <v>1</v>
      </c>
      <c r="K77" s="857" t="s">
        <v>584</v>
      </c>
      <c r="L77" s="905">
        <v>84.6</v>
      </c>
      <c r="M77" s="857">
        <v>74</v>
      </c>
      <c r="N77" s="857"/>
      <c r="O77" s="857"/>
      <c r="P77" s="852">
        <v>100</v>
      </c>
      <c r="Q77" s="857">
        <v>1.7</v>
      </c>
      <c r="R77" s="857">
        <v>1.8</v>
      </c>
      <c r="S77" s="857">
        <v>6.8</v>
      </c>
      <c r="T77" s="858"/>
      <c r="U77" s="858"/>
      <c r="V77" s="902">
        <v>1</v>
      </c>
      <c r="W77" s="968">
        <v>1.75</v>
      </c>
      <c r="X77" s="921" t="s">
        <v>413</v>
      </c>
      <c r="Y77" s="921">
        <v>5</v>
      </c>
      <c r="Z77" s="853" t="s">
        <v>413</v>
      </c>
      <c r="AA77" s="950" t="s">
        <v>547</v>
      </c>
      <c r="AB77" s="974">
        <v>153.2</v>
      </c>
      <c r="AC77" s="974">
        <v>-1.8</v>
      </c>
      <c r="AD77" s="857">
        <v>99.8</v>
      </c>
      <c r="AE77" s="857"/>
      <c r="AF77" s="820"/>
    </row>
    <row r="78" s="823" customFormat="1" ht="20" customHeight="1" spans="1:31">
      <c r="A78" s="852"/>
      <c r="B78" s="847"/>
      <c r="C78" s="847"/>
      <c r="D78" s="858"/>
      <c r="E78" s="797" t="s">
        <v>669</v>
      </c>
      <c r="F78" s="855">
        <f>AVERAGE(F76:F77)</f>
        <v>724.8</v>
      </c>
      <c r="G78" s="855">
        <v>3.96</v>
      </c>
      <c r="H78" s="855"/>
      <c r="I78" s="896"/>
      <c r="J78" s="897"/>
      <c r="K78" s="899" t="s">
        <v>581</v>
      </c>
      <c r="L78" s="962">
        <v>83.5</v>
      </c>
      <c r="M78" s="899">
        <v>67</v>
      </c>
      <c r="N78" s="899"/>
      <c r="O78" s="899"/>
      <c r="P78" s="867">
        <v>100</v>
      </c>
      <c r="Q78" s="899">
        <v>1.6</v>
      </c>
      <c r="R78" s="899">
        <v>1.8</v>
      </c>
      <c r="S78" s="899">
        <v>7</v>
      </c>
      <c r="T78" s="862"/>
      <c r="U78" s="797"/>
      <c r="V78" s="902">
        <v>3</v>
      </c>
      <c r="W78" s="866">
        <v>4</v>
      </c>
      <c r="X78" s="797" t="s">
        <v>402</v>
      </c>
      <c r="Y78" s="952">
        <v>5</v>
      </c>
      <c r="Z78" s="952" t="s">
        <v>403</v>
      </c>
      <c r="AA78" s="953" t="s">
        <v>434</v>
      </c>
      <c r="AB78" s="904">
        <f t="shared" ref="AB78:AD78" si="6">AVERAGE(AB76:AB77)</f>
        <v>153.2</v>
      </c>
      <c r="AC78" s="904">
        <f t="shared" si="6"/>
        <v>-1.75</v>
      </c>
      <c r="AD78" s="904">
        <f t="shared" si="6"/>
        <v>100.05</v>
      </c>
      <c r="AE78" s="904"/>
    </row>
    <row r="79" s="824" customFormat="1" ht="20" customHeight="1" spans="1:31">
      <c r="A79" s="852"/>
      <c r="B79" s="851"/>
      <c r="C79" s="851"/>
      <c r="D79" s="858"/>
      <c r="E79" s="856" t="s">
        <v>423</v>
      </c>
      <c r="F79" s="857">
        <v>691.4</v>
      </c>
      <c r="G79" s="857">
        <v>3.69</v>
      </c>
      <c r="H79" s="926"/>
      <c r="I79" s="857" t="s">
        <v>582</v>
      </c>
      <c r="J79" s="901">
        <v>1</v>
      </c>
      <c r="K79" s="857" t="s">
        <v>584</v>
      </c>
      <c r="L79" s="857">
        <v>84.6</v>
      </c>
      <c r="M79" s="857">
        <v>71.6</v>
      </c>
      <c r="N79" s="857"/>
      <c r="O79" s="857"/>
      <c r="P79" s="852">
        <v>100</v>
      </c>
      <c r="Q79" s="857">
        <v>1.8</v>
      </c>
      <c r="R79" s="857">
        <v>1.8</v>
      </c>
      <c r="S79" s="857">
        <v>6.8</v>
      </c>
      <c r="T79" s="858"/>
      <c r="U79" s="858"/>
      <c r="V79" s="902"/>
      <c r="W79" s="866"/>
      <c r="X79" s="926"/>
      <c r="Y79" s="926"/>
      <c r="Z79" s="926"/>
      <c r="AA79" s="858"/>
      <c r="AB79" s="857">
        <v>154.7</v>
      </c>
      <c r="AC79" s="857">
        <v>-2.5</v>
      </c>
      <c r="AD79" s="857">
        <v>98.6</v>
      </c>
      <c r="AE79" s="954"/>
    </row>
    <row r="80" s="822" customFormat="1" ht="21" customHeight="1" spans="1:31">
      <c r="A80" s="852"/>
      <c r="B80" s="961" t="s">
        <v>124</v>
      </c>
      <c r="C80" s="961" t="s">
        <v>76</v>
      </c>
      <c r="D80" s="843" t="s">
        <v>688</v>
      </c>
      <c r="E80" s="853">
        <v>2019</v>
      </c>
      <c r="F80" s="854">
        <v>736</v>
      </c>
      <c r="G80" s="854"/>
      <c r="H80" s="854"/>
      <c r="I80" s="858"/>
      <c r="J80" s="892">
        <v>2</v>
      </c>
      <c r="K80" s="857" t="s">
        <v>584</v>
      </c>
      <c r="L80" s="854">
        <v>85.7</v>
      </c>
      <c r="M80" s="857">
        <v>73.9</v>
      </c>
      <c r="N80" s="905">
        <v>34</v>
      </c>
      <c r="O80" s="857">
        <v>5</v>
      </c>
      <c r="P80" s="852">
        <v>78</v>
      </c>
      <c r="Q80" s="857">
        <v>14.5</v>
      </c>
      <c r="R80" s="857">
        <v>1.7</v>
      </c>
      <c r="S80" s="857">
        <v>6.5</v>
      </c>
      <c r="T80" s="858"/>
      <c r="U80" s="858"/>
      <c r="V80" s="902">
        <v>7</v>
      </c>
      <c r="W80" s="866">
        <v>5.5</v>
      </c>
      <c r="X80" s="858" t="s">
        <v>406</v>
      </c>
      <c r="Y80" s="853">
        <v>5</v>
      </c>
      <c r="Z80" s="921" t="s">
        <v>403</v>
      </c>
      <c r="AA80" s="921" t="s">
        <v>433</v>
      </c>
      <c r="AB80" s="903">
        <v>154.9</v>
      </c>
      <c r="AC80" s="974"/>
      <c r="AD80" s="974">
        <v>103.4</v>
      </c>
      <c r="AE80" s="857"/>
    </row>
    <row r="81" s="822" customFormat="1" ht="21" customHeight="1" spans="1:31">
      <c r="A81" s="852"/>
      <c r="B81" s="847"/>
      <c r="C81" s="847"/>
      <c r="D81" s="843"/>
      <c r="E81" s="853">
        <v>2020</v>
      </c>
      <c r="F81" s="854">
        <v>659.61</v>
      </c>
      <c r="G81" s="854"/>
      <c r="H81" s="854"/>
      <c r="I81" s="858"/>
      <c r="J81" s="892">
        <v>2</v>
      </c>
      <c r="K81" s="857" t="s">
        <v>671</v>
      </c>
      <c r="L81" s="854">
        <v>84.3</v>
      </c>
      <c r="M81" s="857">
        <v>73</v>
      </c>
      <c r="N81" s="905">
        <v>32</v>
      </c>
      <c r="O81" s="857">
        <v>5.4</v>
      </c>
      <c r="P81" s="852">
        <v>72</v>
      </c>
      <c r="Q81" s="857">
        <v>6.8</v>
      </c>
      <c r="R81" s="857">
        <v>1.7</v>
      </c>
      <c r="S81" s="857">
        <v>6.8</v>
      </c>
      <c r="T81" s="858"/>
      <c r="U81" s="858"/>
      <c r="V81" s="902">
        <v>5</v>
      </c>
      <c r="W81" s="969">
        <v>6.25</v>
      </c>
      <c r="X81" s="858" t="s">
        <v>403</v>
      </c>
      <c r="Y81" s="853">
        <v>5</v>
      </c>
      <c r="Z81" s="921" t="s">
        <v>403</v>
      </c>
      <c r="AA81" s="921" t="s">
        <v>433</v>
      </c>
      <c r="AB81" s="903">
        <v>155</v>
      </c>
      <c r="AC81" s="974"/>
      <c r="AD81" s="974">
        <v>98.6</v>
      </c>
      <c r="AE81" s="857"/>
    </row>
    <row r="82" s="822" customFormat="1" ht="21" customHeight="1" spans="1:31">
      <c r="A82" s="852"/>
      <c r="B82" s="847"/>
      <c r="C82" s="847"/>
      <c r="D82" s="843"/>
      <c r="E82" s="797" t="s">
        <v>669</v>
      </c>
      <c r="F82" s="899">
        <f>AVERAGE(F80:F81)</f>
        <v>697.805</v>
      </c>
      <c r="G82" s="899"/>
      <c r="H82" s="899"/>
      <c r="I82" s="868"/>
      <c r="J82" s="963"/>
      <c r="K82" s="857" t="s">
        <v>584</v>
      </c>
      <c r="L82" s="899">
        <v>85.7</v>
      </c>
      <c r="M82" s="899">
        <v>73.9</v>
      </c>
      <c r="N82" s="899">
        <v>34</v>
      </c>
      <c r="O82" s="899">
        <v>5</v>
      </c>
      <c r="P82" s="867">
        <v>78</v>
      </c>
      <c r="Q82" s="899">
        <v>14.5</v>
      </c>
      <c r="R82" s="899">
        <v>1.7</v>
      </c>
      <c r="S82" s="899">
        <v>6.5</v>
      </c>
      <c r="T82" s="868"/>
      <c r="U82" s="970"/>
      <c r="V82" s="963">
        <v>5</v>
      </c>
      <c r="W82" s="971">
        <v>6.25</v>
      </c>
      <c r="X82" s="972" t="s">
        <v>403</v>
      </c>
      <c r="Y82" s="975">
        <v>5</v>
      </c>
      <c r="Z82" s="975" t="s">
        <v>403</v>
      </c>
      <c r="AA82" s="868" t="s">
        <v>481</v>
      </c>
      <c r="AB82" s="899">
        <f>AVERAGE(AB80:AB81)</f>
        <v>154.95</v>
      </c>
      <c r="AC82" s="899"/>
      <c r="AD82" s="899">
        <f>AVERAGE(AD80:AD81)</f>
        <v>101</v>
      </c>
      <c r="AE82" s="958"/>
    </row>
    <row r="83" s="822" customFormat="1" ht="21" customHeight="1" spans="1:31">
      <c r="A83" s="852"/>
      <c r="B83" s="851"/>
      <c r="C83" s="851"/>
      <c r="D83" s="843"/>
      <c r="E83" s="856" t="s">
        <v>423</v>
      </c>
      <c r="F83" s="857">
        <v>666.85</v>
      </c>
      <c r="G83" s="857"/>
      <c r="H83" s="857"/>
      <c r="I83" s="858"/>
      <c r="J83" s="901">
        <v>2</v>
      </c>
      <c r="K83" s="895" t="s">
        <v>671</v>
      </c>
      <c r="L83" s="857">
        <v>83.5</v>
      </c>
      <c r="M83" s="857">
        <v>71.5</v>
      </c>
      <c r="N83" s="857">
        <v>52</v>
      </c>
      <c r="O83" s="857">
        <v>11.8</v>
      </c>
      <c r="P83" s="852">
        <v>70</v>
      </c>
      <c r="Q83" s="857">
        <v>6.6</v>
      </c>
      <c r="R83" s="857">
        <v>1.7</v>
      </c>
      <c r="S83" s="857">
        <v>6.6</v>
      </c>
      <c r="T83" s="858"/>
      <c r="U83" s="858"/>
      <c r="V83" s="902"/>
      <c r="W83" s="866"/>
      <c r="X83" s="858"/>
      <c r="Y83" s="858"/>
      <c r="Z83" s="858"/>
      <c r="AA83" s="858"/>
      <c r="AB83" s="857">
        <v>157.2</v>
      </c>
      <c r="AC83" s="857"/>
      <c r="AD83" s="857">
        <v>98.2</v>
      </c>
      <c r="AE83" s="954"/>
    </row>
  </sheetData>
  <mergeCells count="73">
    <mergeCell ref="A1:AE1"/>
    <mergeCell ref="F2:J2"/>
    <mergeCell ref="K2:U2"/>
    <mergeCell ref="V2:AA2"/>
    <mergeCell ref="A2:A3"/>
    <mergeCell ref="A4:A7"/>
    <mergeCell ref="A8:A11"/>
    <mergeCell ref="A12:A15"/>
    <mergeCell ref="A16:A19"/>
    <mergeCell ref="A20:A23"/>
    <mergeCell ref="A24:A26"/>
    <mergeCell ref="A27:A30"/>
    <mergeCell ref="A31:A33"/>
    <mergeCell ref="A34:A37"/>
    <mergeCell ref="A38:A41"/>
    <mergeCell ref="A42:A45"/>
    <mergeCell ref="A46:A49"/>
    <mergeCell ref="A50:A53"/>
    <mergeCell ref="A54:A56"/>
    <mergeCell ref="A57:A60"/>
    <mergeCell ref="A61:A64"/>
    <mergeCell ref="A65:A68"/>
    <mergeCell ref="A69:A72"/>
    <mergeCell ref="A73:A75"/>
    <mergeCell ref="A76:A79"/>
    <mergeCell ref="A80:A83"/>
    <mergeCell ref="B2:B3"/>
    <mergeCell ref="B4:B19"/>
    <mergeCell ref="B20:B26"/>
    <mergeCell ref="B27:B33"/>
    <mergeCell ref="B34:B41"/>
    <mergeCell ref="B42:B49"/>
    <mergeCell ref="B50:B56"/>
    <mergeCell ref="B57:B75"/>
    <mergeCell ref="B76:B79"/>
    <mergeCell ref="B80:B83"/>
    <mergeCell ref="C2:C3"/>
    <mergeCell ref="C4:C19"/>
    <mergeCell ref="C20:C26"/>
    <mergeCell ref="C27:C33"/>
    <mergeCell ref="C34:C41"/>
    <mergeCell ref="C42:C49"/>
    <mergeCell ref="C50:C56"/>
    <mergeCell ref="C57:C75"/>
    <mergeCell ref="C76:C79"/>
    <mergeCell ref="C80:C83"/>
    <mergeCell ref="D2:D3"/>
    <mergeCell ref="D4:D7"/>
    <mergeCell ref="D8:D11"/>
    <mergeCell ref="D12:D15"/>
    <mergeCell ref="D16:D19"/>
    <mergeCell ref="D20:D23"/>
    <mergeCell ref="D24:D26"/>
    <mergeCell ref="D27:D30"/>
    <mergeCell ref="D31:D33"/>
    <mergeCell ref="D34:D37"/>
    <mergeCell ref="D38:D41"/>
    <mergeCell ref="D42:D45"/>
    <mergeCell ref="D46:D49"/>
    <mergeCell ref="D50:D53"/>
    <mergeCell ref="D54:D56"/>
    <mergeCell ref="D57:D60"/>
    <mergeCell ref="D61:D64"/>
    <mergeCell ref="D65:D68"/>
    <mergeCell ref="D69:D72"/>
    <mergeCell ref="D73:D75"/>
    <mergeCell ref="D76:D79"/>
    <mergeCell ref="D80:D83"/>
    <mergeCell ref="E2:E3"/>
    <mergeCell ref="AB2:AB3"/>
    <mergeCell ref="AC2:AC3"/>
    <mergeCell ref="AD2:AD3"/>
    <mergeCell ref="AE2:AE3"/>
  </mergeCells>
  <pageMargins left="0.751388888888889" right="0.751388888888889" top="1" bottom="1" header="0.5" footer="0.5"/>
  <pageSetup paperSize="8" scale="76" fitToHeight="0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5"/>
  <sheetViews>
    <sheetView workbookViewId="0">
      <selection activeCell="C13" sqref="C13"/>
    </sheetView>
  </sheetViews>
  <sheetFormatPr defaultColWidth="9" defaultRowHeight="13.5" outlineLevelRow="4"/>
  <cols>
    <col min="1" max="1" width="5.25" style="774" customWidth="1"/>
    <col min="2" max="2" width="17.75" customWidth="1"/>
    <col min="3" max="3" width="21.375" customWidth="1"/>
    <col min="4" max="4" width="11.875" style="775" customWidth="1"/>
    <col min="5" max="5" width="11.2583333333333" style="776" customWidth="1"/>
    <col min="6" max="6" width="7.625" style="776" customWidth="1"/>
    <col min="7" max="7" width="9.375" style="776" customWidth="1"/>
    <col min="8" max="8" width="8.125" style="776" customWidth="1"/>
    <col min="9" max="13" width="9.125" style="776" customWidth="1"/>
    <col min="14" max="14" width="9.125" style="777" customWidth="1"/>
    <col min="15" max="15" width="8.625" style="775" customWidth="1"/>
    <col min="16" max="16" width="7.125" style="775" customWidth="1"/>
    <col min="17" max="17" width="7.75" style="775" customWidth="1"/>
  </cols>
  <sheetData>
    <row r="1" ht="38" customHeight="1" spans="1:25">
      <c r="A1" s="778" t="s">
        <v>689</v>
      </c>
      <c r="B1" s="778"/>
      <c r="C1" s="778"/>
      <c r="D1" s="778"/>
      <c r="E1" s="778"/>
      <c r="F1" s="778"/>
      <c r="G1" s="778"/>
      <c r="H1" s="778"/>
      <c r="I1" s="778"/>
      <c r="J1" s="778"/>
      <c r="K1" s="778"/>
      <c r="L1" s="778"/>
      <c r="M1" s="778"/>
      <c r="N1" s="778"/>
      <c r="O1" s="778"/>
      <c r="P1" s="778"/>
      <c r="Q1" s="778"/>
      <c r="R1" s="818"/>
      <c r="S1" s="818"/>
      <c r="T1" s="818"/>
      <c r="U1" s="818"/>
      <c r="V1" s="818"/>
      <c r="W1" s="818"/>
      <c r="X1" s="818"/>
      <c r="Y1" s="818"/>
    </row>
    <row r="2" s="771" customFormat="1" ht="33" customHeight="1" spans="1:17">
      <c r="A2" s="779" t="s">
        <v>1</v>
      </c>
      <c r="B2" s="780" t="s">
        <v>5</v>
      </c>
      <c r="C2" s="781" t="s">
        <v>690</v>
      </c>
      <c r="D2" s="782" t="s">
        <v>366</v>
      </c>
      <c r="E2" s="783" t="s">
        <v>368</v>
      </c>
      <c r="F2" s="783"/>
      <c r="G2" s="783"/>
      <c r="H2" s="784"/>
      <c r="I2" s="802" t="s">
        <v>370</v>
      </c>
      <c r="J2" s="802"/>
      <c r="K2" s="802"/>
      <c r="L2" s="802"/>
      <c r="M2" s="802"/>
      <c r="N2" s="802"/>
      <c r="O2" s="803" t="s">
        <v>371</v>
      </c>
      <c r="P2" s="804" t="s">
        <v>372</v>
      </c>
      <c r="Q2" s="803" t="s">
        <v>373</v>
      </c>
    </row>
    <row r="3" s="771" customFormat="1" ht="46" customHeight="1" spans="1:17">
      <c r="A3" s="779"/>
      <c r="B3" s="785"/>
      <c r="C3" s="786"/>
      <c r="D3" s="787"/>
      <c r="E3" s="788" t="s">
        <v>691</v>
      </c>
      <c r="F3" s="789" t="s">
        <v>692</v>
      </c>
      <c r="G3" s="790" t="s">
        <v>693</v>
      </c>
      <c r="H3" s="791" t="s">
        <v>379</v>
      </c>
      <c r="I3" s="805" t="s">
        <v>577</v>
      </c>
      <c r="J3" s="805" t="s">
        <v>393</v>
      </c>
      <c r="K3" s="805" t="s">
        <v>394</v>
      </c>
      <c r="L3" s="806" t="s">
        <v>395</v>
      </c>
      <c r="M3" s="806" t="s">
        <v>396</v>
      </c>
      <c r="N3" s="807" t="s">
        <v>694</v>
      </c>
      <c r="O3" s="808"/>
      <c r="P3" s="809"/>
      <c r="Q3" s="808"/>
    </row>
    <row r="4" s="772" customFormat="1" ht="29" customHeight="1" spans="1:17">
      <c r="A4" s="792">
        <v>1</v>
      </c>
      <c r="B4" s="793" t="s">
        <v>695</v>
      </c>
      <c r="C4" s="793" t="s">
        <v>696</v>
      </c>
      <c r="D4" s="794" t="s">
        <v>697</v>
      </c>
      <c r="E4" s="795">
        <v>690.92</v>
      </c>
      <c r="F4" s="796">
        <v>3.36</v>
      </c>
      <c r="G4" s="797"/>
      <c r="H4" s="798"/>
      <c r="I4" s="810">
        <v>5</v>
      </c>
      <c r="J4" s="810">
        <v>5</v>
      </c>
      <c r="K4" s="810" t="s">
        <v>406</v>
      </c>
      <c r="L4" s="811">
        <v>5</v>
      </c>
      <c r="M4" s="811" t="s">
        <v>403</v>
      </c>
      <c r="N4" s="797" t="s">
        <v>481</v>
      </c>
      <c r="O4" s="812">
        <v>164.5</v>
      </c>
      <c r="P4" s="813">
        <v>4.3</v>
      </c>
      <c r="Q4" s="812">
        <v>110</v>
      </c>
    </row>
    <row r="5" s="773" customFormat="1" ht="29" customHeight="1" spans="1:17">
      <c r="A5" s="792">
        <v>2</v>
      </c>
      <c r="B5" s="799" t="s">
        <v>698</v>
      </c>
      <c r="C5" s="793"/>
      <c r="D5" s="800" t="s">
        <v>697</v>
      </c>
      <c r="E5" s="801">
        <v>668.46</v>
      </c>
      <c r="F5" s="801"/>
      <c r="G5" s="801"/>
      <c r="H5" s="801"/>
      <c r="I5" s="814"/>
      <c r="J5" s="814"/>
      <c r="K5" s="814"/>
      <c r="L5" s="815"/>
      <c r="M5" s="815"/>
      <c r="N5" s="816"/>
      <c r="O5" s="817">
        <v>160.2</v>
      </c>
      <c r="P5" s="817">
        <v>0</v>
      </c>
      <c r="Q5" s="817">
        <v>100.5</v>
      </c>
    </row>
  </sheetData>
  <mergeCells count="10">
    <mergeCell ref="A1:Q1"/>
    <mergeCell ref="E2:H2"/>
    <mergeCell ref="I2:N2"/>
    <mergeCell ref="A2:A3"/>
    <mergeCell ref="B2:B3"/>
    <mergeCell ref="C2:C3"/>
    <mergeCell ref="D2:D3"/>
    <mergeCell ref="O2:O3"/>
    <mergeCell ref="P2:P3"/>
    <mergeCell ref="Q2:Q3"/>
  </mergeCells>
  <pageMargins left="0.75" right="0.75" top="1" bottom="1" header="0.5" footer="0.5"/>
  <pageSetup paperSize="8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918"/>
  <sheetViews>
    <sheetView workbookViewId="0">
      <pane xSplit="4" ySplit="2" topLeftCell="E2834" activePane="bottomRight" state="frozen"/>
      <selection/>
      <selection pane="topRight"/>
      <selection pane="bottomLeft"/>
      <selection pane="bottomRight" activeCell="G2915" sqref="G2915"/>
    </sheetView>
  </sheetViews>
  <sheetFormatPr defaultColWidth="9" defaultRowHeight="13.5" customHeight="1"/>
  <cols>
    <col min="1" max="1" width="7.5" style="5" customWidth="1"/>
    <col min="2" max="2" width="11.75" style="1" customWidth="1"/>
    <col min="3" max="3" width="12" style="5" customWidth="1"/>
    <col min="4" max="4" width="12.125" style="5" customWidth="1"/>
    <col min="5" max="5" width="6.625" style="5" customWidth="1"/>
    <col min="6" max="6" width="7.5" style="5" customWidth="1"/>
    <col min="7" max="7" width="5.875" style="5" customWidth="1"/>
    <col min="8" max="8" width="6.25" style="5" customWidth="1"/>
    <col min="9" max="9" width="9.125" style="5" customWidth="1"/>
    <col min="10" max="10" width="9.5" style="5" customWidth="1"/>
    <col min="11" max="11" width="6.375" style="5" customWidth="1"/>
    <col min="12" max="12" width="8.625" style="5" customWidth="1"/>
    <col min="13" max="13" width="7.625" style="5" customWidth="1"/>
    <col min="14" max="15" width="7.375" style="5" customWidth="1"/>
    <col min="16" max="16" width="8" style="5" customWidth="1"/>
    <col min="17" max="17" width="7.625" style="5" customWidth="1"/>
    <col min="18" max="18" width="7.25" style="5" customWidth="1"/>
    <col min="19" max="19" width="7.375" style="5" customWidth="1"/>
    <col min="20" max="20" width="7.875" style="5" customWidth="1"/>
    <col min="21" max="21" width="6.625" style="14" customWidth="1"/>
    <col min="22" max="22" width="5.625" style="5" customWidth="1"/>
    <col min="23" max="16384" width="9" style="5"/>
  </cols>
  <sheetData>
    <row r="1" s="1" customFormat="1" ht="45.5" customHeight="1" spans="1:22">
      <c r="A1" s="21" t="s">
        <v>699</v>
      </c>
      <c r="B1" s="21" t="s">
        <v>5</v>
      </c>
      <c r="C1" s="22" t="s">
        <v>700</v>
      </c>
      <c r="D1" s="23" t="s">
        <v>701</v>
      </c>
      <c r="E1" s="22" t="s">
        <v>373</v>
      </c>
      <c r="F1" s="22" t="s">
        <v>371</v>
      </c>
      <c r="G1" s="22" t="s">
        <v>702</v>
      </c>
      <c r="H1" s="22" t="s">
        <v>703</v>
      </c>
      <c r="I1" s="22" t="s">
        <v>704</v>
      </c>
      <c r="J1" s="22" t="s">
        <v>705</v>
      </c>
      <c r="K1" s="22" t="s">
        <v>706</v>
      </c>
      <c r="L1" s="22" t="s">
        <v>707</v>
      </c>
      <c r="M1" s="22" t="s">
        <v>707</v>
      </c>
      <c r="N1" s="22" t="s">
        <v>708</v>
      </c>
      <c r="O1" s="22" t="s">
        <v>709</v>
      </c>
      <c r="P1" s="36" t="s">
        <v>710</v>
      </c>
      <c r="Q1" s="36"/>
      <c r="R1" s="36"/>
      <c r="S1" s="36"/>
      <c r="T1" s="22" t="s">
        <v>711</v>
      </c>
      <c r="U1" s="39" t="s">
        <v>712</v>
      </c>
      <c r="V1" s="22" t="s">
        <v>368</v>
      </c>
    </row>
    <row r="2" s="1" customFormat="1" customHeight="1" spans="1:22">
      <c r="A2" s="21"/>
      <c r="B2" s="21"/>
      <c r="C2" s="22" t="s">
        <v>367</v>
      </c>
      <c r="D2" s="22"/>
      <c r="E2" s="22" t="s">
        <v>713</v>
      </c>
      <c r="F2" s="22" t="s">
        <v>714</v>
      </c>
      <c r="G2" s="22" t="s">
        <v>715</v>
      </c>
      <c r="H2" s="22" t="s">
        <v>715</v>
      </c>
      <c r="I2" s="22" t="s">
        <v>716</v>
      </c>
      <c r="J2" s="22" t="s">
        <v>715</v>
      </c>
      <c r="K2" s="22" t="s">
        <v>716</v>
      </c>
      <c r="L2" s="22" t="s">
        <v>717</v>
      </c>
      <c r="M2" s="22" t="s">
        <v>718</v>
      </c>
      <c r="N2" s="22" t="s">
        <v>716</v>
      </c>
      <c r="O2" s="22" t="s">
        <v>719</v>
      </c>
      <c r="P2" s="36" t="s">
        <v>720</v>
      </c>
      <c r="Q2" s="36" t="s">
        <v>721</v>
      </c>
      <c r="R2" s="36" t="s">
        <v>722</v>
      </c>
      <c r="S2" s="36" t="s">
        <v>580</v>
      </c>
      <c r="T2" s="22" t="s">
        <v>723</v>
      </c>
      <c r="U2" s="39" t="s">
        <v>724</v>
      </c>
      <c r="V2" s="22" t="s">
        <v>379</v>
      </c>
    </row>
    <row r="3" customFormat="1" spans="1:22">
      <c r="A3" s="24">
        <v>2018</v>
      </c>
      <c r="B3" s="24" t="s">
        <v>398</v>
      </c>
      <c r="C3" s="24" t="s">
        <v>725</v>
      </c>
      <c r="D3" s="25" t="s">
        <v>726</v>
      </c>
      <c r="E3" s="26">
        <v>128.2</v>
      </c>
      <c r="F3" s="26">
        <v>143</v>
      </c>
      <c r="G3" s="26">
        <v>3.2</v>
      </c>
      <c r="H3" s="26">
        <v>45.5</v>
      </c>
      <c r="I3" s="26">
        <v>1321.9</v>
      </c>
      <c r="J3" s="26">
        <v>14.4</v>
      </c>
      <c r="K3" s="26">
        <v>31.6</v>
      </c>
      <c r="L3" s="26">
        <v>228.2</v>
      </c>
      <c r="M3" s="26">
        <v>195.7</v>
      </c>
      <c r="N3" s="26">
        <v>85.8</v>
      </c>
      <c r="O3" s="26">
        <v>27.2</v>
      </c>
      <c r="P3" s="37">
        <v>15.25</v>
      </c>
      <c r="Q3" s="37">
        <v>15.87</v>
      </c>
      <c r="R3" s="37">
        <v>15.16</v>
      </c>
      <c r="S3" s="37">
        <v>15.43</v>
      </c>
      <c r="T3" s="26">
        <v>701.3</v>
      </c>
      <c r="U3" s="37">
        <v>5.28449181804533</v>
      </c>
      <c r="V3" s="40">
        <v>7</v>
      </c>
    </row>
    <row r="4" customFormat="1" spans="1:22">
      <c r="A4" s="24"/>
      <c r="B4" s="24"/>
      <c r="C4" s="24"/>
      <c r="D4" s="25" t="s">
        <v>727</v>
      </c>
      <c r="E4" s="26">
        <v>122.8</v>
      </c>
      <c r="F4" s="26">
        <v>137</v>
      </c>
      <c r="G4" s="26">
        <v>6.9</v>
      </c>
      <c r="H4" s="26">
        <v>35.2</v>
      </c>
      <c r="I4" s="26">
        <v>410.1</v>
      </c>
      <c r="J4" s="26">
        <v>17.2</v>
      </c>
      <c r="K4" s="26">
        <v>48.8</v>
      </c>
      <c r="L4" s="26">
        <v>172.7</v>
      </c>
      <c r="M4" s="26">
        <v>161.1</v>
      </c>
      <c r="N4" s="26">
        <v>93.3</v>
      </c>
      <c r="O4" s="26">
        <v>26.56</v>
      </c>
      <c r="P4" s="37">
        <v>13.27</v>
      </c>
      <c r="Q4" s="37">
        <v>12.85</v>
      </c>
      <c r="R4" s="37">
        <v>11.88</v>
      </c>
      <c r="S4" s="37">
        <v>12.67</v>
      </c>
      <c r="T4" s="26">
        <v>633.3</v>
      </c>
      <c r="U4" s="37">
        <v>3.06</v>
      </c>
      <c r="V4" s="40">
        <v>9</v>
      </c>
    </row>
    <row r="5" customFormat="1" spans="1:22">
      <c r="A5" s="24"/>
      <c r="B5" s="24"/>
      <c r="C5" s="24"/>
      <c r="D5" s="25" t="s">
        <v>728</v>
      </c>
      <c r="E5" s="26">
        <v>109</v>
      </c>
      <c r="F5" s="26">
        <v>152</v>
      </c>
      <c r="G5" s="26">
        <v>4.9</v>
      </c>
      <c r="H5" s="26">
        <v>35.1</v>
      </c>
      <c r="I5" s="26">
        <v>616.3</v>
      </c>
      <c r="J5" s="26">
        <v>20.1</v>
      </c>
      <c r="K5" s="26">
        <v>57.3</v>
      </c>
      <c r="L5" s="26">
        <v>151</v>
      </c>
      <c r="M5" s="26">
        <v>124.2</v>
      </c>
      <c r="N5" s="26">
        <v>82.3</v>
      </c>
      <c r="O5" s="26">
        <v>27.3</v>
      </c>
      <c r="P5" s="37">
        <v>14.01</v>
      </c>
      <c r="Q5" s="37">
        <v>13.7</v>
      </c>
      <c r="R5" s="37">
        <v>13.48</v>
      </c>
      <c r="S5" s="37">
        <v>13.73</v>
      </c>
      <c r="T5" s="26">
        <v>686.5</v>
      </c>
      <c r="U5" s="37">
        <v>-0.7</v>
      </c>
      <c r="V5" s="40">
        <v>15</v>
      </c>
    </row>
    <row r="6" customFormat="1" spans="1:22">
      <c r="A6" s="24"/>
      <c r="B6" s="24"/>
      <c r="C6" s="24"/>
      <c r="D6" s="25" t="s">
        <v>729</v>
      </c>
      <c r="E6" s="26">
        <v>121</v>
      </c>
      <c r="F6" s="26">
        <v>140</v>
      </c>
      <c r="G6" s="26">
        <v>5.33</v>
      </c>
      <c r="H6" s="26">
        <v>17.93</v>
      </c>
      <c r="I6" s="26">
        <v>236.4</v>
      </c>
      <c r="J6" s="26">
        <v>13.93</v>
      </c>
      <c r="K6" s="26">
        <v>77.7</v>
      </c>
      <c r="L6" s="26">
        <v>234.8</v>
      </c>
      <c r="M6" s="26">
        <v>181</v>
      </c>
      <c r="N6" s="26">
        <v>77.1</v>
      </c>
      <c r="O6" s="26">
        <v>26.3</v>
      </c>
      <c r="P6" s="37">
        <v>12.65</v>
      </c>
      <c r="Q6" s="37">
        <v>12.46</v>
      </c>
      <c r="R6" s="37">
        <v>12.8</v>
      </c>
      <c r="S6" s="37">
        <v>12.64</v>
      </c>
      <c r="T6" s="26">
        <v>631.8</v>
      </c>
      <c r="U6" s="37">
        <v>7.2</v>
      </c>
      <c r="V6" s="40">
        <v>2</v>
      </c>
    </row>
    <row r="7" customFormat="1" spans="1:22">
      <c r="A7" s="24"/>
      <c r="B7" s="24"/>
      <c r="C7" s="24"/>
      <c r="D7" s="25" t="s">
        <v>730</v>
      </c>
      <c r="E7" s="26">
        <v>124</v>
      </c>
      <c r="F7" s="26">
        <v>146</v>
      </c>
      <c r="G7" s="26">
        <v>6.4</v>
      </c>
      <c r="H7" s="26">
        <v>29</v>
      </c>
      <c r="I7" s="26">
        <v>353.1</v>
      </c>
      <c r="J7" s="26">
        <v>17.39</v>
      </c>
      <c r="K7" s="26">
        <v>59.97</v>
      </c>
      <c r="L7" s="26">
        <v>169.4</v>
      </c>
      <c r="M7" s="26">
        <v>154.5</v>
      </c>
      <c r="N7" s="26">
        <v>91.2</v>
      </c>
      <c r="O7" s="26">
        <v>26.6</v>
      </c>
      <c r="P7" s="37">
        <v>12.15</v>
      </c>
      <c r="Q7" s="37">
        <v>11.76</v>
      </c>
      <c r="R7" s="37">
        <v>12.39</v>
      </c>
      <c r="S7" s="37">
        <v>12.1</v>
      </c>
      <c r="T7" s="26">
        <v>605.18</v>
      </c>
      <c r="U7" s="37">
        <v>6.36</v>
      </c>
      <c r="V7" s="40">
        <v>7</v>
      </c>
    </row>
    <row r="8" customFormat="1" spans="1:22">
      <c r="A8" s="24"/>
      <c r="B8" s="24"/>
      <c r="C8" s="24"/>
      <c r="D8" s="25" t="s">
        <v>731</v>
      </c>
      <c r="E8" s="26">
        <v>123</v>
      </c>
      <c r="F8" s="26">
        <v>140</v>
      </c>
      <c r="G8" s="26">
        <v>6.1</v>
      </c>
      <c r="H8" s="26">
        <v>28.6</v>
      </c>
      <c r="I8" s="26">
        <v>369.4</v>
      </c>
      <c r="J8" s="26">
        <v>14.9</v>
      </c>
      <c r="K8" s="26">
        <v>52.07</v>
      </c>
      <c r="L8" s="26">
        <v>212.6</v>
      </c>
      <c r="M8" s="26">
        <v>168.9</v>
      </c>
      <c r="N8" s="26">
        <v>79.4</v>
      </c>
      <c r="O8" s="26">
        <v>25</v>
      </c>
      <c r="P8" s="37">
        <v>12.44</v>
      </c>
      <c r="Q8" s="37">
        <v>11.55</v>
      </c>
      <c r="R8" s="37">
        <v>12</v>
      </c>
      <c r="S8" s="37">
        <v>12</v>
      </c>
      <c r="T8" s="26">
        <v>599.8</v>
      </c>
      <c r="U8" s="37">
        <v>5.79</v>
      </c>
      <c r="V8" s="40">
        <v>11</v>
      </c>
    </row>
    <row r="9" customFormat="1" spans="1:22">
      <c r="A9" s="24"/>
      <c r="B9" s="24"/>
      <c r="C9" s="24"/>
      <c r="D9" s="25" t="s">
        <v>732</v>
      </c>
      <c r="E9" s="26">
        <v>119.6</v>
      </c>
      <c r="F9" s="26">
        <v>137</v>
      </c>
      <c r="G9" s="26">
        <v>4.5</v>
      </c>
      <c r="H9" s="26">
        <v>22.4</v>
      </c>
      <c r="I9" s="26">
        <v>397.8</v>
      </c>
      <c r="J9" s="26">
        <v>15.5</v>
      </c>
      <c r="K9" s="26">
        <v>69.2</v>
      </c>
      <c r="L9" s="26">
        <v>197.5</v>
      </c>
      <c r="M9" s="26">
        <v>157.9</v>
      </c>
      <c r="N9" s="26">
        <v>79.9</v>
      </c>
      <c r="O9" s="26">
        <v>26.2</v>
      </c>
      <c r="P9" s="37">
        <v>12.91</v>
      </c>
      <c r="Q9" s="37">
        <v>12.93</v>
      </c>
      <c r="R9" s="37">
        <v>12.86</v>
      </c>
      <c r="S9" s="37">
        <v>12.9</v>
      </c>
      <c r="T9" s="26">
        <v>645.15</v>
      </c>
      <c r="U9" s="37">
        <v>4.16</v>
      </c>
      <c r="V9" s="40">
        <v>11</v>
      </c>
    </row>
    <row r="10" customFormat="1" spans="1:22">
      <c r="A10" s="24"/>
      <c r="B10" s="24"/>
      <c r="C10" s="24"/>
      <c r="D10" s="25" t="s">
        <v>733</v>
      </c>
      <c r="E10" s="26">
        <v>121.2</v>
      </c>
      <c r="F10" s="26">
        <v>137</v>
      </c>
      <c r="G10" s="26">
        <v>3.25</v>
      </c>
      <c r="H10" s="26">
        <v>25.29</v>
      </c>
      <c r="I10" s="26">
        <v>678.15</v>
      </c>
      <c r="J10" s="26">
        <v>14.87</v>
      </c>
      <c r="K10" s="26">
        <v>58.8</v>
      </c>
      <c r="L10" s="26">
        <v>217.92</v>
      </c>
      <c r="M10" s="26">
        <v>185.61</v>
      </c>
      <c r="N10" s="26">
        <v>85.17</v>
      </c>
      <c r="O10" s="26">
        <v>25.14</v>
      </c>
      <c r="P10" s="37">
        <v>15.7</v>
      </c>
      <c r="Q10" s="37">
        <v>15.64</v>
      </c>
      <c r="R10" s="37">
        <v>15.64</v>
      </c>
      <c r="S10" s="37">
        <v>15.66</v>
      </c>
      <c r="T10" s="26">
        <v>652.33</v>
      </c>
      <c r="U10" s="37">
        <v>4.76</v>
      </c>
      <c r="V10" s="40">
        <v>13</v>
      </c>
    </row>
    <row r="11" customFormat="1" spans="1:22">
      <c r="A11" s="24"/>
      <c r="B11" s="24"/>
      <c r="C11" s="24"/>
      <c r="D11" s="25" t="s">
        <v>734</v>
      </c>
      <c r="E11" s="26">
        <v>107.7</v>
      </c>
      <c r="F11" s="26">
        <v>136</v>
      </c>
      <c r="G11" s="26">
        <v>7.1</v>
      </c>
      <c r="H11" s="26">
        <v>18.1</v>
      </c>
      <c r="I11" s="26">
        <v>155.3</v>
      </c>
      <c r="J11" s="26">
        <v>11.2</v>
      </c>
      <c r="K11" s="26">
        <v>61.8</v>
      </c>
      <c r="L11" s="26">
        <v>223.3</v>
      </c>
      <c r="M11" s="26">
        <v>187.4</v>
      </c>
      <c r="N11" s="26">
        <v>83.9</v>
      </c>
      <c r="O11" s="26">
        <v>25</v>
      </c>
      <c r="P11" s="37">
        <v>10.51</v>
      </c>
      <c r="Q11" s="37">
        <v>10.94</v>
      </c>
      <c r="R11" s="37">
        <v>10.68</v>
      </c>
      <c r="S11" s="37">
        <v>10.71</v>
      </c>
      <c r="T11" s="26">
        <v>535.39</v>
      </c>
      <c r="U11" s="37">
        <v>0.73</v>
      </c>
      <c r="V11" s="40">
        <v>11</v>
      </c>
    </row>
    <row r="12" customFormat="1" spans="1:22">
      <c r="A12" s="24"/>
      <c r="B12" s="24"/>
      <c r="C12" s="24"/>
      <c r="D12" s="27" t="s">
        <v>580</v>
      </c>
      <c r="E12" s="28">
        <f t="shared" ref="E12:T12" si="0">AVERAGE(E3:E11)</f>
        <v>119.611111111111</v>
      </c>
      <c r="F12" s="28">
        <f t="shared" si="0"/>
        <v>140.888888888889</v>
      </c>
      <c r="G12" s="28">
        <f t="shared" si="0"/>
        <v>5.29777777777778</v>
      </c>
      <c r="H12" s="28">
        <f t="shared" si="0"/>
        <v>28.5688888888889</v>
      </c>
      <c r="I12" s="28">
        <f t="shared" si="0"/>
        <v>504.272222222222</v>
      </c>
      <c r="J12" s="28">
        <f t="shared" si="0"/>
        <v>15.4988888888889</v>
      </c>
      <c r="K12" s="28">
        <f t="shared" si="0"/>
        <v>57.4711111111111</v>
      </c>
      <c r="L12" s="28">
        <f t="shared" si="0"/>
        <v>200.824444444444</v>
      </c>
      <c r="M12" s="28">
        <f t="shared" si="0"/>
        <v>168.478888888889</v>
      </c>
      <c r="N12" s="28">
        <f t="shared" si="0"/>
        <v>84.23</v>
      </c>
      <c r="O12" s="28">
        <f t="shared" si="0"/>
        <v>26.1444444444444</v>
      </c>
      <c r="P12" s="28">
        <f t="shared" si="0"/>
        <v>13.21</v>
      </c>
      <c r="Q12" s="28">
        <f t="shared" si="0"/>
        <v>13.0777777777778</v>
      </c>
      <c r="R12" s="28">
        <f t="shared" si="0"/>
        <v>12.9877777777778</v>
      </c>
      <c r="S12" s="28">
        <f t="shared" si="0"/>
        <v>13.0933333333333</v>
      </c>
      <c r="T12" s="28">
        <f t="shared" si="0"/>
        <v>632.305555555555</v>
      </c>
      <c r="U12" s="41">
        <v>4.01473195518267</v>
      </c>
      <c r="V12" s="42">
        <v>10</v>
      </c>
    </row>
    <row r="13" customFormat="1" spans="1:22">
      <c r="A13" s="24">
        <v>2019</v>
      </c>
      <c r="B13" s="24"/>
      <c r="C13" s="24" t="s">
        <v>735</v>
      </c>
      <c r="D13" s="25" t="s">
        <v>736</v>
      </c>
      <c r="E13" s="29">
        <v>132.4</v>
      </c>
      <c r="F13" s="29">
        <v>138</v>
      </c>
      <c r="G13" s="29">
        <v>4.6</v>
      </c>
      <c r="H13" s="29">
        <v>34.3</v>
      </c>
      <c r="I13" s="29">
        <v>645.7</v>
      </c>
      <c r="J13" s="29">
        <v>13.9</v>
      </c>
      <c r="K13" s="29">
        <v>40.5</v>
      </c>
      <c r="L13" s="29">
        <v>209.6</v>
      </c>
      <c r="M13" s="29">
        <v>184.5</v>
      </c>
      <c r="N13" s="29">
        <v>88</v>
      </c>
      <c r="O13" s="29">
        <v>28.9</v>
      </c>
      <c r="P13" s="37">
        <v>16.3</v>
      </c>
      <c r="Q13" s="37">
        <v>16</v>
      </c>
      <c r="R13" s="37">
        <v>16.15</v>
      </c>
      <c r="S13" s="37">
        <v>16.15</v>
      </c>
      <c r="T13" s="29">
        <v>734.09</v>
      </c>
      <c r="U13" s="37">
        <v>4.08195094286121</v>
      </c>
      <c r="V13" s="40">
        <v>8</v>
      </c>
    </row>
    <row r="14" customFormat="1" spans="1:22">
      <c r="A14" s="24"/>
      <c r="B14" s="24"/>
      <c r="C14" s="24"/>
      <c r="D14" s="25" t="s">
        <v>728</v>
      </c>
      <c r="E14" s="29">
        <v>100.8</v>
      </c>
      <c r="F14" s="29">
        <v>157</v>
      </c>
      <c r="G14" s="29">
        <v>3.5</v>
      </c>
      <c r="H14" s="29">
        <v>26.3</v>
      </c>
      <c r="I14" s="29">
        <v>651.4</v>
      </c>
      <c r="J14" s="29">
        <v>19.1</v>
      </c>
      <c r="K14" s="29">
        <v>72.6</v>
      </c>
      <c r="L14" s="29">
        <v>161.6</v>
      </c>
      <c r="M14" s="29">
        <v>124.1</v>
      </c>
      <c r="N14" s="29">
        <v>76.8</v>
      </c>
      <c r="O14" s="29">
        <v>34.7</v>
      </c>
      <c r="P14" s="37">
        <v>14.81</v>
      </c>
      <c r="Q14" s="37">
        <v>14.98</v>
      </c>
      <c r="R14" s="37">
        <v>15.2</v>
      </c>
      <c r="S14" s="37">
        <v>15</v>
      </c>
      <c r="T14" s="29">
        <v>750</v>
      </c>
      <c r="U14" s="37">
        <v>3</v>
      </c>
      <c r="V14" s="40">
        <v>13</v>
      </c>
    </row>
    <row r="15" customFormat="1" spans="1:22">
      <c r="A15" s="24"/>
      <c r="B15" s="24"/>
      <c r="C15" s="24"/>
      <c r="D15" s="25" t="s">
        <v>737</v>
      </c>
      <c r="E15" s="29">
        <v>113.6</v>
      </c>
      <c r="F15" s="29">
        <v>145</v>
      </c>
      <c r="G15" s="29">
        <v>5.63</v>
      </c>
      <c r="H15" s="29">
        <v>23.3</v>
      </c>
      <c r="I15" s="29">
        <v>313.9</v>
      </c>
      <c r="J15" s="29">
        <v>15.47</v>
      </c>
      <c r="K15" s="29">
        <v>66.4</v>
      </c>
      <c r="L15" s="29">
        <v>195</v>
      </c>
      <c r="M15" s="29">
        <v>152</v>
      </c>
      <c r="N15" s="29">
        <v>77.9</v>
      </c>
      <c r="O15" s="29">
        <v>27.42</v>
      </c>
      <c r="P15" s="37">
        <v>18.98</v>
      </c>
      <c r="Q15" s="37">
        <v>20.13</v>
      </c>
      <c r="R15" s="37">
        <v>19.17</v>
      </c>
      <c r="S15" s="37">
        <v>19.42</v>
      </c>
      <c r="T15" s="29">
        <v>637.42</v>
      </c>
      <c r="U15" s="37">
        <v>14.85</v>
      </c>
      <c r="V15" s="40">
        <v>2</v>
      </c>
    </row>
    <row r="16" customFormat="1" spans="1:22">
      <c r="A16" s="24"/>
      <c r="B16" s="24"/>
      <c r="C16" s="24"/>
      <c r="D16" s="25" t="s">
        <v>738</v>
      </c>
      <c r="E16" s="29">
        <v>117.6</v>
      </c>
      <c r="F16" s="29">
        <v>153</v>
      </c>
      <c r="G16" s="29">
        <v>3</v>
      </c>
      <c r="H16" s="29">
        <v>42.8</v>
      </c>
      <c r="I16" s="29">
        <v>1325</v>
      </c>
      <c r="J16" s="29">
        <v>14.7</v>
      </c>
      <c r="K16" s="29">
        <v>34.3</v>
      </c>
      <c r="L16" s="29">
        <v>228.7</v>
      </c>
      <c r="M16" s="29">
        <v>186.4</v>
      </c>
      <c r="N16" s="29">
        <v>81.5</v>
      </c>
      <c r="O16" s="29">
        <v>27.5</v>
      </c>
      <c r="P16" s="37">
        <v>15.65</v>
      </c>
      <c r="Q16" s="37">
        <v>14.89</v>
      </c>
      <c r="R16" s="37">
        <v>15.72</v>
      </c>
      <c r="S16" s="37">
        <v>15.42</v>
      </c>
      <c r="T16" s="29">
        <v>685.4</v>
      </c>
      <c r="U16" s="37">
        <v>2.9</v>
      </c>
      <c r="V16" s="40">
        <v>10</v>
      </c>
    </row>
    <row r="17" customFormat="1" spans="1:22">
      <c r="A17" s="24"/>
      <c r="B17" s="24"/>
      <c r="C17" s="24"/>
      <c r="D17" s="25" t="s">
        <v>729</v>
      </c>
      <c r="E17" s="29">
        <v>115.3</v>
      </c>
      <c r="F17" s="29">
        <v>135</v>
      </c>
      <c r="G17" s="29">
        <v>2.89</v>
      </c>
      <c r="H17" s="29">
        <v>26.64</v>
      </c>
      <c r="I17" s="29">
        <v>823.1</v>
      </c>
      <c r="J17" s="29">
        <v>17.3</v>
      </c>
      <c r="K17" s="29">
        <v>65</v>
      </c>
      <c r="L17" s="29">
        <v>198</v>
      </c>
      <c r="M17" s="29">
        <v>176.3</v>
      </c>
      <c r="N17" s="29">
        <v>89.1</v>
      </c>
      <c r="O17" s="29">
        <v>27.9</v>
      </c>
      <c r="P17" s="37">
        <v>15.58</v>
      </c>
      <c r="Q17" s="37">
        <v>14.45</v>
      </c>
      <c r="R17" s="37">
        <v>14.91</v>
      </c>
      <c r="S17" s="37">
        <v>14.98</v>
      </c>
      <c r="T17" s="29">
        <v>749.05</v>
      </c>
      <c r="U17" s="37">
        <v>6.97</v>
      </c>
      <c r="V17" s="40">
        <v>6</v>
      </c>
    </row>
    <row r="18" customFormat="1" spans="1:22">
      <c r="A18" s="24"/>
      <c r="B18" s="24"/>
      <c r="C18" s="24"/>
      <c r="D18" s="25" t="s">
        <v>730</v>
      </c>
      <c r="E18" s="29">
        <v>115.7</v>
      </c>
      <c r="F18" s="29">
        <v>148</v>
      </c>
      <c r="G18" s="29">
        <v>6.4</v>
      </c>
      <c r="H18" s="29">
        <v>36.7</v>
      </c>
      <c r="I18" s="29">
        <v>473.4</v>
      </c>
      <c r="J18" s="29">
        <v>16.1</v>
      </c>
      <c r="K18" s="29">
        <v>43.87</v>
      </c>
      <c r="L18" s="29">
        <v>199.3</v>
      </c>
      <c r="M18" s="29">
        <v>182.3</v>
      </c>
      <c r="N18" s="29">
        <v>91</v>
      </c>
      <c r="O18" s="29">
        <v>28</v>
      </c>
      <c r="P18" s="37">
        <v>14.69</v>
      </c>
      <c r="Q18" s="37">
        <v>15.99</v>
      </c>
      <c r="R18" s="37">
        <v>14.43</v>
      </c>
      <c r="S18" s="37">
        <v>15.04</v>
      </c>
      <c r="T18" s="29">
        <v>756.73</v>
      </c>
      <c r="U18" s="37">
        <v>15.78</v>
      </c>
      <c r="V18" s="40">
        <v>2</v>
      </c>
    </row>
    <row r="19" customFormat="1" spans="1:22">
      <c r="A19" s="24"/>
      <c r="B19" s="24"/>
      <c r="C19" s="24"/>
      <c r="D19" s="25" t="s">
        <v>739</v>
      </c>
      <c r="E19" s="29">
        <v>125</v>
      </c>
      <c r="F19" s="29">
        <v>140</v>
      </c>
      <c r="G19" s="29">
        <v>6.5</v>
      </c>
      <c r="H19" s="29">
        <v>29.6</v>
      </c>
      <c r="I19" s="29">
        <v>355.8</v>
      </c>
      <c r="J19" s="29">
        <v>16.7</v>
      </c>
      <c r="K19" s="29">
        <v>56.5</v>
      </c>
      <c r="L19" s="29">
        <v>175.8</v>
      </c>
      <c r="M19" s="29">
        <v>163</v>
      </c>
      <c r="N19" s="29">
        <v>92.7</v>
      </c>
      <c r="O19" s="29">
        <v>29.5</v>
      </c>
      <c r="P19" s="37">
        <v>15.66</v>
      </c>
      <c r="Q19" s="37">
        <v>15.85</v>
      </c>
      <c r="R19" s="37">
        <v>15.02</v>
      </c>
      <c r="S19" s="37">
        <v>15.51</v>
      </c>
      <c r="T19" s="29">
        <v>775.5</v>
      </c>
      <c r="U19" s="37">
        <v>10.11</v>
      </c>
      <c r="V19" s="40">
        <v>2</v>
      </c>
    </row>
    <row r="20" customFormat="1" spans="1:22">
      <c r="A20" s="24"/>
      <c r="B20" s="24"/>
      <c r="C20" s="24"/>
      <c r="D20" s="25" t="s">
        <v>732</v>
      </c>
      <c r="E20" s="29">
        <v>112.2</v>
      </c>
      <c r="F20" s="29">
        <v>147</v>
      </c>
      <c r="G20" s="29">
        <v>4.8</v>
      </c>
      <c r="H20" s="29">
        <v>23.9</v>
      </c>
      <c r="I20" s="29">
        <v>397.9</v>
      </c>
      <c r="J20" s="29">
        <v>15.9</v>
      </c>
      <c r="K20" s="29">
        <v>66.5</v>
      </c>
      <c r="L20" s="29">
        <v>179.3</v>
      </c>
      <c r="M20" s="29">
        <v>147.1</v>
      </c>
      <c r="N20" s="29">
        <v>82</v>
      </c>
      <c r="O20" s="29">
        <v>27.5</v>
      </c>
      <c r="P20" s="37">
        <v>12.94</v>
      </c>
      <c r="Q20" s="37">
        <v>13.1</v>
      </c>
      <c r="R20" s="37">
        <v>12.91</v>
      </c>
      <c r="S20" s="37">
        <v>12.98</v>
      </c>
      <c r="T20" s="29">
        <v>649.23</v>
      </c>
      <c r="U20" s="37">
        <v>3.91</v>
      </c>
      <c r="V20" s="40">
        <v>8</v>
      </c>
    </row>
    <row r="21" customFormat="1" spans="1:22">
      <c r="A21" s="24"/>
      <c r="B21" s="24"/>
      <c r="C21" s="24"/>
      <c r="D21" s="25" t="s">
        <v>733</v>
      </c>
      <c r="E21" s="29">
        <v>125</v>
      </c>
      <c r="F21" s="29">
        <v>137.5</v>
      </c>
      <c r="G21" s="29">
        <v>4.3</v>
      </c>
      <c r="H21" s="29">
        <v>26.4</v>
      </c>
      <c r="I21" s="29">
        <v>513.13</v>
      </c>
      <c r="J21" s="29">
        <v>16.1</v>
      </c>
      <c r="K21" s="29">
        <v>60.98</v>
      </c>
      <c r="L21" s="29">
        <v>215.15</v>
      </c>
      <c r="M21" s="29">
        <v>189.02</v>
      </c>
      <c r="N21" s="29">
        <v>87.85</v>
      </c>
      <c r="O21" s="29">
        <v>25.82</v>
      </c>
      <c r="P21" s="37">
        <v>16.7</v>
      </c>
      <c r="Q21" s="37">
        <v>16.81</v>
      </c>
      <c r="R21" s="37">
        <v>16.63</v>
      </c>
      <c r="S21" s="37">
        <v>16.61</v>
      </c>
      <c r="T21" s="29">
        <v>691.99</v>
      </c>
      <c r="U21" s="37">
        <v>5.21</v>
      </c>
      <c r="V21" s="40">
        <v>4</v>
      </c>
    </row>
    <row r="22" customFormat="1" spans="1:22">
      <c r="A22" s="24"/>
      <c r="B22" s="24"/>
      <c r="C22" s="24"/>
      <c r="D22" s="25" t="s">
        <v>734</v>
      </c>
      <c r="E22" s="29">
        <v>110.1</v>
      </c>
      <c r="F22" s="29">
        <v>137</v>
      </c>
      <c r="G22" s="29">
        <v>5.3</v>
      </c>
      <c r="H22" s="29">
        <v>29</v>
      </c>
      <c r="I22" s="29">
        <v>447.2</v>
      </c>
      <c r="J22" s="29">
        <v>16</v>
      </c>
      <c r="K22" s="29">
        <v>55.2</v>
      </c>
      <c r="L22" s="29">
        <v>188</v>
      </c>
      <c r="M22" s="29">
        <v>162.1</v>
      </c>
      <c r="N22" s="29">
        <v>86.2</v>
      </c>
      <c r="O22" s="29">
        <v>25.5</v>
      </c>
      <c r="P22" s="37">
        <v>12.43</v>
      </c>
      <c r="Q22" s="37">
        <v>12.84</v>
      </c>
      <c r="R22" s="37">
        <v>13.19</v>
      </c>
      <c r="S22" s="37">
        <v>12.82</v>
      </c>
      <c r="T22" s="29">
        <v>641</v>
      </c>
      <c r="U22" s="37">
        <v>3.27</v>
      </c>
      <c r="V22" s="40">
        <v>6</v>
      </c>
    </row>
    <row r="23" s="2" customFormat="1" spans="1:22">
      <c r="A23" s="30"/>
      <c r="B23" s="30"/>
      <c r="C23" s="24"/>
      <c r="D23" s="27" t="s">
        <v>580</v>
      </c>
      <c r="E23" s="31">
        <f t="shared" ref="E23:T23" si="1">AVERAGE(E13:E22)</f>
        <v>116.77</v>
      </c>
      <c r="F23" s="31">
        <f t="shared" si="1"/>
        <v>143.75</v>
      </c>
      <c r="G23" s="31">
        <f t="shared" si="1"/>
        <v>4.692</v>
      </c>
      <c r="H23" s="31">
        <f t="shared" si="1"/>
        <v>29.894</v>
      </c>
      <c r="I23" s="31">
        <f t="shared" si="1"/>
        <v>594.653</v>
      </c>
      <c r="J23" s="31">
        <f t="shared" si="1"/>
        <v>16.127</v>
      </c>
      <c r="K23" s="31">
        <f t="shared" si="1"/>
        <v>56.185</v>
      </c>
      <c r="L23" s="31">
        <f t="shared" si="1"/>
        <v>195.045</v>
      </c>
      <c r="M23" s="31">
        <f t="shared" si="1"/>
        <v>166.682</v>
      </c>
      <c r="N23" s="31">
        <f t="shared" si="1"/>
        <v>85.305</v>
      </c>
      <c r="O23" s="31">
        <f t="shared" si="1"/>
        <v>28.274</v>
      </c>
      <c r="P23" s="31">
        <f t="shared" si="1"/>
        <v>15.374</v>
      </c>
      <c r="Q23" s="31">
        <f t="shared" si="1"/>
        <v>15.504</v>
      </c>
      <c r="R23" s="31">
        <f t="shared" si="1"/>
        <v>15.333</v>
      </c>
      <c r="S23" s="31">
        <f t="shared" si="1"/>
        <v>15.393</v>
      </c>
      <c r="T23" s="31">
        <f t="shared" si="1"/>
        <v>707.041</v>
      </c>
      <c r="U23" s="41">
        <v>6.8715801565948</v>
      </c>
      <c r="V23" s="42">
        <v>3</v>
      </c>
    </row>
    <row r="24" customFormat="1" spans="1:22">
      <c r="A24" s="24">
        <v>2020</v>
      </c>
      <c r="B24" s="24"/>
      <c r="C24" s="24" t="s">
        <v>740</v>
      </c>
      <c r="D24" s="32" t="s">
        <v>726</v>
      </c>
      <c r="E24" s="33">
        <v>126.7</v>
      </c>
      <c r="F24" s="33">
        <v>135</v>
      </c>
      <c r="G24" s="33">
        <v>3.8</v>
      </c>
      <c r="H24" s="33">
        <v>29.6</v>
      </c>
      <c r="I24" s="33">
        <v>679</v>
      </c>
      <c r="J24" s="33">
        <v>14.3</v>
      </c>
      <c r="K24" s="33">
        <v>48.31</v>
      </c>
      <c r="L24" s="33">
        <v>210.2</v>
      </c>
      <c r="M24" s="33">
        <v>185.6</v>
      </c>
      <c r="N24" s="33">
        <v>88.3</v>
      </c>
      <c r="O24" s="33">
        <v>27.9</v>
      </c>
      <c r="P24" s="33">
        <v>350.1</v>
      </c>
      <c r="Q24" s="33">
        <v>355.5</v>
      </c>
      <c r="R24" s="33"/>
      <c r="S24" s="33">
        <v>352.8</v>
      </c>
      <c r="T24" s="33">
        <v>705.6</v>
      </c>
      <c r="U24" s="43">
        <v>5.88</v>
      </c>
      <c r="V24" s="44">
        <v>1</v>
      </c>
    </row>
    <row r="25" customFormat="1" spans="1:22">
      <c r="A25" s="24"/>
      <c r="B25" s="24"/>
      <c r="C25" s="24"/>
      <c r="D25" s="32" t="s">
        <v>741</v>
      </c>
      <c r="E25" s="33">
        <v>119.55</v>
      </c>
      <c r="F25" s="33">
        <v>140.5</v>
      </c>
      <c r="G25" s="33">
        <v>3.08</v>
      </c>
      <c r="H25" s="33">
        <v>27.55</v>
      </c>
      <c r="I25" s="33">
        <v>793.55</v>
      </c>
      <c r="J25" s="33">
        <v>14.42</v>
      </c>
      <c r="K25" s="33">
        <v>52.33</v>
      </c>
      <c r="L25" s="33">
        <v>227.68</v>
      </c>
      <c r="M25" s="33">
        <v>194.73</v>
      </c>
      <c r="N25" s="33">
        <v>85.53</v>
      </c>
      <c r="O25" s="33">
        <v>25.64</v>
      </c>
      <c r="P25" s="33">
        <v>157.19</v>
      </c>
      <c r="Q25" s="33">
        <v>157.54</v>
      </c>
      <c r="R25" s="33"/>
      <c r="S25" s="33">
        <v>157.36</v>
      </c>
      <c r="T25" s="33">
        <v>629.46</v>
      </c>
      <c r="U25" s="43">
        <v>9.3</v>
      </c>
      <c r="V25" s="44">
        <v>1</v>
      </c>
    </row>
    <row r="26" customFormat="1" spans="1:22">
      <c r="A26" s="24"/>
      <c r="B26" s="24"/>
      <c r="C26" s="24"/>
      <c r="D26" s="32" t="s">
        <v>727</v>
      </c>
      <c r="E26" s="33">
        <v>114</v>
      </c>
      <c r="F26" s="33">
        <v>131</v>
      </c>
      <c r="G26" s="33">
        <v>5.8</v>
      </c>
      <c r="H26" s="33">
        <v>31.9</v>
      </c>
      <c r="I26" s="33">
        <v>450</v>
      </c>
      <c r="J26" s="33">
        <v>21.4</v>
      </c>
      <c r="K26" s="33">
        <v>67.2</v>
      </c>
      <c r="L26" s="33">
        <v>153.2</v>
      </c>
      <c r="M26" s="33">
        <v>140.9</v>
      </c>
      <c r="N26" s="33">
        <v>92</v>
      </c>
      <c r="O26" s="33">
        <v>27.2</v>
      </c>
      <c r="P26" s="33">
        <v>167.1</v>
      </c>
      <c r="Q26" s="33">
        <v>164.5</v>
      </c>
      <c r="R26" s="33"/>
      <c r="S26" s="33">
        <v>165.8</v>
      </c>
      <c r="T26" s="33">
        <v>663.2</v>
      </c>
      <c r="U26" s="43">
        <v>6.76</v>
      </c>
      <c r="V26" s="44">
        <v>1</v>
      </c>
    </row>
    <row r="27" customFormat="1" spans="1:22">
      <c r="A27" s="24"/>
      <c r="B27" s="24"/>
      <c r="C27" s="24"/>
      <c r="D27" s="32" t="s">
        <v>742</v>
      </c>
      <c r="E27" s="33">
        <v>116.5</v>
      </c>
      <c r="F27" s="33">
        <v>146</v>
      </c>
      <c r="G27" s="33">
        <v>6</v>
      </c>
      <c r="H27" s="33">
        <v>26.1</v>
      </c>
      <c r="I27" s="33">
        <v>335</v>
      </c>
      <c r="J27" s="33">
        <v>18.4</v>
      </c>
      <c r="K27" s="33">
        <v>70.5</v>
      </c>
      <c r="L27" s="33">
        <v>221.2</v>
      </c>
      <c r="M27" s="33">
        <v>197.5</v>
      </c>
      <c r="N27" s="33">
        <v>89.3</v>
      </c>
      <c r="O27" s="33">
        <v>28</v>
      </c>
      <c r="P27" s="33">
        <v>225.9</v>
      </c>
      <c r="Q27" s="33">
        <v>221.7</v>
      </c>
      <c r="R27" s="33"/>
      <c r="S27" s="33">
        <v>223.8</v>
      </c>
      <c r="T27" s="33">
        <v>663.5</v>
      </c>
      <c r="U27" s="43">
        <v>6.4</v>
      </c>
      <c r="V27" s="44">
        <v>1</v>
      </c>
    </row>
    <row r="28" customFormat="1" spans="1:22">
      <c r="A28" s="24"/>
      <c r="B28" s="24"/>
      <c r="C28" s="24"/>
      <c r="D28" s="32" t="s">
        <v>743</v>
      </c>
      <c r="E28" s="33">
        <v>113.3</v>
      </c>
      <c r="F28" s="33">
        <v>162</v>
      </c>
      <c r="G28" s="33">
        <v>7.3</v>
      </c>
      <c r="H28" s="33">
        <v>40.6</v>
      </c>
      <c r="I28" s="33">
        <v>459.2</v>
      </c>
      <c r="J28" s="33">
        <v>15.4</v>
      </c>
      <c r="K28" s="33">
        <v>38</v>
      </c>
      <c r="L28" s="33">
        <v>181.6</v>
      </c>
      <c r="M28" s="33">
        <v>159.1</v>
      </c>
      <c r="N28" s="33">
        <v>87.6</v>
      </c>
      <c r="O28" s="33">
        <v>26.5</v>
      </c>
      <c r="P28" s="33">
        <v>150.7</v>
      </c>
      <c r="Q28" s="33">
        <v>163.2</v>
      </c>
      <c r="R28" s="33"/>
      <c r="S28" s="33">
        <v>157</v>
      </c>
      <c r="T28" s="33">
        <v>627.8</v>
      </c>
      <c r="U28" s="43">
        <v>5</v>
      </c>
      <c r="V28" s="44">
        <v>4</v>
      </c>
    </row>
    <row r="29" customFormat="1" spans="1:22">
      <c r="A29" s="24"/>
      <c r="B29" s="24"/>
      <c r="C29" s="24"/>
      <c r="D29" s="32" t="s">
        <v>744</v>
      </c>
      <c r="E29" s="33">
        <v>109.2</v>
      </c>
      <c r="F29" s="33">
        <v>150</v>
      </c>
      <c r="G29" s="33">
        <v>2.8</v>
      </c>
      <c r="H29" s="33">
        <v>25.3</v>
      </c>
      <c r="I29" s="33">
        <v>904</v>
      </c>
      <c r="J29" s="33">
        <v>20.2</v>
      </c>
      <c r="K29" s="33">
        <v>79.8</v>
      </c>
      <c r="L29" s="33">
        <v>151.5</v>
      </c>
      <c r="M29" s="33">
        <v>128.6</v>
      </c>
      <c r="N29" s="33">
        <v>84.9</v>
      </c>
      <c r="O29" s="33">
        <v>27.1</v>
      </c>
      <c r="P29" s="33">
        <v>217.5</v>
      </c>
      <c r="Q29" s="33">
        <v>219.4</v>
      </c>
      <c r="R29" s="33"/>
      <c r="S29" s="33">
        <v>218.45</v>
      </c>
      <c r="T29" s="33">
        <v>655.35</v>
      </c>
      <c r="U29" s="43">
        <v>5.05</v>
      </c>
      <c r="V29" s="44">
        <v>3</v>
      </c>
    </row>
    <row r="30" customFormat="1" spans="1:22">
      <c r="A30" s="24"/>
      <c r="B30" s="24"/>
      <c r="C30" s="24"/>
      <c r="D30" s="32" t="s">
        <v>738</v>
      </c>
      <c r="E30" s="33">
        <v>117.5</v>
      </c>
      <c r="F30" s="33">
        <v>140</v>
      </c>
      <c r="G30" s="33">
        <v>3.2</v>
      </c>
      <c r="H30" s="33">
        <v>30.4</v>
      </c>
      <c r="I30" s="33">
        <v>850</v>
      </c>
      <c r="J30" s="33">
        <v>16.4</v>
      </c>
      <c r="K30" s="33">
        <v>54.3</v>
      </c>
      <c r="L30" s="33">
        <v>172.7</v>
      </c>
      <c r="M30" s="33">
        <v>157.3</v>
      </c>
      <c r="N30" s="33">
        <v>91.1</v>
      </c>
      <c r="O30" s="33">
        <v>28.3</v>
      </c>
      <c r="P30" s="33">
        <v>176.3</v>
      </c>
      <c r="Q30" s="33">
        <v>178.7</v>
      </c>
      <c r="R30" s="33"/>
      <c r="S30" s="33">
        <v>177.5</v>
      </c>
      <c r="T30" s="33">
        <v>709.99</v>
      </c>
      <c r="U30" s="43">
        <v>4.5</v>
      </c>
      <c r="V30" s="44">
        <v>3</v>
      </c>
    </row>
    <row r="31" customFormat="1" spans="1:22">
      <c r="A31" s="24"/>
      <c r="B31" s="24"/>
      <c r="C31" s="24"/>
      <c r="D31" s="32" t="s">
        <v>729</v>
      </c>
      <c r="E31" s="33">
        <v>119.3</v>
      </c>
      <c r="F31" s="33">
        <v>135</v>
      </c>
      <c r="G31" s="33">
        <v>4.4</v>
      </c>
      <c r="H31" s="33">
        <v>28.4</v>
      </c>
      <c r="I31" s="33">
        <v>549.2</v>
      </c>
      <c r="J31" s="33">
        <v>15.3</v>
      </c>
      <c r="K31" s="33">
        <v>53.8</v>
      </c>
      <c r="L31" s="33">
        <v>266.3</v>
      </c>
      <c r="M31" s="33">
        <v>216.7</v>
      </c>
      <c r="N31" s="33">
        <v>81.4</v>
      </c>
      <c r="O31" s="33">
        <v>25.5</v>
      </c>
      <c r="P31" s="33">
        <v>161.23</v>
      </c>
      <c r="Q31" s="33">
        <v>151.52</v>
      </c>
      <c r="R31" s="33"/>
      <c r="S31" s="33">
        <v>156.37</v>
      </c>
      <c r="T31" s="33">
        <v>625.5</v>
      </c>
      <c r="U31" s="43">
        <v>0.37</v>
      </c>
      <c r="V31" s="44">
        <v>4</v>
      </c>
    </row>
    <row r="32" customFormat="1" spans="1:22">
      <c r="A32" s="24"/>
      <c r="B32" s="24"/>
      <c r="C32" s="24"/>
      <c r="D32" s="32" t="s">
        <v>745</v>
      </c>
      <c r="E32" s="33">
        <v>121.6</v>
      </c>
      <c r="F32" s="33">
        <v>147</v>
      </c>
      <c r="G32" s="33">
        <v>2.4</v>
      </c>
      <c r="H32" s="33">
        <v>24</v>
      </c>
      <c r="I32" s="33">
        <v>892.8</v>
      </c>
      <c r="J32" s="33">
        <v>15.1</v>
      </c>
      <c r="K32" s="33">
        <v>62.8</v>
      </c>
      <c r="L32" s="33">
        <v>182.79</v>
      </c>
      <c r="M32" s="33">
        <v>157.83</v>
      </c>
      <c r="N32" s="33">
        <v>86.34</v>
      </c>
      <c r="O32" s="33">
        <v>28.18</v>
      </c>
      <c r="P32" s="33">
        <v>155.32</v>
      </c>
      <c r="Q32" s="33">
        <v>142.53</v>
      </c>
      <c r="R32" s="33"/>
      <c r="S32" s="33">
        <v>148.92</v>
      </c>
      <c r="T32" s="33">
        <v>595.7</v>
      </c>
      <c r="U32" s="43">
        <v>7.91</v>
      </c>
      <c r="V32" s="44">
        <v>2</v>
      </c>
    </row>
    <row r="33" customFormat="1" spans="1:22">
      <c r="A33" s="24"/>
      <c r="B33" s="24"/>
      <c r="C33" s="24"/>
      <c r="D33" s="32" t="s">
        <v>734</v>
      </c>
      <c r="E33" s="33">
        <v>110.8</v>
      </c>
      <c r="F33" s="33">
        <v>155</v>
      </c>
      <c r="G33" s="33">
        <v>5.3</v>
      </c>
      <c r="H33" s="33">
        <v>22.8</v>
      </c>
      <c r="I33" s="33">
        <v>430.2</v>
      </c>
      <c r="J33" s="33">
        <v>16.2</v>
      </c>
      <c r="K33" s="33">
        <v>71.1</v>
      </c>
      <c r="L33" s="33">
        <v>175.6</v>
      </c>
      <c r="M33" s="33">
        <v>154.9</v>
      </c>
      <c r="N33" s="33">
        <v>88.2</v>
      </c>
      <c r="O33" s="33">
        <v>30.1</v>
      </c>
      <c r="P33" s="33">
        <v>140.5</v>
      </c>
      <c r="Q33" s="33">
        <v>142.1</v>
      </c>
      <c r="R33" s="33"/>
      <c r="S33" s="33">
        <v>141.3</v>
      </c>
      <c r="T33" s="33">
        <v>628</v>
      </c>
      <c r="U33" s="43">
        <v>2.1</v>
      </c>
      <c r="V33" s="44">
        <v>4</v>
      </c>
    </row>
    <row r="34" customFormat="1" spans="1:22">
      <c r="A34" s="24"/>
      <c r="B34" s="24"/>
      <c r="C34" s="24"/>
      <c r="D34" s="34" t="s">
        <v>580</v>
      </c>
      <c r="E34" s="35">
        <f t="shared" ref="E34:Q34" si="2">AVERAGE(E24:E33)</f>
        <v>116.845</v>
      </c>
      <c r="F34" s="35">
        <f t="shared" si="2"/>
        <v>144.15</v>
      </c>
      <c r="G34" s="35">
        <f t="shared" si="2"/>
        <v>4.408</v>
      </c>
      <c r="H34" s="35">
        <f t="shared" si="2"/>
        <v>28.665</v>
      </c>
      <c r="I34" s="35">
        <f t="shared" si="2"/>
        <v>634.295</v>
      </c>
      <c r="J34" s="35">
        <f t="shared" si="2"/>
        <v>16.712</v>
      </c>
      <c r="K34" s="35">
        <f t="shared" si="2"/>
        <v>59.814</v>
      </c>
      <c r="L34" s="35">
        <f t="shared" si="2"/>
        <v>194.277</v>
      </c>
      <c r="M34" s="35">
        <f t="shared" si="2"/>
        <v>169.316</v>
      </c>
      <c r="N34" s="35">
        <f t="shared" si="2"/>
        <v>87.467</v>
      </c>
      <c r="O34" s="35">
        <f t="shared" si="2"/>
        <v>27.442</v>
      </c>
      <c r="P34" s="35">
        <f t="shared" si="2"/>
        <v>190.184</v>
      </c>
      <c r="Q34" s="35">
        <f t="shared" si="2"/>
        <v>189.669</v>
      </c>
      <c r="R34" s="35"/>
      <c r="S34" s="35">
        <f>AVERAGE(S24:S33)</f>
        <v>189.93</v>
      </c>
      <c r="T34" s="35">
        <f>AVERAGE(T24:T33)</f>
        <v>650.41</v>
      </c>
      <c r="U34" s="45">
        <v>5.26988751315045</v>
      </c>
      <c r="V34" s="46">
        <v>1</v>
      </c>
    </row>
    <row r="35" customFormat="1" spans="1:22">
      <c r="A35" s="24">
        <v>2018</v>
      </c>
      <c r="B35" s="24" t="s">
        <v>746</v>
      </c>
      <c r="C35" s="24" t="s">
        <v>747</v>
      </c>
      <c r="D35" s="25" t="s">
        <v>726</v>
      </c>
      <c r="E35" s="26">
        <v>135.2</v>
      </c>
      <c r="F35" s="26">
        <v>137</v>
      </c>
      <c r="G35" s="26">
        <v>3.1</v>
      </c>
      <c r="H35" s="26">
        <v>33.5</v>
      </c>
      <c r="I35" s="26">
        <v>980.6</v>
      </c>
      <c r="J35" s="26">
        <v>14.5</v>
      </c>
      <c r="K35" s="26">
        <v>43.3</v>
      </c>
      <c r="L35" s="26">
        <v>235.9</v>
      </c>
      <c r="M35" s="26">
        <v>177.9</v>
      </c>
      <c r="N35" s="26">
        <v>75.4</v>
      </c>
      <c r="O35" s="26">
        <v>26.8</v>
      </c>
      <c r="P35" s="37">
        <v>14.47</v>
      </c>
      <c r="Q35" s="37">
        <v>15.78</v>
      </c>
      <c r="R35" s="37">
        <v>14.75</v>
      </c>
      <c r="S35" s="37">
        <v>15</v>
      </c>
      <c r="T35" s="26">
        <v>681.8</v>
      </c>
      <c r="U35" s="37">
        <v>2.35700345293498</v>
      </c>
      <c r="V35" s="40">
        <v>12</v>
      </c>
    </row>
    <row r="36" customFormat="1" spans="1:22">
      <c r="A36" s="24"/>
      <c r="B36" s="24"/>
      <c r="C36" s="24"/>
      <c r="D36" s="25" t="s">
        <v>727</v>
      </c>
      <c r="E36" s="26">
        <v>122</v>
      </c>
      <c r="F36" s="26">
        <v>132</v>
      </c>
      <c r="G36" s="26">
        <v>6.2</v>
      </c>
      <c r="H36" s="26">
        <v>30.6</v>
      </c>
      <c r="I36" s="26">
        <v>393.5</v>
      </c>
      <c r="J36" s="26">
        <v>16.3</v>
      </c>
      <c r="K36" s="26">
        <v>53.1</v>
      </c>
      <c r="L36" s="26">
        <v>198.1</v>
      </c>
      <c r="M36" s="26">
        <v>178.7</v>
      </c>
      <c r="N36" s="26">
        <v>90.2</v>
      </c>
      <c r="O36" s="26">
        <v>27.19</v>
      </c>
      <c r="P36" s="37">
        <v>12.84</v>
      </c>
      <c r="Q36" s="37">
        <v>12.83</v>
      </c>
      <c r="R36" s="37">
        <v>13.39</v>
      </c>
      <c r="S36" s="37">
        <v>13.02</v>
      </c>
      <c r="T36" s="26">
        <v>651</v>
      </c>
      <c r="U36" s="37">
        <v>5.94</v>
      </c>
      <c r="V36" s="40">
        <v>6</v>
      </c>
    </row>
    <row r="37" customFormat="1" spans="1:22">
      <c r="A37" s="24"/>
      <c r="B37" s="24"/>
      <c r="C37" s="24"/>
      <c r="D37" s="25" t="s">
        <v>728</v>
      </c>
      <c r="E37" s="26">
        <v>106.8</v>
      </c>
      <c r="F37" s="26">
        <v>150</v>
      </c>
      <c r="G37" s="26">
        <v>4.8</v>
      </c>
      <c r="H37" s="26">
        <v>28.4</v>
      </c>
      <c r="I37" s="26">
        <v>491.7</v>
      </c>
      <c r="J37" s="26">
        <v>18.5</v>
      </c>
      <c r="K37" s="26">
        <v>65.1</v>
      </c>
      <c r="L37" s="26">
        <v>146.5</v>
      </c>
      <c r="M37" s="26">
        <v>123.4</v>
      </c>
      <c r="N37" s="26">
        <v>84.2</v>
      </c>
      <c r="O37" s="26">
        <v>27.1</v>
      </c>
      <c r="P37" s="37">
        <v>13.96</v>
      </c>
      <c r="Q37" s="37">
        <v>13.82</v>
      </c>
      <c r="R37" s="37">
        <v>14.31</v>
      </c>
      <c r="S37" s="37">
        <v>14.03</v>
      </c>
      <c r="T37" s="26">
        <v>701.5</v>
      </c>
      <c r="U37" s="37">
        <v>1.4</v>
      </c>
      <c r="V37" s="40">
        <v>10</v>
      </c>
    </row>
    <row r="38" customFormat="1" spans="1:22">
      <c r="A38" s="24"/>
      <c r="B38" s="24"/>
      <c r="C38" s="24"/>
      <c r="D38" s="25" t="s">
        <v>729</v>
      </c>
      <c r="E38" s="26">
        <v>122</v>
      </c>
      <c r="F38" s="26">
        <v>133</v>
      </c>
      <c r="G38" s="26">
        <v>4.74</v>
      </c>
      <c r="H38" s="26">
        <v>16.3</v>
      </c>
      <c r="I38" s="26">
        <v>243.9</v>
      </c>
      <c r="J38" s="26">
        <v>13.63</v>
      </c>
      <c r="K38" s="26">
        <v>83.6</v>
      </c>
      <c r="L38" s="26">
        <v>221</v>
      </c>
      <c r="M38" s="26">
        <v>162.6</v>
      </c>
      <c r="N38" s="26">
        <v>73.6</v>
      </c>
      <c r="O38" s="26">
        <v>26.3</v>
      </c>
      <c r="P38" s="37">
        <v>10.05</v>
      </c>
      <c r="Q38" s="37">
        <v>9.56</v>
      </c>
      <c r="R38" s="37">
        <v>10.76</v>
      </c>
      <c r="S38" s="37">
        <v>10.12</v>
      </c>
      <c r="T38" s="26">
        <v>506</v>
      </c>
      <c r="U38" s="37">
        <v>-14.13</v>
      </c>
      <c r="V38" s="40">
        <v>15</v>
      </c>
    </row>
    <row r="39" customFormat="1" spans="1:22">
      <c r="A39" s="24"/>
      <c r="B39" s="24"/>
      <c r="C39" s="24"/>
      <c r="D39" s="25" t="s">
        <v>730</v>
      </c>
      <c r="E39" s="26">
        <v>120</v>
      </c>
      <c r="F39" s="26">
        <v>143</v>
      </c>
      <c r="G39" s="26">
        <v>6.4</v>
      </c>
      <c r="H39" s="26">
        <v>24.6</v>
      </c>
      <c r="I39" s="26">
        <v>284.4</v>
      </c>
      <c r="J39" s="26">
        <v>17.79</v>
      </c>
      <c r="K39" s="26">
        <v>72.32</v>
      </c>
      <c r="L39" s="26">
        <v>168.4</v>
      </c>
      <c r="M39" s="26">
        <v>142.7</v>
      </c>
      <c r="N39" s="26">
        <v>84.74</v>
      </c>
      <c r="O39" s="26">
        <v>26.5</v>
      </c>
      <c r="P39" s="37">
        <v>10.47</v>
      </c>
      <c r="Q39" s="37">
        <v>11.01</v>
      </c>
      <c r="R39" s="37">
        <v>11.29</v>
      </c>
      <c r="S39" s="37">
        <v>10.92</v>
      </c>
      <c r="T39" s="26">
        <v>546.33</v>
      </c>
      <c r="U39" s="37">
        <v>-3.98</v>
      </c>
      <c r="V39" s="40">
        <v>14</v>
      </c>
    </row>
    <row r="40" customFormat="1" spans="1:22">
      <c r="A40" s="24"/>
      <c r="B40" s="24"/>
      <c r="C40" s="24"/>
      <c r="D40" s="25" t="s">
        <v>731</v>
      </c>
      <c r="E40" s="26">
        <v>125</v>
      </c>
      <c r="F40" s="26">
        <v>136</v>
      </c>
      <c r="G40" s="26">
        <v>6.2</v>
      </c>
      <c r="H40" s="26">
        <v>23.4</v>
      </c>
      <c r="I40" s="26">
        <v>277.2</v>
      </c>
      <c r="J40" s="26">
        <v>14.2</v>
      </c>
      <c r="K40" s="26">
        <v>60.73</v>
      </c>
      <c r="L40" s="26">
        <v>210.1</v>
      </c>
      <c r="M40" s="26">
        <v>165.5</v>
      </c>
      <c r="N40" s="26">
        <v>78.8</v>
      </c>
      <c r="O40" s="26">
        <v>27.1</v>
      </c>
      <c r="P40" s="37">
        <v>12.55</v>
      </c>
      <c r="Q40" s="37">
        <v>12.01</v>
      </c>
      <c r="R40" s="37">
        <v>12.35</v>
      </c>
      <c r="S40" s="37">
        <v>12.3</v>
      </c>
      <c r="T40" s="26">
        <v>615.2</v>
      </c>
      <c r="U40" s="37">
        <v>8.5</v>
      </c>
      <c r="V40" s="40">
        <v>5</v>
      </c>
    </row>
    <row r="41" customFormat="1" spans="1:22">
      <c r="A41" s="24"/>
      <c r="B41" s="24"/>
      <c r="C41" s="24"/>
      <c r="D41" s="25" t="s">
        <v>732</v>
      </c>
      <c r="E41" s="26">
        <v>119.4</v>
      </c>
      <c r="F41" s="26">
        <v>137</v>
      </c>
      <c r="G41" s="26">
        <v>4.7</v>
      </c>
      <c r="H41" s="26">
        <v>22.4</v>
      </c>
      <c r="I41" s="26">
        <v>376.6</v>
      </c>
      <c r="J41" s="26">
        <v>14.3</v>
      </c>
      <c r="K41" s="26">
        <v>63.8</v>
      </c>
      <c r="L41" s="26">
        <v>205.8</v>
      </c>
      <c r="M41" s="26">
        <v>165.7</v>
      </c>
      <c r="N41" s="26">
        <v>80.5</v>
      </c>
      <c r="O41" s="26">
        <v>28</v>
      </c>
      <c r="P41" s="37">
        <v>13.35</v>
      </c>
      <c r="Q41" s="37">
        <v>13.2</v>
      </c>
      <c r="R41" s="37">
        <v>13.38</v>
      </c>
      <c r="S41" s="37">
        <v>13.31</v>
      </c>
      <c r="T41" s="26">
        <v>665.53</v>
      </c>
      <c r="U41" s="37">
        <v>7.45</v>
      </c>
      <c r="V41" s="40">
        <v>4</v>
      </c>
    </row>
    <row r="42" customFormat="1" spans="1:22">
      <c r="A42" s="24"/>
      <c r="B42" s="24"/>
      <c r="C42" s="24"/>
      <c r="D42" s="25" t="s">
        <v>733</v>
      </c>
      <c r="E42" s="26">
        <v>126.4</v>
      </c>
      <c r="F42" s="26">
        <v>135.5</v>
      </c>
      <c r="G42" s="26">
        <v>3.21</v>
      </c>
      <c r="H42" s="26">
        <v>21</v>
      </c>
      <c r="I42" s="26">
        <v>554.21</v>
      </c>
      <c r="J42" s="26">
        <v>14.46</v>
      </c>
      <c r="K42" s="26">
        <v>68.86</v>
      </c>
      <c r="L42" s="26">
        <v>213.42</v>
      </c>
      <c r="M42" s="26">
        <v>177.87</v>
      </c>
      <c r="N42" s="26">
        <v>83.34</v>
      </c>
      <c r="O42" s="26">
        <v>25.3</v>
      </c>
      <c r="P42" s="37">
        <v>15.54</v>
      </c>
      <c r="Q42" s="37">
        <v>15.38</v>
      </c>
      <c r="R42" s="37">
        <v>15.52</v>
      </c>
      <c r="S42" s="37">
        <v>15.48</v>
      </c>
      <c r="T42" s="26">
        <v>645</v>
      </c>
      <c r="U42" s="37">
        <v>3.59</v>
      </c>
      <c r="V42" s="40">
        <v>14</v>
      </c>
    </row>
    <row r="43" customFormat="1" spans="1:22">
      <c r="A43" s="24"/>
      <c r="B43" s="24"/>
      <c r="C43" s="24"/>
      <c r="D43" s="25" t="s">
        <v>734</v>
      </c>
      <c r="E43" s="26">
        <v>116.7</v>
      </c>
      <c r="F43" s="26">
        <v>135</v>
      </c>
      <c r="G43" s="26">
        <v>5.9</v>
      </c>
      <c r="H43" s="26">
        <v>17.9</v>
      </c>
      <c r="I43" s="26">
        <v>202.8</v>
      </c>
      <c r="J43" s="26">
        <v>13</v>
      </c>
      <c r="K43" s="26">
        <v>72.6</v>
      </c>
      <c r="L43" s="26">
        <v>172.8</v>
      </c>
      <c r="M43" s="26">
        <v>136.8</v>
      </c>
      <c r="N43" s="26">
        <v>79.2</v>
      </c>
      <c r="O43" s="26">
        <v>26</v>
      </c>
      <c r="P43" s="37">
        <v>11.22</v>
      </c>
      <c r="Q43" s="37">
        <v>11.26</v>
      </c>
      <c r="R43" s="37">
        <v>12.07</v>
      </c>
      <c r="S43" s="37">
        <v>11.52</v>
      </c>
      <c r="T43" s="26">
        <v>575.88</v>
      </c>
      <c r="U43" s="37">
        <v>8.35</v>
      </c>
      <c r="V43" s="40">
        <v>2</v>
      </c>
    </row>
    <row r="44" customFormat="1" spans="1:22">
      <c r="A44" s="24"/>
      <c r="B44" s="24"/>
      <c r="C44" s="24"/>
      <c r="D44" s="27" t="s">
        <v>580</v>
      </c>
      <c r="E44" s="28">
        <f t="shared" ref="E44:T44" si="3">AVERAGE(E35:E43)</f>
        <v>121.5</v>
      </c>
      <c r="F44" s="28">
        <f t="shared" si="3"/>
        <v>137.611111111111</v>
      </c>
      <c r="G44" s="28">
        <f t="shared" si="3"/>
        <v>5.02777777777778</v>
      </c>
      <c r="H44" s="28">
        <f t="shared" si="3"/>
        <v>24.2333333333333</v>
      </c>
      <c r="I44" s="28">
        <f t="shared" si="3"/>
        <v>422.767777777778</v>
      </c>
      <c r="J44" s="28">
        <f t="shared" si="3"/>
        <v>15.1866666666667</v>
      </c>
      <c r="K44" s="28">
        <f t="shared" si="3"/>
        <v>64.8233333333333</v>
      </c>
      <c r="L44" s="28">
        <f t="shared" si="3"/>
        <v>196.891111111111</v>
      </c>
      <c r="M44" s="28">
        <f t="shared" si="3"/>
        <v>159.018888888889</v>
      </c>
      <c r="N44" s="28">
        <f t="shared" si="3"/>
        <v>81.1088888888889</v>
      </c>
      <c r="O44" s="28">
        <f t="shared" si="3"/>
        <v>26.6988888888889</v>
      </c>
      <c r="P44" s="28">
        <f t="shared" si="3"/>
        <v>12.7166666666667</v>
      </c>
      <c r="Q44" s="28">
        <f t="shared" si="3"/>
        <v>12.7611111111111</v>
      </c>
      <c r="R44" s="28">
        <f t="shared" si="3"/>
        <v>13.0911111111111</v>
      </c>
      <c r="S44" s="28">
        <f t="shared" si="3"/>
        <v>12.8555555555556</v>
      </c>
      <c r="T44" s="28">
        <f t="shared" si="3"/>
        <v>620.915555555556</v>
      </c>
      <c r="U44" s="41">
        <v>2.14106852369725</v>
      </c>
      <c r="V44" s="42">
        <v>13</v>
      </c>
    </row>
    <row r="45" customFormat="1" spans="1:22">
      <c r="A45" s="24">
        <v>2019</v>
      </c>
      <c r="B45" s="24"/>
      <c r="C45" s="24" t="s">
        <v>748</v>
      </c>
      <c r="D45" s="25" t="s">
        <v>736</v>
      </c>
      <c r="E45" s="29">
        <v>130.8</v>
      </c>
      <c r="F45" s="29">
        <v>139</v>
      </c>
      <c r="G45" s="29">
        <v>3.6</v>
      </c>
      <c r="H45" s="29">
        <v>24.4</v>
      </c>
      <c r="I45" s="29">
        <v>577.8</v>
      </c>
      <c r="J45" s="29">
        <v>14</v>
      </c>
      <c r="K45" s="29">
        <v>57.4</v>
      </c>
      <c r="L45" s="29">
        <v>204.1</v>
      </c>
      <c r="M45" s="29">
        <v>191.4</v>
      </c>
      <c r="N45" s="29">
        <v>93.8</v>
      </c>
      <c r="O45" s="29">
        <v>27</v>
      </c>
      <c r="P45" s="37">
        <v>16.1</v>
      </c>
      <c r="Q45" s="37">
        <v>16.45</v>
      </c>
      <c r="R45" s="37">
        <v>15.95</v>
      </c>
      <c r="S45" s="37">
        <v>16.17</v>
      </c>
      <c r="T45" s="29">
        <v>734.85</v>
      </c>
      <c r="U45" s="37">
        <v>4.189706507869</v>
      </c>
      <c r="V45" s="40">
        <v>7</v>
      </c>
    </row>
    <row r="46" customFormat="1" spans="1:22">
      <c r="A46" s="24"/>
      <c r="B46" s="24"/>
      <c r="C46" s="24"/>
      <c r="D46" s="25" t="s">
        <v>728</v>
      </c>
      <c r="E46" s="29">
        <v>113.8</v>
      </c>
      <c r="F46" s="29">
        <v>151</v>
      </c>
      <c r="G46" s="29">
        <v>4</v>
      </c>
      <c r="H46" s="29">
        <v>27.3</v>
      </c>
      <c r="I46" s="29">
        <v>582.5</v>
      </c>
      <c r="J46" s="29">
        <v>19</v>
      </c>
      <c r="K46" s="29">
        <v>69.6</v>
      </c>
      <c r="L46" s="29">
        <v>156.2</v>
      </c>
      <c r="M46" s="29">
        <v>114.4</v>
      </c>
      <c r="N46" s="29">
        <v>73.2</v>
      </c>
      <c r="O46" s="29">
        <v>29.6</v>
      </c>
      <c r="P46" s="37">
        <v>15.68</v>
      </c>
      <c r="Q46" s="37">
        <v>15.85</v>
      </c>
      <c r="R46" s="37">
        <v>15.66</v>
      </c>
      <c r="S46" s="37">
        <v>15.73</v>
      </c>
      <c r="T46" s="29">
        <v>786.5</v>
      </c>
      <c r="U46" s="37">
        <v>8</v>
      </c>
      <c r="V46" s="40">
        <v>2</v>
      </c>
    </row>
    <row r="47" customFormat="1" spans="1:22">
      <c r="A47" s="24"/>
      <c r="B47" s="24"/>
      <c r="C47" s="24"/>
      <c r="D47" s="25" t="s">
        <v>737</v>
      </c>
      <c r="E47" s="29">
        <v>119.8</v>
      </c>
      <c r="F47" s="29">
        <v>143</v>
      </c>
      <c r="G47" s="29">
        <v>4.89</v>
      </c>
      <c r="H47" s="29">
        <v>18.37</v>
      </c>
      <c r="I47" s="29">
        <v>275.7</v>
      </c>
      <c r="J47" s="29">
        <v>15.84</v>
      </c>
      <c r="K47" s="29">
        <v>86.2</v>
      </c>
      <c r="L47" s="29">
        <v>194</v>
      </c>
      <c r="M47" s="29">
        <v>143</v>
      </c>
      <c r="N47" s="29">
        <v>73.9</v>
      </c>
      <c r="O47" s="29">
        <v>25.86</v>
      </c>
      <c r="P47" s="37">
        <v>17.96</v>
      </c>
      <c r="Q47" s="37">
        <v>17.16</v>
      </c>
      <c r="R47" s="37">
        <v>17.52</v>
      </c>
      <c r="S47" s="37">
        <v>17.55</v>
      </c>
      <c r="T47" s="29">
        <v>575.76</v>
      </c>
      <c r="U47" s="37">
        <v>3.74</v>
      </c>
      <c r="V47" s="40">
        <v>8</v>
      </c>
    </row>
    <row r="48" customFormat="1" spans="1:22">
      <c r="A48" s="24"/>
      <c r="B48" s="24"/>
      <c r="C48" s="24"/>
      <c r="D48" s="25" t="s">
        <v>738</v>
      </c>
      <c r="E48" s="29">
        <v>114.5</v>
      </c>
      <c r="F48" s="29">
        <v>151</v>
      </c>
      <c r="G48" s="29">
        <v>3</v>
      </c>
      <c r="H48" s="29">
        <v>31.5</v>
      </c>
      <c r="I48" s="29">
        <v>950</v>
      </c>
      <c r="J48" s="29">
        <v>14.8</v>
      </c>
      <c r="K48" s="29">
        <v>47</v>
      </c>
      <c r="L48" s="29">
        <v>234.1</v>
      </c>
      <c r="M48" s="29">
        <v>190.1</v>
      </c>
      <c r="N48" s="29">
        <v>81.2</v>
      </c>
      <c r="O48" s="29">
        <v>26.9</v>
      </c>
      <c r="P48" s="37">
        <v>15.1</v>
      </c>
      <c r="Q48" s="37">
        <v>15.94</v>
      </c>
      <c r="R48" s="37">
        <v>15.67</v>
      </c>
      <c r="S48" s="37">
        <v>15.57</v>
      </c>
      <c r="T48" s="29">
        <v>692</v>
      </c>
      <c r="U48" s="37">
        <v>3.9</v>
      </c>
      <c r="V48" s="40">
        <v>8</v>
      </c>
    </row>
    <row r="49" customFormat="1" spans="1:22">
      <c r="A49" s="24"/>
      <c r="B49" s="24"/>
      <c r="C49" s="24"/>
      <c r="D49" s="25" t="s">
        <v>729</v>
      </c>
      <c r="E49" s="29">
        <v>124.5</v>
      </c>
      <c r="F49" s="29">
        <v>137</v>
      </c>
      <c r="G49" s="29">
        <v>2.89</v>
      </c>
      <c r="H49" s="29">
        <v>25.53</v>
      </c>
      <c r="I49" s="29">
        <v>784.6</v>
      </c>
      <c r="J49" s="29">
        <v>19.1</v>
      </c>
      <c r="K49" s="29">
        <v>74.8</v>
      </c>
      <c r="L49" s="29">
        <v>169.7</v>
      </c>
      <c r="M49" s="29">
        <v>157</v>
      </c>
      <c r="N49" s="29">
        <v>92.5</v>
      </c>
      <c r="O49" s="29">
        <v>28.3</v>
      </c>
      <c r="P49" s="37">
        <v>14.99</v>
      </c>
      <c r="Q49" s="37">
        <v>14.93</v>
      </c>
      <c r="R49" s="37">
        <v>15.74</v>
      </c>
      <c r="S49" s="37">
        <v>15.22</v>
      </c>
      <c r="T49" s="29">
        <v>760.92</v>
      </c>
      <c r="U49" s="37">
        <v>8.66</v>
      </c>
      <c r="V49" s="40">
        <v>3</v>
      </c>
    </row>
    <row r="50" customFormat="1" spans="1:22">
      <c r="A50" s="24"/>
      <c r="B50" s="24"/>
      <c r="C50" s="24"/>
      <c r="D50" s="25" t="s">
        <v>730</v>
      </c>
      <c r="E50" s="29">
        <v>118.9</v>
      </c>
      <c r="F50" s="29">
        <v>146</v>
      </c>
      <c r="G50" s="29">
        <v>6.2</v>
      </c>
      <c r="H50" s="29">
        <v>27.3</v>
      </c>
      <c r="I50" s="29">
        <v>340.3</v>
      </c>
      <c r="J50" s="29">
        <v>17.7</v>
      </c>
      <c r="K50" s="29">
        <v>64.84</v>
      </c>
      <c r="L50" s="29">
        <v>190.7</v>
      </c>
      <c r="M50" s="29">
        <v>153.8</v>
      </c>
      <c r="N50" s="29">
        <v>81</v>
      </c>
      <c r="O50" s="29">
        <v>27.7</v>
      </c>
      <c r="P50" s="37">
        <v>13.81</v>
      </c>
      <c r="Q50" s="37">
        <v>13.15</v>
      </c>
      <c r="R50" s="37">
        <v>13.24</v>
      </c>
      <c r="S50" s="37">
        <v>13.4</v>
      </c>
      <c r="T50" s="29">
        <v>674.21</v>
      </c>
      <c r="U50" s="37">
        <v>3.16</v>
      </c>
      <c r="V50" s="40">
        <v>7</v>
      </c>
    </row>
    <row r="51" customFormat="1" spans="1:22">
      <c r="A51" s="24"/>
      <c r="B51" s="24"/>
      <c r="C51" s="24"/>
      <c r="D51" s="25" t="s">
        <v>739</v>
      </c>
      <c r="E51" s="29">
        <v>120</v>
      </c>
      <c r="F51" s="29">
        <v>136</v>
      </c>
      <c r="G51" s="29">
        <v>5.4</v>
      </c>
      <c r="H51" s="29">
        <v>28.7</v>
      </c>
      <c r="I51" s="29">
        <v>432.2</v>
      </c>
      <c r="J51" s="29">
        <v>15.1</v>
      </c>
      <c r="K51" s="29">
        <v>52.6</v>
      </c>
      <c r="L51" s="29">
        <v>184.3</v>
      </c>
      <c r="M51" s="29">
        <v>169.6</v>
      </c>
      <c r="N51" s="29">
        <v>92.1</v>
      </c>
      <c r="O51" s="29">
        <v>29.2</v>
      </c>
      <c r="P51" s="37">
        <v>14.26</v>
      </c>
      <c r="Q51" s="37">
        <v>14.69</v>
      </c>
      <c r="R51" s="37">
        <v>15.55</v>
      </c>
      <c r="S51" s="37">
        <v>14.83</v>
      </c>
      <c r="T51" s="29">
        <v>741.7</v>
      </c>
      <c r="U51" s="37">
        <v>5.31</v>
      </c>
      <c r="V51" s="40">
        <v>10</v>
      </c>
    </row>
    <row r="52" customFormat="1" spans="1:22">
      <c r="A52" s="24"/>
      <c r="B52" s="24"/>
      <c r="C52" s="24"/>
      <c r="D52" s="25" t="s">
        <v>732</v>
      </c>
      <c r="E52" s="29">
        <v>119.8</v>
      </c>
      <c r="F52" s="29">
        <v>143</v>
      </c>
      <c r="G52" s="29">
        <v>3.7</v>
      </c>
      <c r="H52" s="29">
        <v>22.9</v>
      </c>
      <c r="I52" s="29">
        <v>518.9</v>
      </c>
      <c r="J52" s="29">
        <v>17</v>
      </c>
      <c r="K52" s="29">
        <v>74.2</v>
      </c>
      <c r="L52" s="29">
        <v>178.6</v>
      </c>
      <c r="M52" s="29">
        <v>145.3</v>
      </c>
      <c r="N52" s="29">
        <v>81.4</v>
      </c>
      <c r="O52" s="29">
        <v>25.9</v>
      </c>
      <c r="P52" s="37">
        <v>13.14</v>
      </c>
      <c r="Q52" s="37">
        <v>13.18</v>
      </c>
      <c r="R52" s="37">
        <v>13.09</v>
      </c>
      <c r="S52" s="37">
        <v>13.13</v>
      </c>
      <c r="T52" s="29">
        <v>656.73</v>
      </c>
      <c r="U52" s="37">
        <v>5.11</v>
      </c>
      <c r="V52" s="40">
        <v>6</v>
      </c>
    </row>
    <row r="53" customFormat="1" spans="1:22">
      <c r="A53" s="24"/>
      <c r="B53" s="24"/>
      <c r="C53" s="24"/>
      <c r="D53" s="25" t="s">
        <v>733</v>
      </c>
      <c r="E53" s="29">
        <v>127.2</v>
      </c>
      <c r="F53" s="29">
        <v>136.5</v>
      </c>
      <c r="G53" s="29">
        <v>3.9</v>
      </c>
      <c r="H53" s="29">
        <v>21.8</v>
      </c>
      <c r="I53" s="29">
        <v>458.54</v>
      </c>
      <c r="J53" s="29">
        <v>15.5</v>
      </c>
      <c r="K53" s="29">
        <v>71.32</v>
      </c>
      <c r="L53" s="29">
        <v>203.62</v>
      </c>
      <c r="M53" s="29">
        <v>174.62</v>
      </c>
      <c r="N53" s="29">
        <v>85.76</v>
      </c>
      <c r="O53" s="29">
        <v>26.7</v>
      </c>
      <c r="P53" s="37">
        <v>16.3</v>
      </c>
      <c r="Q53" s="37">
        <v>16.47</v>
      </c>
      <c r="R53" s="37">
        <v>16.32</v>
      </c>
      <c r="S53" s="37">
        <v>16.36</v>
      </c>
      <c r="T53" s="29">
        <v>681.45</v>
      </c>
      <c r="U53" s="37">
        <v>3.61</v>
      </c>
      <c r="V53" s="40">
        <v>8</v>
      </c>
    </row>
    <row r="54" customFormat="1" spans="1:22">
      <c r="A54" s="24"/>
      <c r="B54" s="24"/>
      <c r="C54" s="24"/>
      <c r="D54" s="25" t="s">
        <v>734</v>
      </c>
      <c r="E54" s="29">
        <v>111</v>
      </c>
      <c r="F54" s="29">
        <v>138</v>
      </c>
      <c r="G54" s="29">
        <v>5.4</v>
      </c>
      <c r="H54" s="29">
        <v>24.1</v>
      </c>
      <c r="I54" s="29">
        <v>346.3</v>
      </c>
      <c r="J54" s="29">
        <v>17.5</v>
      </c>
      <c r="K54" s="29">
        <v>72.6</v>
      </c>
      <c r="L54" s="29">
        <v>193</v>
      </c>
      <c r="M54" s="29">
        <v>164.7</v>
      </c>
      <c r="N54" s="29">
        <v>85.3</v>
      </c>
      <c r="O54" s="29">
        <v>25.2</v>
      </c>
      <c r="P54" s="37">
        <v>13.77</v>
      </c>
      <c r="Q54" s="37">
        <v>13.4</v>
      </c>
      <c r="R54" s="37">
        <v>13.05</v>
      </c>
      <c r="S54" s="37">
        <v>13.41</v>
      </c>
      <c r="T54" s="29">
        <v>670.3</v>
      </c>
      <c r="U54" s="37">
        <v>8</v>
      </c>
      <c r="V54" s="40">
        <v>2</v>
      </c>
    </row>
    <row r="55" customFormat="1" spans="1:22">
      <c r="A55" s="24"/>
      <c r="B55" s="24"/>
      <c r="C55" s="24"/>
      <c r="D55" s="25" t="s">
        <v>580</v>
      </c>
      <c r="E55" s="29">
        <f t="shared" ref="E55:T55" si="4">AVERAGE(E45:E54)</f>
        <v>120.03</v>
      </c>
      <c r="F55" s="29">
        <f t="shared" si="4"/>
        <v>142.05</v>
      </c>
      <c r="G55" s="29">
        <f t="shared" si="4"/>
        <v>4.298</v>
      </c>
      <c r="H55" s="29">
        <f t="shared" si="4"/>
        <v>25.19</v>
      </c>
      <c r="I55" s="29">
        <f t="shared" si="4"/>
        <v>526.684</v>
      </c>
      <c r="J55" s="29">
        <f t="shared" si="4"/>
        <v>16.554</v>
      </c>
      <c r="K55" s="29">
        <f t="shared" si="4"/>
        <v>67.056</v>
      </c>
      <c r="L55" s="29">
        <f t="shared" si="4"/>
        <v>190.832</v>
      </c>
      <c r="M55" s="29">
        <f t="shared" si="4"/>
        <v>160.392</v>
      </c>
      <c r="N55" s="29">
        <f t="shared" si="4"/>
        <v>84.016</v>
      </c>
      <c r="O55" s="29">
        <f t="shared" si="4"/>
        <v>27.236</v>
      </c>
      <c r="P55" s="29">
        <f t="shared" si="4"/>
        <v>15.111</v>
      </c>
      <c r="Q55" s="29">
        <f t="shared" si="4"/>
        <v>15.122</v>
      </c>
      <c r="R55" s="29">
        <f t="shared" si="4"/>
        <v>15.179</v>
      </c>
      <c r="S55" s="29">
        <f t="shared" si="4"/>
        <v>15.137</v>
      </c>
      <c r="T55" s="29">
        <f t="shared" si="4"/>
        <v>697.442</v>
      </c>
      <c r="U55" s="37">
        <v>5.42065963299978</v>
      </c>
      <c r="V55" s="47">
        <v>6</v>
      </c>
    </row>
    <row r="56" customFormat="1" spans="1:22">
      <c r="A56" s="24">
        <v>2020</v>
      </c>
      <c r="B56" s="24"/>
      <c r="C56" s="24" t="s">
        <v>749</v>
      </c>
      <c r="D56" s="32" t="s">
        <v>726</v>
      </c>
      <c r="E56" s="33">
        <v>133.3</v>
      </c>
      <c r="F56" s="33">
        <v>134</v>
      </c>
      <c r="G56" s="33">
        <v>3.7</v>
      </c>
      <c r="H56" s="33">
        <v>26.7</v>
      </c>
      <c r="I56" s="33">
        <v>621.6</v>
      </c>
      <c r="J56" s="33">
        <v>14.8</v>
      </c>
      <c r="K56" s="33">
        <v>55.43</v>
      </c>
      <c r="L56" s="33">
        <v>229.5</v>
      </c>
      <c r="M56" s="33">
        <v>192.3</v>
      </c>
      <c r="N56" s="33">
        <v>83.8</v>
      </c>
      <c r="O56" s="33">
        <v>25.8</v>
      </c>
      <c r="P56" s="33">
        <v>350.7</v>
      </c>
      <c r="Q56" s="33">
        <v>345.5</v>
      </c>
      <c r="R56" s="33"/>
      <c r="S56" s="33">
        <v>348.1</v>
      </c>
      <c r="T56" s="33">
        <v>696.2</v>
      </c>
      <c r="U56" s="43">
        <v>4.47</v>
      </c>
      <c r="V56" s="44">
        <v>3</v>
      </c>
    </row>
    <row r="57" customFormat="1" spans="1:22">
      <c r="A57" s="24"/>
      <c r="B57" s="24"/>
      <c r="C57" s="24"/>
      <c r="D57" s="32" t="s">
        <v>741</v>
      </c>
      <c r="E57" s="33">
        <v>125.5</v>
      </c>
      <c r="F57" s="33">
        <v>138.5</v>
      </c>
      <c r="G57" s="33">
        <v>3.25</v>
      </c>
      <c r="H57" s="33">
        <v>25.35</v>
      </c>
      <c r="I57" s="33">
        <v>680.03</v>
      </c>
      <c r="J57" s="33">
        <v>15.63</v>
      </c>
      <c r="K57" s="33">
        <v>61.64</v>
      </c>
      <c r="L57" s="33">
        <v>196.85</v>
      </c>
      <c r="M57" s="33">
        <v>162.39</v>
      </c>
      <c r="N57" s="33">
        <v>82.49</v>
      </c>
      <c r="O57" s="33">
        <v>27.4</v>
      </c>
      <c r="P57" s="33">
        <v>149.36</v>
      </c>
      <c r="Q57" s="33">
        <v>151.53</v>
      </c>
      <c r="R57" s="33"/>
      <c r="S57" s="33">
        <v>150.45</v>
      </c>
      <c r="T57" s="33">
        <v>601.78</v>
      </c>
      <c r="U57" s="43">
        <v>4.5</v>
      </c>
      <c r="V57" s="44">
        <v>3</v>
      </c>
    </row>
    <row r="58" customFormat="1" spans="1:22">
      <c r="A58" s="24"/>
      <c r="B58" s="24"/>
      <c r="C58" s="24"/>
      <c r="D58" s="32" t="s">
        <v>727</v>
      </c>
      <c r="E58" s="33">
        <v>112.2</v>
      </c>
      <c r="F58" s="33">
        <v>132</v>
      </c>
      <c r="G58" s="33">
        <v>6</v>
      </c>
      <c r="H58" s="33">
        <v>27.7</v>
      </c>
      <c r="I58" s="33">
        <v>361.7</v>
      </c>
      <c r="J58" s="33">
        <v>17.8</v>
      </c>
      <c r="K58" s="33">
        <v>64.1</v>
      </c>
      <c r="L58" s="33">
        <v>179.8</v>
      </c>
      <c r="M58" s="33">
        <v>168.7</v>
      </c>
      <c r="N58" s="33">
        <v>93.8</v>
      </c>
      <c r="O58" s="33">
        <v>27.3</v>
      </c>
      <c r="P58" s="33">
        <v>165.5</v>
      </c>
      <c r="Q58" s="33">
        <v>166.2</v>
      </c>
      <c r="R58" s="33"/>
      <c r="S58" s="33">
        <v>166.2</v>
      </c>
      <c r="T58" s="33">
        <v>664.8</v>
      </c>
      <c r="U58" s="43">
        <v>7.02</v>
      </c>
      <c r="V58" s="44">
        <v>2</v>
      </c>
    </row>
    <row r="59" customFormat="1" spans="1:22">
      <c r="A59" s="24"/>
      <c r="B59" s="24"/>
      <c r="C59" s="24"/>
      <c r="D59" s="32" t="s">
        <v>742</v>
      </c>
      <c r="E59" s="33">
        <v>121.7</v>
      </c>
      <c r="F59" s="33">
        <v>142</v>
      </c>
      <c r="G59" s="33">
        <v>6.2</v>
      </c>
      <c r="H59" s="33">
        <v>25.6</v>
      </c>
      <c r="I59" s="33">
        <v>312.9</v>
      </c>
      <c r="J59" s="33">
        <v>17.2</v>
      </c>
      <c r="K59" s="33">
        <v>67.2</v>
      </c>
      <c r="L59" s="33">
        <v>235.5</v>
      </c>
      <c r="M59" s="33">
        <v>204.2</v>
      </c>
      <c r="N59" s="33">
        <v>86.7</v>
      </c>
      <c r="O59" s="33">
        <v>27.2</v>
      </c>
      <c r="P59" s="33">
        <v>225.1</v>
      </c>
      <c r="Q59" s="33">
        <v>217.1</v>
      </c>
      <c r="R59" s="33"/>
      <c r="S59" s="33">
        <v>221.1</v>
      </c>
      <c r="T59" s="33">
        <v>655.4</v>
      </c>
      <c r="U59" s="43">
        <v>5.1</v>
      </c>
      <c r="V59" s="44">
        <v>3</v>
      </c>
    </row>
    <row r="60" customFormat="1" spans="1:22">
      <c r="A60" s="24"/>
      <c r="B60" s="24"/>
      <c r="C60" s="24"/>
      <c r="D60" s="32" t="s">
        <v>743</v>
      </c>
      <c r="E60" s="33">
        <v>118.2</v>
      </c>
      <c r="F60" s="33">
        <v>155</v>
      </c>
      <c r="G60" s="33">
        <v>6.2</v>
      </c>
      <c r="H60" s="33">
        <v>39.9</v>
      </c>
      <c r="I60" s="33">
        <v>540.5</v>
      </c>
      <c r="J60" s="33">
        <v>17.2</v>
      </c>
      <c r="K60" s="33">
        <v>43.1</v>
      </c>
      <c r="L60" s="33">
        <v>164.4</v>
      </c>
      <c r="M60" s="33">
        <v>140.2</v>
      </c>
      <c r="N60" s="33">
        <v>85.3</v>
      </c>
      <c r="O60" s="33">
        <v>25.9</v>
      </c>
      <c r="P60" s="33">
        <v>156.5</v>
      </c>
      <c r="Q60" s="33">
        <v>159.2</v>
      </c>
      <c r="R60" s="33"/>
      <c r="S60" s="33">
        <v>157.9</v>
      </c>
      <c r="T60" s="33">
        <v>631.4</v>
      </c>
      <c r="U60" s="43">
        <v>5.6</v>
      </c>
      <c r="V60" s="44">
        <v>1</v>
      </c>
    </row>
    <row r="61" customFormat="1" spans="1:22">
      <c r="A61" s="24"/>
      <c r="B61" s="24"/>
      <c r="C61" s="24"/>
      <c r="D61" s="32" t="s">
        <v>744</v>
      </c>
      <c r="E61" s="33">
        <v>113.2</v>
      </c>
      <c r="F61" s="33">
        <v>150</v>
      </c>
      <c r="G61" s="33">
        <v>2.7</v>
      </c>
      <c r="H61" s="33">
        <v>27.5</v>
      </c>
      <c r="I61" s="38">
        <v>1019</v>
      </c>
      <c r="J61" s="33">
        <v>20.5</v>
      </c>
      <c r="K61" s="33">
        <v>74.5</v>
      </c>
      <c r="L61" s="33">
        <v>191.7</v>
      </c>
      <c r="M61" s="33">
        <v>161.6</v>
      </c>
      <c r="N61" s="33">
        <v>84.3</v>
      </c>
      <c r="O61" s="33">
        <v>19.8</v>
      </c>
      <c r="P61" s="33">
        <v>221.3</v>
      </c>
      <c r="Q61" s="33">
        <v>208.6</v>
      </c>
      <c r="R61" s="33"/>
      <c r="S61" s="33">
        <v>214.95</v>
      </c>
      <c r="T61" s="33">
        <v>644.85</v>
      </c>
      <c r="U61" s="43">
        <v>3.37</v>
      </c>
      <c r="V61" s="44">
        <v>4</v>
      </c>
    </row>
    <row r="62" customFormat="1" spans="1:22">
      <c r="A62" s="24"/>
      <c r="B62" s="24"/>
      <c r="C62" s="24"/>
      <c r="D62" s="32" t="s">
        <v>738</v>
      </c>
      <c r="E62" s="33">
        <v>118.4</v>
      </c>
      <c r="F62" s="33">
        <v>140</v>
      </c>
      <c r="G62" s="33">
        <v>3.2</v>
      </c>
      <c r="H62" s="33">
        <v>30.7</v>
      </c>
      <c r="I62" s="33">
        <v>859.4</v>
      </c>
      <c r="J62" s="33">
        <v>17.7</v>
      </c>
      <c r="K62" s="33">
        <v>57</v>
      </c>
      <c r="L62" s="33">
        <v>162.7</v>
      </c>
      <c r="M62" s="33">
        <v>148.8</v>
      </c>
      <c r="N62" s="33">
        <v>91.5</v>
      </c>
      <c r="O62" s="33">
        <v>28.5</v>
      </c>
      <c r="P62" s="33">
        <v>178.4</v>
      </c>
      <c r="Q62" s="33">
        <v>180.6</v>
      </c>
      <c r="R62" s="33"/>
      <c r="S62" s="33">
        <v>179.5</v>
      </c>
      <c r="T62" s="33">
        <v>717.99</v>
      </c>
      <c r="U62" s="43">
        <v>5.7</v>
      </c>
      <c r="V62" s="44">
        <v>1</v>
      </c>
    </row>
    <row r="63" customFormat="1" spans="1:22">
      <c r="A63" s="24"/>
      <c r="B63" s="24"/>
      <c r="C63" s="24"/>
      <c r="D63" s="32" t="s">
        <v>729</v>
      </c>
      <c r="E63" s="33">
        <v>120.1</v>
      </c>
      <c r="F63" s="33">
        <v>132</v>
      </c>
      <c r="G63" s="33">
        <v>4.2</v>
      </c>
      <c r="H63" s="33">
        <v>26.8</v>
      </c>
      <c r="I63" s="33">
        <v>535.1</v>
      </c>
      <c r="J63" s="33">
        <v>17.8</v>
      </c>
      <c r="K63" s="33">
        <v>66.3</v>
      </c>
      <c r="L63" s="33">
        <v>235.7</v>
      </c>
      <c r="M63" s="33">
        <v>192</v>
      </c>
      <c r="N63" s="33">
        <v>81.5</v>
      </c>
      <c r="O63" s="33">
        <v>29</v>
      </c>
      <c r="P63" s="33">
        <v>158.18</v>
      </c>
      <c r="Q63" s="33">
        <v>162.58</v>
      </c>
      <c r="R63" s="33"/>
      <c r="S63" s="33">
        <v>160.38</v>
      </c>
      <c r="T63" s="33">
        <v>641.5</v>
      </c>
      <c r="U63" s="43">
        <v>2.94</v>
      </c>
      <c r="V63" s="44">
        <v>1</v>
      </c>
    </row>
    <row r="64" customFormat="1" spans="1:22">
      <c r="A64" s="24"/>
      <c r="B64" s="24"/>
      <c r="C64" s="24"/>
      <c r="D64" s="32" t="s">
        <v>745</v>
      </c>
      <c r="E64" s="33">
        <v>124.6</v>
      </c>
      <c r="F64" s="33">
        <v>146</v>
      </c>
      <c r="G64" s="33">
        <v>2.7</v>
      </c>
      <c r="H64" s="33">
        <v>20.2</v>
      </c>
      <c r="I64" s="33">
        <v>635</v>
      </c>
      <c r="J64" s="33">
        <v>14.3</v>
      </c>
      <c r="K64" s="33">
        <v>70.6</v>
      </c>
      <c r="L64" s="33">
        <v>173.78</v>
      </c>
      <c r="M64" s="33">
        <v>156.13</v>
      </c>
      <c r="N64" s="33">
        <v>89.84</v>
      </c>
      <c r="O64" s="33">
        <v>27.83</v>
      </c>
      <c r="P64" s="33">
        <v>149.35</v>
      </c>
      <c r="Q64" s="33">
        <v>135.72</v>
      </c>
      <c r="R64" s="33"/>
      <c r="S64" s="33">
        <v>142.53</v>
      </c>
      <c r="T64" s="33">
        <v>570.13</v>
      </c>
      <c r="U64" s="43">
        <v>3.28</v>
      </c>
      <c r="V64" s="44">
        <v>4</v>
      </c>
    </row>
    <row r="65" customFormat="1" spans="1:22">
      <c r="A65" s="24"/>
      <c r="B65" s="24"/>
      <c r="C65" s="24"/>
      <c r="D65" s="32" t="s">
        <v>734</v>
      </c>
      <c r="E65" s="33">
        <v>113.7</v>
      </c>
      <c r="F65" s="33">
        <v>153</v>
      </c>
      <c r="G65" s="33">
        <v>4.9</v>
      </c>
      <c r="H65" s="33">
        <v>21.5</v>
      </c>
      <c r="I65" s="33">
        <v>438.8</v>
      </c>
      <c r="J65" s="33">
        <v>17.5</v>
      </c>
      <c r="K65" s="33">
        <v>81.4</v>
      </c>
      <c r="L65" s="33">
        <v>186.4</v>
      </c>
      <c r="M65" s="33">
        <v>158.7</v>
      </c>
      <c r="N65" s="33">
        <v>85.1</v>
      </c>
      <c r="O65" s="33">
        <v>26.7</v>
      </c>
      <c r="P65" s="33">
        <v>142.2</v>
      </c>
      <c r="Q65" s="33">
        <v>144.6</v>
      </c>
      <c r="R65" s="33"/>
      <c r="S65" s="33">
        <v>143.4</v>
      </c>
      <c r="T65" s="33">
        <v>637.4</v>
      </c>
      <c r="U65" s="43">
        <v>3.62</v>
      </c>
      <c r="V65" s="44">
        <v>3</v>
      </c>
    </row>
    <row r="66" customFormat="1" spans="1:22">
      <c r="A66" s="24"/>
      <c r="B66" s="24"/>
      <c r="C66" s="24"/>
      <c r="D66" s="34" t="s">
        <v>580</v>
      </c>
      <c r="E66" s="35">
        <f t="shared" ref="E66:Q66" si="5">AVERAGE(E56:E65)</f>
        <v>120.09</v>
      </c>
      <c r="F66" s="35">
        <f t="shared" si="5"/>
        <v>142.25</v>
      </c>
      <c r="G66" s="35">
        <f t="shared" si="5"/>
        <v>4.305</v>
      </c>
      <c r="H66" s="35">
        <f t="shared" si="5"/>
        <v>27.195</v>
      </c>
      <c r="I66" s="35">
        <f t="shared" si="5"/>
        <v>600.403</v>
      </c>
      <c r="J66" s="35">
        <f t="shared" si="5"/>
        <v>17.043</v>
      </c>
      <c r="K66" s="35">
        <f t="shared" si="5"/>
        <v>64.127</v>
      </c>
      <c r="L66" s="35">
        <f t="shared" si="5"/>
        <v>195.633</v>
      </c>
      <c r="M66" s="35">
        <f t="shared" si="5"/>
        <v>168.502</v>
      </c>
      <c r="N66" s="35">
        <f t="shared" si="5"/>
        <v>86.433</v>
      </c>
      <c r="O66" s="35">
        <f t="shared" si="5"/>
        <v>26.543</v>
      </c>
      <c r="P66" s="35">
        <f t="shared" si="5"/>
        <v>189.659</v>
      </c>
      <c r="Q66" s="35">
        <f t="shared" si="5"/>
        <v>187.163</v>
      </c>
      <c r="R66" s="35"/>
      <c r="S66" s="35">
        <f>AVERAGE(S56:S65)</f>
        <v>188.451</v>
      </c>
      <c r="T66" s="35">
        <f>AVERAGE(T56:T65)</f>
        <v>646.145</v>
      </c>
      <c r="U66" s="45">
        <v>4.57959051549728</v>
      </c>
      <c r="V66" s="46">
        <v>4</v>
      </c>
    </row>
    <row r="67" customFormat="1" spans="1:22">
      <c r="A67" s="24">
        <v>2018</v>
      </c>
      <c r="B67" s="24" t="s">
        <v>425</v>
      </c>
      <c r="C67" s="24" t="s">
        <v>750</v>
      </c>
      <c r="D67" s="48" t="s">
        <v>736</v>
      </c>
      <c r="E67" s="49">
        <v>101.3</v>
      </c>
      <c r="F67" s="49">
        <v>148</v>
      </c>
      <c r="G67" s="49">
        <v>8.3</v>
      </c>
      <c r="H67" s="49">
        <v>35.1</v>
      </c>
      <c r="I67" s="49">
        <v>322.9</v>
      </c>
      <c r="J67" s="49">
        <v>24.3</v>
      </c>
      <c r="K67" s="49">
        <v>69.2</v>
      </c>
      <c r="L67" s="49">
        <v>131.3</v>
      </c>
      <c r="M67" s="49">
        <v>118.4</v>
      </c>
      <c r="N67" s="49">
        <v>90.2</v>
      </c>
      <c r="O67" s="49">
        <v>25.7</v>
      </c>
      <c r="P67" s="59">
        <v>15.1</v>
      </c>
      <c r="Q67" s="59">
        <v>14.95</v>
      </c>
      <c r="R67" s="59">
        <v>15.45</v>
      </c>
      <c r="S67" s="59">
        <v>15.17</v>
      </c>
      <c r="T67" s="49">
        <v>668.73</v>
      </c>
      <c r="U67" s="63">
        <f>(S67-14.17)/14.17*100</f>
        <v>7.05716302046577</v>
      </c>
      <c r="V67" s="64">
        <v>2</v>
      </c>
    </row>
    <row r="68" customFormat="1" spans="1:22">
      <c r="A68" s="24"/>
      <c r="B68" s="24"/>
      <c r="C68" s="24"/>
      <c r="D68" s="48" t="s">
        <v>751</v>
      </c>
      <c r="E68" s="49">
        <v>87.8</v>
      </c>
      <c r="F68" s="49">
        <v>145</v>
      </c>
      <c r="G68" s="49">
        <v>6.84</v>
      </c>
      <c r="H68" s="49">
        <v>36.96</v>
      </c>
      <c r="I68" s="49">
        <v>440.35</v>
      </c>
      <c r="J68" s="49">
        <v>22.49</v>
      </c>
      <c r="K68" s="49">
        <v>60.85</v>
      </c>
      <c r="L68" s="49">
        <v>108.49</v>
      </c>
      <c r="M68" s="49">
        <v>102.6</v>
      </c>
      <c r="N68" s="49">
        <v>94.57</v>
      </c>
      <c r="O68" s="49">
        <v>26.8</v>
      </c>
      <c r="P68" s="59">
        <v>12.93</v>
      </c>
      <c r="Q68" s="59">
        <v>11.86</v>
      </c>
      <c r="R68" s="59">
        <v>11.78</v>
      </c>
      <c r="S68" s="59">
        <v>12.19</v>
      </c>
      <c r="T68" s="49">
        <v>606.5</v>
      </c>
      <c r="U68" s="63">
        <f>(S68-12.47)/12.47*100</f>
        <v>-2.24538893344027</v>
      </c>
      <c r="V68" s="64">
        <v>14</v>
      </c>
    </row>
    <row r="69" customFormat="1" spans="1:22">
      <c r="A69" s="24"/>
      <c r="B69" s="24"/>
      <c r="C69" s="24"/>
      <c r="D69" s="48" t="s">
        <v>752</v>
      </c>
      <c r="E69" s="49">
        <v>99.9</v>
      </c>
      <c r="F69" s="49">
        <v>149</v>
      </c>
      <c r="G69" s="49">
        <v>9.4</v>
      </c>
      <c r="H69" s="49">
        <v>36.11</v>
      </c>
      <c r="I69" s="49">
        <v>284.148936170213</v>
      </c>
      <c r="J69" s="49">
        <v>19.45</v>
      </c>
      <c r="K69" s="49">
        <v>53.86</v>
      </c>
      <c r="L69" s="49">
        <v>199.8</v>
      </c>
      <c r="M69" s="49">
        <v>183.4</v>
      </c>
      <c r="N69" s="49">
        <v>91.82</v>
      </c>
      <c r="O69" s="49">
        <v>23</v>
      </c>
      <c r="P69" s="59">
        <v>14.26</v>
      </c>
      <c r="Q69" s="59">
        <v>12.93</v>
      </c>
      <c r="R69" s="59">
        <v>14.1</v>
      </c>
      <c r="S69" s="59">
        <v>13.76</v>
      </c>
      <c r="T69" s="49">
        <v>688.17</v>
      </c>
      <c r="U69" s="63">
        <v>1.13</v>
      </c>
      <c r="V69" s="64">
        <v>10</v>
      </c>
    </row>
    <row r="70" customFormat="1" spans="1:22">
      <c r="A70" s="24"/>
      <c r="B70" s="24"/>
      <c r="C70" s="24"/>
      <c r="D70" s="48" t="s">
        <v>753</v>
      </c>
      <c r="E70" s="49">
        <v>84.8</v>
      </c>
      <c r="F70" s="49">
        <v>146</v>
      </c>
      <c r="G70" s="49">
        <v>8.3</v>
      </c>
      <c r="H70" s="49">
        <v>30.4</v>
      </c>
      <c r="I70" s="49">
        <v>266.27</v>
      </c>
      <c r="J70" s="49">
        <v>24.1</v>
      </c>
      <c r="K70" s="49">
        <v>79.28</v>
      </c>
      <c r="L70" s="49">
        <v>143.93</v>
      </c>
      <c r="M70" s="49">
        <v>121.91</v>
      </c>
      <c r="N70" s="49">
        <v>84.7</v>
      </c>
      <c r="O70" s="49">
        <v>25.4</v>
      </c>
      <c r="P70" s="59">
        <v>16.67</v>
      </c>
      <c r="Q70" s="59">
        <v>16.21</v>
      </c>
      <c r="R70" s="59">
        <v>15.96</v>
      </c>
      <c r="S70" s="59">
        <v>16.28</v>
      </c>
      <c r="T70" s="49">
        <v>718.8</v>
      </c>
      <c r="U70" s="63">
        <f>(S70-15.04)/15.04*100</f>
        <v>8.24468085106384</v>
      </c>
      <c r="V70" s="64">
        <v>4</v>
      </c>
    </row>
    <row r="71" customFormat="1" spans="1:22">
      <c r="A71" s="24"/>
      <c r="B71" s="24"/>
      <c r="C71" s="24"/>
      <c r="D71" s="48" t="s">
        <v>728</v>
      </c>
      <c r="E71" s="49">
        <v>81.8</v>
      </c>
      <c r="F71" s="49">
        <v>155</v>
      </c>
      <c r="G71" s="49">
        <v>8.7</v>
      </c>
      <c r="H71" s="49">
        <v>29.4</v>
      </c>
      <c r="I71" s="49">
        <v>237.9</v>
      </c>
      <c r="J71" s="49">
        <v>22.4</v>
      </c>
      <c r="K71" s="49">
        <v>76.2</v>
      </c>
      <c r="L71" s="49">
        <v>121.8</v>
      </c>
      <c r="M71" s="49">
        <v>106.3</v>
      </c>
      <c r="N71" s="49">
        <v>87.3</v>
      </c>
      <c r="O71" s="49">
        <v>22.9</v>
      </c>
      <c r="P71" s="59">
        <v>12.2</v>
      </c>
      <c r="Q71" s="59">
        <v>11.93</v>
      </c>
      <c r="R71" s="59">
        <v>12.08</v>
      </c>
      <c r="S71" s="59">
        <v>12.07</v>
      </c>
      <c r="T71" s="49">
        <v>603.5</v>
      </c>
      <c r="U71" s="63">
        <v>-2.1</v>
      </c>
      <c r="V71" s="64">
        <v>13</v>
      </c>
    </row>
    <row r="72" customFormat="1" spans="1:22">
      <c r="A72" s="24"/>
      <c r="B72" s="24"/>
      <c r="C72" s="24"/>
      <c r="D72" s="48" t="s">
        <v>754</v>
      </c>
      <c r="E72" s="49">
        <v>110</v>
      </c>
      <c r="F72" s="49">
        <v>154</v>
      </c>
      <c r="G72" s="49">
        <v>6.8</v>
      </c>
      <c r="H72" s="49">
        <v>29.1</v>
      </c>
      <c r="I72" s="49">
        <v>327.9</v>
      </c>
      <c r="J72" s="49">
        <v>22.6</v>
      </c>
      <c r="K72" s="49">
        <v>77.7</v>
      </c>
      <c r="L72" s="49">
        <v>177.3</v>
      </c>
      <c r="M72" s="49">
        <v>143.5</v>
      </c>
      <c r="N72" s="49">
        <v>81</v>
      </c>
      <c r="O72" s="49">
        <v>21</v>
      </c>
      <c r="P72" s="59">
        <v>14.31</v>
      </c>
      <c r="Q72" s="59">
        <v>14.34</v>
      </c>
      <c r="R72" s="59">
        <v>14.65</v>
      </c>
      <c r="S72" s="59">
        <v>14.43</v>
      </c>
      <c r="T72" s="49">
        <v>645.94</v>
      </c>
      <c r="U72" s="63">
        <v>4.17</v>
      </c>
      <c r="V72" s="64">
        <v>10</v>
      </c>
    </row>
    <row r="73" customFormat="1" spans="1:22">
      <c r="A73" s="24"/>
      <c r="B73" s="24"/>
      <c r="C73" s="24"/>
      <c r="D73" s="48" t="s">
        <v>743</v>
      </c>
      <c r="E73" s="49">
        <v>93.5</v>
      </c>
      <c r="F73" s="49">
        <v>143</v>
      </c>
      <c r="G73" s="49">
        <v>6.3</v>
      </c>
      <c r="H73" s="49">
        <v>31.6</v>
      </c>
      <c r="I73" s="49">
        <v>401.6</v>
      </c>
      <c r="J73" s="49">
        <v>23.2</v>
      </c>
      <c r="K73" s="49">
        <v>73.4</v>
      </c>
      <c r="L73" s="49">
        <v>111.1</v>
      </c>
      <c r="M73" s="49">
        <v>97.6</v>
      </c>
      <c r="N73" s="49">
        <v>87.8</v>
      </c>
      <c r="O73" s="49">
        <v>26.9</v>
      </c>
      <c r="P73" s="59">
        <v>11.9</v>
      </c>
      <c r="Q73" s="59">
        <v>11.93</v>
      </c>
      <c r="R73" s="59">
        <v>11.87</v>
      </c>
      <c r="S73" s="59">
        <v>11.9</v>
      </c>
      <c r="T73" s="49">
        <v>629.94</v>
      </c>
      <c r="U73" s="63">
        <v>4.08</v>
      </c>
      <c r="V73" s="64">
        <v>7</v>
      </c>
    </row>
    <row r="74" customFormat="1" spans="1:22">
      <c r="A74" s="24"/>
      <c r="B74" s="24"/>
      <c r="C74" s="24"/>
      <c r="D74" s="48" t="s">
        <v>755</v>
      </c>
      <c r="E74" s="49">
        <v>83</v>
      </c>
      <c r="F74" s="49">
        <v>157</v>
      </c>
      <c r="G74" s="49">
        <v>9.23</v>
      </c>
      <c r="H74" s="49">
        <v>30.82</v>
      </c>
      <c r="I74" s="49">
        <v>333.91</v>
      </c>
      <c r="J74" s="49">
        <v>22.64</v>
      </c>
      <c r="K74" s="49">
        <v>73.45</v>
      </c>
      <c r="L74" s="49">
        <v>132.48</v>
      </c>
      <c r="M74" s="49">
        <v>126.53</v>
      </c>
      <c r="N74" s="49">
        <v>95.51</v>
      </c>
      <c r="O74" s="49">
        <v>25.2</v>
      </c>
      <c r="P74" s="59">
        <v>14.22</v>
      </c>
      <c r="Q74" s="59">
        <v>14.23</v>
      </c>
      <c r="R74" s="59">
        <v>14.24</v>
      </c>
      <c r="S74" s="59">
        <v>14.23</v>
      </c>
      <c r="T74" s="49">
        <v>711.5</v>
      </c>
      <c r="U74" s="63">
        <v>7.97</v>
      </c>
      <c r="V74" s="64">
        <v>2</v>
      </c>
    </row>
    <row r="75" customFormat="1" spans="1:22">
      <c r="A75" s="24"/>
      <c r="B75" s="24"/>
      <c r="C75" s="24"/>
      <c r="D75" s="48" t="s">
        <v>745</v>
      </c>
      <c r="E75" s="49">
        <v>96.4</v>
      </c>
      <c r="F75" s="49">
        <v>145</v>
      </c>
      <c r="G75" s="49">
        <v>6.6</v>
      </c>
      <c r="H75" s="49">
        <v>30.5</v>
      </c>
      <c r="I75" s="49">
        <v>360.6</v>
      </c>
      <c r="J75" s="49">
        <v>23.4</v>
      </c>
      <c r="K75" s="49">
        <v>76.9</v>
      </c>
      <c r="L75" s="49">
        <v>116</v>
      </c>
      <c r="M75" s="49">
        <v>100.7</v>
      </c>
      <c r="N75" s="49">
        <v>86.8</v>
      </c>
      <c r="O75" s="49">
        <v>25.9</v>
      </c>
      <c r="P75" s="59">
        <v>13.3</v>
      </c>
      <c r="Q75" s="59">
        <v>12.8</v>
      </c>
      <c r="R75" s="59">
        <v>13.7</v>
      </c>
      <c r="S75" s="59">
        <v>13.3</v>
      </c>
      <c r="T75" s="49">
        <v>663.8</v>
      </c>
      <c r="U75" s="63">
        <v>4.7</v>
      </c>
      <c r="V75" s="64">
        <v>7</v>
      </c>
    </row>
    <row r="76" customFormat="1" spans="1:22">
      <c r="A76" s="24"/>
      <c r="B76" s="24"/>
      <c r="C76" s="24"/>
      <c r="D76" s="48" t="s">
        <v>731</v>
      </c>
      <c r="E76" s="49">
        <v>99</v>
      </c>
      <c r="F76" s="49">
        <v>149</v>
      </c>
      <c r="G76" s="49">
        <v>7</v>
      </c>
      <c r="H76" s="49">
        <v>31</v>
      </c>
      <c r="I76" s="49">
        <v>342.8</v>
      </c>
      <c r="J76" s="49">
        <v>20.6</v>
      </c>
      <c r="K76" s="49">
        <v>66.5</v>
      </c>
      <c r="L76" s="49">
        <v>119.2</v>
      </c>
      <c r="M76" s="49">
        <v>112.9</v>
      </c>
      <c r="N76" s="49">
        <v>94.7</v>
      </c>
      <c r="O76" s="49">
        <v>26.7</v>
      </c>
      <c r="P76" s="59">
        <v>11.75</v>
      </c>
      <c r="Q76" s="59">
        <v>12.6</v>
      </c>
      <c r="R76" s="59">
        <v>11.71</v>
      </c>
      <c r="S76" s="59">
        <v>12.02</v>
      </c>
      <c r="T76" s="49">
        <v>601</v>
      </c>
      <c r="U76" s="63">
        <v>4.34</v>
      </c>
      <c r="V76" s="64">
        <v>9</v>
      </c>
    </row>
    <row r="77" customFormat="1" spans="1:22">
      <c r="A77" s="24"/>
      <c r="B77" s="24"/>
      <c r="C77" s="24"/>
      <c r="D77" s="48" t="s">
        <v>756</v>
      </c>
      <c r="E77" s="49">
        <v>107</v>
      </c>
      <c r="F77" s="49">
        <v>151</v>
      </c>
      <c r="G77" s="49">
        <v>9.07</v>
      </c>
      <c r="H77" s="49">
        <v>55.32</v>
      </c>
      <c r="I77" s="49">
        <v>509.9</v>
      </c>
      <c r="J77" s="49">
        <v>24.98</v>
      </c>
      <c r="K77" s="49">
        <v>45.2</v>
      </c>
      <c r="L77" s="49">
        <v>129.9</v>
      </c>
      <c r="M77" s="49">
        <v>117</v>
      </c>
      <c r="N77" s="49">
        <v>90.1</v>
      </c>
      <c r="O77" s="49">
        <v>24.6</v>
      </c>
      <c r="P77" s="59">
        <v>15.67</v>
      </c>
      <c r="Q77" s="59">
        <v>16.03</v>
      </c>
      <c r="R77" s="59">
        <v>15.6</v>
      </c>
      <c r="S77" s="59">
        <v>15.77</v>
      </c>
      <c r="T77" s="49">
        <v>736.2</v>
      </c>
      <c r="U77" s="63">
        <v>4.16</v>
      </c>
      <c r="V77" s="64">
        <v>4</v>
      </c>
    </row>
    <row r="78" customFormat="1" spans="1:22">
      <c r="A78" s="24"/>
      <c r="B78" s="24"/>
      <c r="C78" s="24"/>
      <c r="D78" s="48" t="s">
        <v>757</v>
      </c>
      <c r="E78" s="49">
        <v>90</v>
      </c>
      <c r="F78" s="49">
        <v>142</v>
      </c>
      <c r="G78" s="49">
        <v>13.7</v>
      </c>
      <c r="H78" s="49">
        <v>40.4</v>
      </c>
      <c r="I78" s="49">
        <v>194.9</v>
      </c>
      <c r="J78" s="49">
        <v>22.1</v>
      </c>
      <c r="K78" s="49">
        <v>54.7</v>
      </c>
      <c r="L78" s="49">
        <v>114.3</v>
      </c>
      <c r="M78" s="49">
        <v>106.3</v>
      </c>
      <c r="N78" s="49">
        <v>93</v>
      </c>
      <c r="O78" s="49">
        <v>28.3</v>
      </c>
      <c r="P78" s="59">
        <v>13.1</v>
      </c>
      <c r="Q78" s="59">
        <v>13.68</v>
      </c>
      <c r="R78" s="59">
        <v>13.31</v>
      </c>
      <c r="S78" s="59">
        <v>13.36</v>
      </c>
      <c r="T78" s="49">
        <v>635.9</v>
      </c>
      <c r="U78" s="63">
        <v>2.4</v>
      </c>
      <c r="V78" s="64">
        <v>14</v>
      </c>
    </row>
    <row r="79" customFormat="1" spans="1:22">
      <c r="A79" s="24"/>
      <c r="B79" s="24"/>
      <c r="C79" s="24"/>
      <c r="D79" s="27" t="s">
        <v>580</v>
      </c>
      <c r="E79" s="50">
        <f t="shared" ref="E79:T79" si="6">AVERAGE(E67:E78)</f>
        <v>94.5416666666667</v>
      </c>
      <c r="F79" s="50">
        <f t="shared" si="6"/>
        <v>148.666666666667</v>
      </c>
      <c r="G79" s="50">
        <f t="shared" si="6"/>
        <v>8.35333333333333</v>
      </c>
      <c r="H79" s="50">
        <f t="shared" si="6"/>
        <v>34.7258333333333</v>
      </c>
      <c r="I79" s="50">
        <f t="shared" si="6"/>
        <v>335.264911347518</v>
      </c>
      <c r="J79" s="50">
        <f t="shared" si="6"/>
        <v>22.6883333333333</v>
      </c>
      <c r="K79" s="50">
        <f t="shared" si="6"/>
        <v>67.27</v>
      </c>
      <c r="L79" s="50">
        <f t="shared" si="6"/>
        <v>133.8</v>
      </c>
      <c r="M79" s="50">
        <f t="shared" si="6"/>
        <v>119.761666666667</v>
      </c>
      <c r="N79" s="50">
        <f t="shared" si="6"/>
        <v>89.7916666666667</v>
      </c>
      <c r="O79" s="50">
        <f t="shared" si="6"/>
        <v>25.2</v>
      </c>
      <c r="P79" s="60">
        <f t="shared" si="6"/>
        <v>13.7841666666667</v>
      </c>
      <c r="Q79" s="60">
        <f t="shared" si="6"/>
        <v>13.6241666666667</v>
      </c>
      <c r="R79" s="60">
        <f t="shared" si="6"/>
        <v>13.7041666666667</v>
      </c>
      <c r="S79" s="60">
        <f t="shared" si="6"/>
        <v>13.7066666666667</v>
      </c>
      <c r="T79" s="50">
        <f t="shared" si="6"/>
        <v>659.165</v>
      </c>
      <c r="U79" s="65">
        <v>3.69120654396727</v>
      </c>
      <c r="V79" s="66">
        <v>7</v>
      </c>
    </row>
    <row r="80" customFormat="1" spans="1:22">
      <c r="A80" s="24">
        <v>2019</v>
      </c>
      <c r="B80" s="24"/>
      <c r="C80" s="24" t="s">
        <v>758</v>
      </c>
      <c r="D80" s="51" t="s">
        <v>736</v>
      </c>
      <c r="E80" s="52">
        <v>107</v>
      </c>
      <c r="F80" s="52">
        <v>149</v>
      </c>
      <c r="G80" s="52">
        <v>8.1</v>
      </c>
      <c r="H80" s="52">
        <v>39</v>
      </c>
      <c r="I80" s="52">
        <v>381.48</v>
      </c>
      <c r="J80" s="52">
        <v>24.2</v>
      </c>
      <c r="K80" s="52">
        <v>62.05</v>
      </c>
      <c r="L80" s="52">
        <v>127.6</v>
      </c>
      <c r="M80" s="52">
        <v>123.2</v>
      </c>
      <c r="N80" s="52">
        <v>96.51</v>
      </c>
      <c r="O80" s="52">
        <v>27.3</v>
      </c>
      <c r="P80" s="61">
        <v>17.1</v>
      </c>
      <c r="Q80" s="61">
        <v>16.95</v>
      </c>
      <c r="R80" s="61">
        <v>17.2</v>
      </c>
      <c r="S80" s="61">
        <v>17.08</v>
      </c>
      <c r="T80" s="52">
        <v>708.27</v>
      </c>
      <c r="U80" s="61">
        <v>6.66074332871514</v>
      </c>
      <c r="V80" s="67">
        <v>6</v>
      </c>
    </row>
    <row r="81" customFormat="1" spans="1:22">
      <c r="A81" s="24"/>
      <c r="B81" s="24"/>
      <c r="C81" s="24"/>
      <c r="D81" s="51" t="s">
        <v>751</v>
      </c>
      <c r="E81" s="52">
        <v>84.2</v>
      </c>
      <c r="F81" s="52">
        <v>147</v>
      </c>
      <c r="G81" s="52">
        <v>5.1</v>
      </c>
      <c r="H81" s="52">
        <v>30</v>
      </c>
      <c r="I81" s="52">
        <v>488.2</v>
      </c>
      <c r="J81" s="52">
        <v>21.4</v>
      </c>
      <c r="K81" s="52">
        <v>71.3</v>
      </c>
      <c r="L81" s="52">
        <v>147.7</v>
      </c>
      <c r="M81" s="52">
        <v>140.2</v>
      </c>
      <c r="N81" s="52">
        <v>94.9</v>
      </c>
      <c r="O81" s="52">
        <v>26.9</v>
      </c>
      <c r="P81" s="61">
        <v>15.68</v>
      </c>
      <c r="Q81" s="61">
        <v>15.72</v>
      </c>
      <c r="R81" s="61">
        <v>15.45</v>
      </c>
      <c r="S81" s="61">
        <v>15.62</v>
      </c>
      <c r="T81" s="52">
        <v>743.65</v>
      </c>
      <c r="U81" s="61">
        <v>3.62726791338034</v>
      </c>
      <c r="V81" s="67">
        <v>7</v>
      </c>
    </row>
    <row r="82" customFormat="1" spans="1:22">
      <c r="A82" s="24"/>
      <c r="B82" s="24"/>
      <c r="C82" s="24"/>
      <c r="D82" s="51" t="s">
        <v>752</v>
      </c>
      <c r="E82" s="52">
        <v>97.3</v>
      </c>
      <c r="F82" s="52">
        <v>151</v>
      </c>
      <c r="G82" s="52">
        <v>9.54</v>
      </c>
      <c r="H82" s="52">
        <v>44.3</v>
      </c>
      <c r="I82" s="52">
        <v>364.4</v>
      </c>
      <c r="J82" s="52">
        <v>22.59</v>
      </c>
      <c r="K82" s="52">
        <v>50.99</v>
      </c>
      <c r="L82" s="52">
        <v>144.1</v>
      </c>
      <c r="M82" s="52">
        <v>139.3</v>
      </c>
      <c r="N82" s="52">
        <v>96.67</v>
      </c>
      <c r="O82" s="52">
        <v>27.35</v>
      </c>
      <c r="P82" s="61">
        <v>14.36</v>
      </c>
      <c r="Q82" s="61">
        <v>14.16</v>
      </c>
      <c r="R82" s="61">
        <v>13.98</v>
      </c>
      <c r="S82" s="61">
        <v>14.17</v>
      </c>
      <c r="T82" s="52">
        <v>708.51</v>
      </c>
      <c r="U82" s="61">
        <v>7.89</v>
      </c>
      <c r="V82" s="67">
        <v>2</v>
      </c>
    </row>
    <row r="83" customFormat="1" spans="1:22">
      <c r="A83" s="24"/>
      <c r="B83" s="24"/>
      <c r="C83" s="24"/>
      <c r="D83" s="51" t="s">
        <v>753</v>
      </c>
      <c r="E83" s="52">
        <v>77</v>
      </c>
      <c r="F83" s="52">
        <v>151</v>
      </c>
      <c r="G83" s="52">
        <v>7.91</v>
      </c>
      <c r="H83" s="52">
        <v>37.43</v>
      </c>
      <c r="I83" s="52">
        <v>373.2</v>
      </c>
      <c r="J83" s="52">
        <v>22.61</v>
      </c>
      <c r="K83" s="52">
        <v>60.41</v>
      </c>
      <c r="L83" s="52">
        <v>157.8</v>
      </c>
      <c r="M83" s="52">
        <v>123.9</v>
      </c>
      <c r="N83" s="52">
        <v>78.52</v>
      </c>
      <c r="O83" s="52">
        <v>25.9</v>
      </c>
      <c r="P83" s="61">
        <v>16.07</v>
      </c>
      <c r="Q83" s="61">
        <v>16.42</v>
      </c>
      <c r="R83" s="61">
        <v>15.85</v>
      </c>
      <c r="S83" s="61">
        <v>16.11</v>
      </c>
      <c r="T83" s="52">
        <v>715.9</v>
      </c>
      <c r="U83" s="61">
        <v>6.9</v>
      </c>
      <c r="V83" s="67">
        <v>7</v>
      </c>
    </row>
    <row r="84" customFormat="1" spans="1:22">
      <c r="A84" s="24"/>
      <c r="B84" s="24"/>
      <c r="C84" s="24"/>
      <c r="D84" s="51" t="s">
        <v>728</v>
      </c>
      <c r="E84" s="52">
        <v>90.2</v>
      </c>
      <c r="F84" s="52">
        <v>154</v>
      </c>
      <c r="G84" s="52">
        <v>8.7</v>
      </c>
      <c r="H84" s="52">
        <v>38.3</v>
      </c>
      <c r="I84" s="52">
        <v>320.2</v>
      </c>
      <c r="J84" s="52">
        <v>26.1</v>
      </c>
      <c r="K84" s="52">
        <v>68.1</v>
      </c>
      <c r="L84" s="52">
        <v>159.5</v>
      </c>
      <c r="M84" s="52">
        <v>136.6</v>
      </c>
      <c r="N84" s="52">
        <v>85.6</v>
      </c>
      <c r="O84" s="52">
        <v>21.4</v>
      </c>
      <c r="P84" s="61">
        <v>15.61</v>
      </c>
      <c r="Q84" s="61">
        <v>15.54</v>
      </c>
      <c r="R84" s="61">
        <v>15.81</v>
      </c>
      <c r="S84" s="61">
        <v>15.65</v>
      </c>
      <c r="T84" s="52">
        <v>782.5</v>
      </c>
      <c r="U84" s="61">
        <v>7.63</v>
      </c>
      <c r="V84" s="67">
        <v>3</v>
      </c>
    </row>
    <row r="85" customFormat="1" spans="1:22">
      <c r="A85" s="24"/>
      <c r="B85" s="24"/>
      <c r="C85" s="24"/>
      <c r="D85" s="51" t="s">
        <v>754</v>
      </c>
      <c r="E85" s="52">
        <v>107</v>
      </c>
      <c r="F85" s="52">
        <v>153</v>
      </c>
      <c r="G85" s="52">
        <v>6.5</v>
      </c>
      <c r="H85" s="52">
        <v>27.9</v>
      </c>
      <c r="I85" s="52">
        <v>329.2</v>
      </c>
      <c r="J85" s="52">
        <v>20.5</v>
      </c>
      <c r="K85" s="52">
        <v>73.6</v>
      </c>
      <c r="L85" s="52">
        <v>166.5</v>
      </c>
      <c r="M85" s="52">
        <v>133.8</v>
      </c>
      <c r="N85" s="52">
        <v>80.4</v>
      </c>
      <c r="O85" s="52">
        <v>24.2</v>
      </c>
      <c r="P85" s="61">
        <v>14.57</v>
      </c>
      <c r="Q85" s="61">
        <v>14.31</v>
      </c>
      <c r="R85" s="61">
        <v>14.56</v>
      </c>
      <c r="S85" s="61">
        <v>14.48</v>
      </c>
      <c r="T85" s="52">
        <v>648.1</v>
      </c>
      <c r="U85" s="61">
        <v>2.36</v>
      </c>
      <c r="V85" s="67">
        <v>10</v>
      </c>
    </row>
    <row r="86" customFormat="1" spans="1:22">
      <c r="A86" s="24"/>
      <c r="B86" s="24"/>
      <c r="C86" s="24"/>
      <c r="D86" s="51" t="s">
        <v>743</v>
      </c>
      <c r="E86" s="52">
        <v>92.1</v>
      </c>
      <c r="F86" s="52">
        <v>144</v>
      </c>
      <c r="G86" s="52">
        <v>7.2</v>
      </c>
      <c r="H86" s="52">
        <v>33.2</v>
      </c>
      <c r="I86" s="52">
        <v>364.3</v>
      </c>
      <c r="J86" s="52">
        <v>24.4</v>
      </c>
      <c r="K86" s="52">
        <v>73.4</v>
      </c>
      <c r="L86" s="52">
        <v>125.2</v>
      </c>
      <c r="M86" s="52">
        <v>122.2</v>
      </c>
      <c r="N86" s="52">
        <v>97.6</v>
      </c>
      <c r="O86" s="52">
        <v>25.46</v>
      </c>
      <c r="P86" s="61">
        <v>12.15</v>
      </c>
      <c r="Q86" s="61">
        <v>12.75</v>
      </c>
      <c r="R86" s="61">
        <v>12.6</v>
      </c>
      <c r="S86" s="61">
        <v>12.5</v>
      </c>
      <c r="T86" s="52">
        <v>661.4</v>
      </c>
      <c r="U86" s="61">
        <v>1.49</v>
      </c>
      <c r="V86" s="67">
        <v>12</v>
      </c>
    </row>
    <row r="87" customFormat="1" spans="1:22">
      <c r="A87" s="24"/>
      <c r="B87" s="24"/>
      <c r="C87" s="24"/>
      <c r="D87" s="51" t="s">
        <v>755</v>
      </c>
      <c r="E87" s="52">
        <v>88</v>
      </c>
      <c r="F87" s="52">
        <v>154</v>
      </c>
      <c r="G87" s="52">
        <v>8.85</v>
      </c>
      <c r="H87" s="52">
        <v>26.42</v>
      </c>
      <c r="I87" s="52">
        <v>298.53</v>
      </c>
      <c r="J87" s="52">
        <v>17.32</v>
      </c>
      <c r="K87" s="52">
        <v>65.56</v>
      </c>
      <c r="L87" s="52">
        <v>138.3</v>
      </c>
      <c r="M87" s="52">
        <v>127.4</v>
      </c>
      <c r="N87" s="52">
        <v>92.1</v>
      </c>
      <c r="O87" s="52">
        <v>29.6</v>
      </c>
      <c r="P87" s="61">
        <v>13.66</v>
      </c>
      <c r="Q87" s="61">
        <v>13.9</v>
      </c>
      <c r="R87" s="61">
        <v>13.82</v>
      </c>
      <c r="S87" s="61">
        <v>13.79</v>
      </c>
      <c r="T87" s="52">
        <v>689.8</v>
      </c>
      <c r="U87" s="61">
        <v>10.4</v>
      </c>
      <c r="V87" s="67">
        <v>2</v>
      </c>
    </row>
    <row r="88" customFormat="1" spans="1:22">
      <c r="A88" s="24"/>
      <c r="B88" s="24"/>
      <c r="C88" s="24"/>
      <c r="D88" s="51" t="s">
        <v>759</v>
      </c>
      <c r="E88" s="52">
        <v>94</v>
      </c>
      <c r="F88" s="52">
        <v>141</v>
      </c>
      <c r="G88" s="52">
        <v>8.1</v>
      </c>
      <c r="H88" s="52">
        <v>34.3</v>
      </c>
      <c r="I88" s="52">
        <v>323</v>
      </c>
      <c r="J88" s="52">
        <v>23</v>
      </c>
      <c r="K88" s="52">
        <v>67</v>
      </c>
      <c r="L88" s="52">
        <v>132.5</v>
      </c>
      <c r="M88" s="52">
        <v>119.1</v>
      </c>
      <c r="N88" s="52">
        <v>89.9</v>
      </c>
      <c r="O88" s="52">
        <v>28.4</v>
      </c>
      <c r="P88" s="61">
        <v>14.88</v>
      </c>
      <c r="Q88" s="61">
        <v>14.09</v>
      </c>
      <c r="R88" s="61">
        <v>15.62</v>
      </c>
      <c r="S88" s="61">
        <v>14.86</v>
      </c>
      <c r="T88" s="52">
        <v>743.2</v>
      </c>
      <c r="U88" s="61">
        <v>9.9</v>
      </c>
      <c r="V88" s="67">
        <v>7</v>
      </c>
    </row>
    <row r="89" customFormat="1" spans="1:22">
      <c r="A89" s="24"/>
      <c r="B89" s="24"/>
      <c r="C89" s="24"/>
      <c r="D89" s="51" t="s">
        <v>760</v>
      </c>
      <c r="E89" s="52">
        <v>85</v>
      </c>
      <c r="F89" s="52">
        <v>151</v>
      </c>
      <c r="G89" s="52">
        <v>8.1</v>
      </c>
      <c r="H89" s="52">
        <v>34.2</v>
      </c>
      <c r="I89" s="52">
        <v>322.2</v>
      </c>
      <c r="J89" s="52">
        <v>25.4</v>
      </c>
      <c r="K89" s="52">
        <v>74.3</v>
      </c>
      <c r="L89" s="52">
        <v>131</v>
      </c>
      <c r="M89" s="52">
        <v>119</v>
      </c>
      <c r="N89" s="52">
        <v>90.8</v>
      </c>
      <c r="O89" s="52">
        <v>26.1</v>
      </c>
      <c r="P89" s="61">
        <v>17.3</v>
      </c>
      <c r="Q89" s="61">
        <v>16.5</v>
      </c>
      <c r="R89" s="61">
        <v>16.6</v>
      </c>
      <c r="S89" s="61">
        <v>16.8</v>
      </c>
      <c r="T89" s="52">
        <v>746.7</v>
      </c>
      <c r="U89" s="61">
        <v>7.01</v>
      </c>
      <c r="V89" s="67">
        <v>4</v>
      </c>
    </row>
    <row r="90" customFormat="1" spans="1:22">
      <c r="A90" s="24"/>
      <c r="B90" s="24"/>
      <c r="C90" s="24"/>
      <c r="D90" s="51" t="s">
        <v>756</v>
      </c>
      <c r="E90" s="52">
        <v>92.2</v>
      </c>
      <c r="F90" s="52">
        <v>154</v>
      </c>
      <c r="G90" s="52">
        <v>8.3</v>
      </c>
      <c r="H90" s="52">
        <v>40.1</v>
      </c>
      <c r="I90" s="52">
        <v>385.2</v>
      </c>
      <c r="J90" s="52">
        <v>22.2</v>
      </c>
      <c r="K90" s="52">
        <v>55.3</v>
      </c>
      <c r="L90" s="52">
        <v>155.3</v>
      </c>
      <c r="M90" s="52">
        <v>147.2</v>
      </c>
      <c r="N90" s="52">
        <v>94.8</v>
      </c>
      <c r="O90" s="52">
        <v>25.3</v>
      </c>
      <c r="P90" s="61">
        <v>16.4</v>
      </c>
      <c r="Q90" s="61">
        <v>16.44</v>
      </c>
      <c r="R90" s="61">
        <v>16.25</v>
      </c>
      <c r="S90" s="61">
        <v>16.36</v>
      </c>
      <c r="T90" s="52">
        <v>764.1</v>
      </c>
      <c r="U90" s="61">
        <v>5.86</v>
      </c>
      <c r="V90" s="67">
        <v>2</v>
      </c>
    </row>
    <row r="91" customFormat="1" spans="1:22">
      <c r="A91" s="24"/>
      <c r="B91" s="24"/>
      <c r="C91" s="24"/>
      <c r="D91" s="51" t="s">
        <v>757</v>
      </c>
      <c r="E91" s="52">
        <v>86</v>
      </c>
      <c r="F91" s="52">
        <v>144</v>
      </c>
      <c r="G91" s="52">
        <v>6.29</v>
      </c>
      <c r="H91" s="52">
        <v>33.43</v>
      </c>
      <c r="I91" s="52">
        <v>531.48</v>
      </c>
      <c r="J91" s="52">
        <v>22.7</v>
      </c>
      <c r="K91" s="52">
        <v>67.9</v>
      </c>
      <c r="L91" s="52">
        <v>125</v>
      </c>
      <c r="M91" s="52">
        <v>118.8</v>
      </c>
      <c r="N91" s="52">
        <v>95.1</v>
      </c>
      <c r="O91" s="52">
        <v>26.5</v>
      </c>
      <c r="P91" s="61">
        <v>14.58</v>
      </c>
      <c r="Q91" s="61">
        <v>14.68</v>
      </c>
      <c r="R91" s="61">
        <v>15.08</v>
      </c>
      <c r="S91" s="61">
        <v>14.78</v>
      </c>
      <c r="T91" s="52">
        <v>684.29</v>
      </c>
      <c r="U91" s="61">
        <v>5.27</v>
      </c>
      <c r="V91" s="67">
        <v>10</v>
      </c>
    </row>
    <row r="92" s="2" customFormat="1" spans="1:22">
      <c r="A92" s="30"/>
      <c r="B92" s="24"/>
      <c r="C92" s="24"/>
      <c r="D92" s="53" t="s">
        <v>580</v>
      </c>
      <c r="E92" s="54">
        <f t="shared" ref="E92:T92" si="7">AVERAGE(E80:E91)</f>
        <v>91.6666666666667</v>
      </c>
      <c r="F92" s="54">
        <f t="shared" si="7"/>
        <v>149.416666666667</v>
      </c>
      <c r="G92" s="54">
        <f t="shared" si="7"/>
        <v>7.72416666666667</v>
      </c>
      <c r="H92" s="54">
        <f t="shared" si="7"/>
        <v>34.8816666666667</v>
      </c>
      <c r="I92" s="54">
        <f t="shared" si="7"/>
        <v>373.449166666667</v>
      </c>
      <c r="J92" s="54">
        <f t="shared" si="7"/>
        <v>22.7016666666667</v>
      </c>
      <c r="K92" s="54">
        <f t="shared" si="7"/>
        <v>65.8258333333333</v>
      </c>
      <c r="L92" s="54">
        <f t="shared" si="7"/>
        <v>142.541666666667</v>
      </c>
      <c r="M92" s="54">
        <f t="shared" si="7"/>
        <v>129.225</v>
      </c>
      <c r="N92" s="54">
        <f t="shared" si="7"/>
        <v>91.075</v>
      </c>
      <c r="O92" s="54">
        <f t="shared" si="7"/>
        <v>26.2008333333333</v>
      </c>
      <c r="P92" s="62">
        <f t="shared" si="7"/>
        <v>15.1966666666667</v>
      </c>
      <c r="Q92" s="62">
        <f t="shared" si="7"/>
        <v>15.1216666666667</v>
      </c>
      <c r="R92" s="62">
        <f t="shared" si="7"/>
        <v>15.235</v>
      </c>
      <c r="S92" s="62">
        <f t="shared" si="7"/>
        <v>15.1833333333333</v>
      </c>
      <c r="T92" s="54">
        <f t="shared" si="7"/>
        <v>716.368333333333</v>
      </c>
      <c r="U92" s="62">
        <v>6.25299733515274</v>
      </c>
      <c r="V92" s="21">
        <v>4</v>
      </c>
    </row>
    <row r="93" customFormat="1" spans="1:22">
      <c r="A93" s="24">
        <v>2020</v>
      </c>
      <c r="B93" s="24"/>
      <c r="C93" s="24" t="s">
        <v>761</v>
      </c>
      <c r="D93" s="55" t="s">
        <v>751</v>
      </c>
      <c r="E93" s="56">
        <v>91.4</v>
      </c>
      <c r="F93" s="56">
        <v>146</v>
      </c>
      <c r="G93" s="56">
        <v>7.8</v>
      </c>
      <c r="H93" s="56">
        <v>43.32</v>
      </c>
      <c r="I93" s="56">
        <v>455.4</v>
      </c>
      <c r="J93" s="56">
        <v>24.42</v>
      </c>
      <c r="K93" s="56">
        <v>56.38</v>
      </c>
      <c r="L93" s="56">
        <v>119.65</v>
      </c>
      <c r="M93" s="56">
        <v>113.2</v>
      </c>
      <c r="N93" s="56">
        <v>94.61</v>
      </c>
      <c r="O93" s="56">
        <v>27.2</v>
      </c>
      <c r="P93" s="56">
        <v>15.7</v>
      </c>
      <c r="Q93" s="56">
        <v>13.6</v>
      </c>
      <c r="R93" s="56"/>
      <c r="S93" s="56">
        <v>29.3</v>
      </c>
      <c r="T93" s="56">
        <v>654.27</v>
      </c>
      <c r="U93" s="68">
        <v>3.53</v>
      </c>
      <c r="V93" s="69">
        <v>4</v>
      </c>
    </row>
    <row r="94" customFormat="1" spans="1:22">
      <c r="A94" s="24"/>
      <c r="B94" s="24"/>
      <c r="C94" s="24"/>
      <c r="D94" s="55" t="s">
        <v>753</v>
      </c>
      <c r="E94" s="56">
        <v>83</v>
      </c>
      <c r="F94" s="56">
        <v>146</v>
      </c>
      <c r="G94" s="56">
        <v>7.9</v>
      </c>
      <c r="H94" s="56">
        <v>32.49</v>
      </c>
      <c r="I94" s="56">
        <v>411.3</v>
      </c>
      <c r="J94" s="56">
        <v>23.46</v>
      </c>
      <c r="K94" s="56">
        <v>72.2</v>
      </c>
      <c r="L94" s="56">
        <v>124.2</v>
      </c>
      <c r="M94" s="56">
        <v>110.1</v>
      </c>
      <c r="N94" s="56">
        <v>88.64</v>
      </c>
      <c r="O94" s="56">
        <v>27.1</v>
      </c>
      <c r="P94" s="56">
        <v>150.46</v>
      </c>
      <c r="Q94" s="56">
        <v>150.7</v>
      </c>
      <c r="R94" s="56"/>
      <c r="S94" s="56">
        <v>150.56</v>
      </c>
      <c r="T94" s="56">
        <v>669.2</v>
      </c>
      <c r="U94" s="68">
        <v>6.83</v>
      </c>
      <c r="V94" s="69">
        <v>3</v>
      </c>
    </row>
    <row r="95" customFormat="1" spans="1:22">
      <c r="A95" s="24"/>
      <c r="B95" s="24"/>
      <c r="C95" s="24"/>
      <c r="D95" s="55" t="s">
        <v>762</v>
      </c>
      <c r="E95" s="56">
        <v>99.4</v>
      </c>
      <c r="F95" s="56">
        <v>146</v>
      </c>
      <c r="G95" s="56">
        <v>7.3</v>
      </c>
      <c r="H95" s="56">
        <v>32.3</v>
      </c>
      <c r="I95" s="56">
        <v>342.19</v>
      </c>
      <c r="J95" s="56">
        <v>23.7</v>
      </c>
      <c r="K95" s="56">
        <v>73.3</v>
      </c>
      <c r="L95" s="56">
        <v>129.9</v>
      </c>
      <c r="M95" s="56">
        <v>117.5</v>
      </c>
      <c r="N95" s="56">
        <v>90.5</v>
      </c>
      <c r="O95" s="56">
        <v>26</v>
      </c>
      <c r="P95" s="56">
        <v>336.18</v>
      </c>
      <c r="Q95" s="56">
        <v>342.93</v>
      </c>
      <c r="R95" s="56"/>
      <c r="S95" s="56">
        <v>339.55</v>
      </c>
      <c r="T95" s="56">
        <v>679.1</v>
      </c>
      <c r="U95" s="68">
        <v>5.31</v>
      </c>
      <c r="V95" s="69">
        <v>3</v>
      </c>
    </row>
    <row r="96" customFormat="1" spans="1:22">
      <c r="A96" s="24"/>
      <c r="B96" s="24"/>
      <c r="C96" s="24"/>
      <c r="D96" s="55" t="s">
        <v>754</v>
      </c>
      <c r="E96" s="56">
        <v>105</v>
      </c>
      <c r="F96" s="56">
        <v>153</v>
      </c>
      <c r="G96" s="56">
        <v>6.6</v>
      </c>
      <c r="H96" s="56">
        <v>26.5</v>
      </c>
      <c r="I96" s="56">
        <v>301.5</v>
      </c>
      <c r="J96" s="56">
        <v>21.3</v>
      </c>
      <c r="K96" s="56">
        <v>80.5</v>
      </c>
      <c r="L96" s="56">
        <v>157.4</v>
      </c>
      <c r="M96" s="56">
        <v>127.3</v>
      </c>
      <c r="N96" s="56">
        <v>80.9</v>
      </c>
      <c r="O96" s="56">
        <v>24.3</v>
      </c>
      <c r="P96" s="56">
        <v>218.68</v>
      </c>
      <c r="Q96" s="56">
        <v>216.72</v>
      </c>
      <c r="R96" s="56"/>
      <c r="S96" s="56">
        <v>217.7</v>
      </c>
      <c r="T96" s="56">
        <v>659.04</v>
      </c>
      <c r="U96" s="68">
        <v>3.03</v>
      </c>
      <c r="V96" s="69">
        <v>6</v>
      </c>
    </row>
    <row r="97" customFormat="1" spans="1:22">
      <c r="A97" s="24"/>
      <c r="B97" s="24"/>
      <c r="C97" s="24"/>
      <c r="D97" s="55" t="s">
        <v>763</v>
      </c>
      <c r="E97" s="56">
        <v>99</v>
      </c>
      <c r="F97" s="56">
        <v>139</v>
      </c>
      <c r="G97" s="56">
        <v>4</v>
      </c>
      <c r="H97" s="56">
        <v>29.2</v>
      </c>
      <c r="I97" s="56">
        <v>630</v>
      </c>
      <c r="J97" s="56">
        <v>19.6</v>
      </c>
      <c r="K97" s="56">
        <v>67.1</v>
      </c>
      <c r="L97" s="56">
        <v>185.7</v>
      </c>
      <c r="M97" s="56">
        <v>160.7</v>
      </c>
      <c r="N97" s="56">
        <v>86.5</v>
      </c>
      <c r="O97" s="56">
        <v>25.3</v>
      </c>
      <c r="P97" s="56">
        <v>162.28</v>
      </c>
      <c r="Q97" s="56">
        <v>161.58</v>
      </c>
      <c r="R97" s="56" t="s">
        <v>764</v>
      </c>
      <c r="S97" s="56">
        <v>161.93</v>
      </c>
      <c r="T97" s="56">
        <v>647.7</v>
      </c>
      <c r="U97" s="68">
        <v>4.76</v>
      </c>
      <c r="V97" s="69">
        <v>6</v>
      </c>
    </row>
    <row r="98" customFormat="1" spans="1:22">
      <c r="A98" s="24"/>
      <c r="B98" s="24"/>
      <c r="C98" s="24"/>
      <c r="D98" s="55" t="s">
        <v>755</v>
      </c>
      <c r="E98" s="56">
        <v>85</v>
      </c>
      <c r="F98" s="56">
        <v>156</v>
      </c>
      <c r="G98" s="56">
        <v>9.5</v>
      </c>
      <c r="H98" s="56">
        <v>36.6</v>
      </c>
      <c r="I98" s="56">
        <v>385.3</v>
      </c>
      <c r="J98" s="56">
        <v>25.7</v>
      </c>
      <c r="K98" s="56">
        <v>70.2</v>
      </c>
      <c r="L98" s="56">
        <v>118.2</v>
      </c>
      <c r="M98" s="56">
        <v>104.7</v>
      </c>
      <c r="N98" s="56">
        <v>88.6</v>
      </c>
      <c r="O98" s="56">
        <v>25.9</v>
      </c>
      <c r="P98" s="56">
        <v>206.7</v>
      </c>
      <c r="Q98" s="56">
        <v>201.5</v>
      </c>
      <c r="R98" s="56"/>
      <c r="S98" s="56">
        <v>204.1</v>
      </c>
      <c r="T98" s="56">
        <v>680.4</v>
      </c>
      <c r="U98" s="68">
        <v>5.09</v>
      </c>
      <c r="V98" s="69">
        <v>5</v>
      </c>
    </row>
    <row r="99" customFormat="1" spans="1:22">
      <c r="A99" s="24"/>
      <c r="B99" s="24"/>
      <c r="C99" s="24"/>
      <c r="D99" s="55" t="s">
        <v>765</v>
      </c>
      <c r="E99" s="56">
        <v>100</v>
      </c>
      <c r="F99" s="56">
        <v>157</v>
      </c>
      <c r="G99" s="56">
        <v>7.4</v>
      </c>
      <c r="H99" s="56">
        <v>33.4</v>
      </c>
      <c r="I99" s="56">
        <v>351</v>
      </c>
      <c r="J99" s="56">
        <v>28.4</v>
      </c>
      <c r="K99" s="56">
        <v>85</v>
      </c>
      <c r="L99" s="56">
        <v>176</v>
      </c>
      <c r="M99" s="56">
        <v>156</v>
      </c>
      <c r="N99" s="56">
        <v>88.6</v>
      </c>
      <c r="O99" s="56">
        <v>25.2</v>
      </c>
      <c r="P99" s="56">
        <v>158.3</v>
      </c>
      <c r="Q99" s="56">
        <v>163.3</v>
      </c>
      <c r="R99" s="56"/>
      <c r="S99" s="56">
        <v>160.8</v>
      </c>
      <c r="T99" s="56">
        <v>641.3</v>
      </c>
      <c r="U99" s="68">
        <v>1.8</v>
      </c>
      <c r="V99" s="69">
        <v>4</v>
      </c>
    </row>
    <row r="100" customFormat="1" spans="1:22">
      <c r="A100" s="24"/>
      <c r="B100" s="24"/>
      <c r="C100" s="24"/>
      <c r="D100" s="55" t="s">
        <v>731</v>
      </c>
      <c r="E100" s="56">
        <v>95</v>
      </c>
      <c r="F100" s="56">
        <v>143</v>
      </c>
      <c r="G100" s="56">
        <v>5.6</v>
      </c>
      <c r="H100" s="56">
        <v>36.9</v>
      </c>
      <c r="I100" s="56">
        <v>558.1</v>
      </c>
      <c r="J100" s="56">
        <v>21</v>
      </c>
      <c r="K100" s="56">
        <v>57</v>
      </c>
      <c r="L100" s="56">
        <v>131</v>
      </c>
      <c r="M100" s="56">
        <v>124.9</v>
      </c>
      <c r="N100" s="56">
        <v>95.4</v>
      </c>
      <c r="O100" s="56">
        <v>24.6</v>
      </c>
      <c r="P100" s="56">
        <v>328.9</v>
      </c>
      <c r="Q100" s="56">
        <v>337.6</v>
      </c>
      <c r="R100" s="56"/>
      <c r="S100" s="56">
        <v>333.3</v>
      </c>
      <c r="T100" s="56">
        <v>666.5</v>
      </c>
      <c r="U100" s="68">
        <v>3.57</v>
      </c>
      <c r="V100" s="69">
        <v>3</v>
      </c>
    </row>
    <row r="101" customFormat="1" spans="1:22">
      <c r="A101" s="24"/>
      <c r="B101" s="24"/>
      <c r="C101" s="24"/>
      <c r="D101" s="55" t="s">
        <v>756</v>
      </c>
      <c r="E101" s="56">
        <v>96.1</v>
      </c>
      <c r="F101" s="56">
        <v>144</v>
      </c>
      <c r="G101" s="56">
        <v>7</v>
      </c>
      <c r="H101" s="56">
        <v>27.6</v>
      </c>
      <c r="I101" s="56">
        <v>294.285714285714</v>
      </c>
      <c r="J101" s="56">
        <v>22.8</v>
      </c>
      <c r="K101" s="56">
        <v>80.8</v>
      </c>
      <c r="L101" s="56">
        <v>169.8</v>
      </c>
      <c r="M101" s="56">
        <v>160.7</v>
      </c>
      <c r="N101" s="56">
        <v>94.6</v>
      </c>
      <c r="O101" s="56">
        <v>25.7</v>
      </c>
      <c r="P101" s="56">
        <v>205.4</v>
      </c>
      <c r="Q101" s="56">
        <v>211.8</v>
      </c>
      <c r="R101" s="56"/>
      <c r="S101" s="56">
        <v>208.6</v>
      </c>
      <c r="T101" s="56">
        <v>772.6</v>
      </c>
      <c r="U101" s="68">
        <v>6.8</v>
      </c>
      <c r="V101" s="69">
        <v>3</v>
      </c>
    </row>
    <row r="102" customFormat="1" spans="1:22">
      <c r="A102" s="24"/>
      <c r="B102" s="24"/>
      <c r="C102" s="24"/>
      <c r="D102" s="55" t="s">
        <v>757</v>
      </c>
      <c r="E102" s="56">
        <v>86.7</v>
      </c>
      <c r="F102" s="56">
        <v>151</v>
      </c>
      <c r="G102" s="56">
        <v>8</v>
      </c>
      <c r="H102" s="56">
        <v>36.9</v>
      </c>
      <c r="I102" s="56">
        <v>361.25</v>
      </c>
      <c r="J102" s="56">
        <v>22.5</v>
      </c>
      <c r="K102" s="56">
        <v>60.98</v>
      </c>
      <c r="L102" s="56">
        <v>123.5</v>
      </c>
      <c r="M102" s="56">
        <v>112.6</v>
      </c>
      <c r="N102" s="56">
        <v>91.2</v>
      </c>
      <c r="O102" s="56">
        <v>25.8</v>
      </c>
      <c r="P102" s="56">
        <v>314.1</v>
      </c>
      <c r="Q102" s="56">
        <v>318.9</v>
      </c>
      <c r="R102" s="56"/>
      <c r="S102" s="56">
        <v>316.5</v>
      </c>
      <c r="T102" s="56">
        <v>633</v>
      </c>
      <c r="U102" s="68">
        <v>2.9</v>
      </c>
      <c r="V102" s="69">
        <v>5</v>
      </c>
    </row>
    <row r="103" customFormat="1" spans="1:22">
      <c r="A103" s="24"/>
      <c r="B103" s="24"/>
      <c r="C103" s="24"/>
      <c r="D103" s="57" t="s">
        <v>580</v>
      </c>
      <c r="E103" s="58">
        <f t="shared" ref="E103:Q103" si="8">AVERAGE(E93:E102)</f>
        <v>94.06</v>
      </c>
      <c r="F103" s="58">
        <f t="shared" si="8"/>
        <v>148.1</v>
      </c>
      <c r="G103" s="58">
        <f t="shared" si="8"/>
        <v>7.11</v>
      </c>
      <c r="H103" s="58">
        <f t="shared" si="8"/>
        <v>33.521</v>
      </c>
      <c r="I103" s="58">
        <f t="shared" si="8"/>
        <v>409.032571428571</v>
      </c>
      <c r="J103" s="58">
        <f t="shared" si="8"/>
        <v>23.288</v>
      </c>
      <c r="K103" s="58">
        <f t="shared" si="8"/>
        <v>70.346</v>
      </c>
      <c r="L103" s="58">
        <f t="shared" si="8"/>
        <v>143.535</v>
      </c>
      <c r="M103" s="58">
        <f t="shared" si="8"/>
        <v>128.77</v>
      </c>
      <c r="N103" s="58">
        <f t="shared" si="8"/>
        <v>89.955</v>
      </c>
      <c r="O103" s="58">
        <f t="shared" si="8"/>
        <v>25.71</v>
      </c>
      <c r="P103" s="58">
        <f t="shared" si="8"/>
        <v>209.67</v>
      </c>
      <c r="Q103" s="58">
        <f t="shared" si="8"/>
        <v>211.863</v>
      </c>
      <c r="R103" s="58"/>
      <c r="S103" s="58">
        <f>AVERAGE(S93:S102)</f>
        <v>212.234</v>
      </c>
      <c r="T103" s="58">
        <f>AVERAGE(T93:T102)</f>
        <v>670.311</v>
      </c>
      <c r="U103" s="70">
        <v>4.39</v>
      </c>
      <c r="V103" s="71">
        <v>6</v>
      </c>
    </row>
    <row r="104" customFormat="1" spans="1:22">
      <c r="A104" s="24">
        <v>2018</v>
      </c>
      <c r="B104" s="24" t="s">
        <v>436</v>
      </c>
      <c r="C104" s="24" t="s">
        <v>766</v>
      </c>
      <c r="D104" s="48" t="s">
        <v>736</v>
      </c>
      <c r="E104" s="49">
        <v>109</v>
      </c>
      <c r="F104" s="49">
        <v>144</v>
      </c>
      <c r="G104" s="49">
        <v>6.8</v>
      </c>
      <c r="H104" s="49">
        <v>34.5</v>
      </c>
      <c r="I104" s="49">
        <v>407.4</v>
      </c>
      <c r="J104" s="49">
        <v>23.9</v>
      </c>
      <c r="K104" s="49">
        <v>69.3</v>
      </c>
      <c r="L104" s="49">
        <v>125.9</v>
      </c>
      <c r="M104" s="49">
        <v>110</v>
      </c>
      <c r="N104" s="49">
        <v>88.2</v>
      </c>
      <c r="O104" s="49">
        <v>25.3</v>
      </c>
      <c r="P104" s="59">
        <v>14.3</v>
      </c>
      <c r="Q104" s="59">
        <v>15.45</v>
      </c>
      <c r="R104" s="59">
        <v>14.2</v>
      </c>
      <c r="S104" s="59">
        <v>14.65</v>
      </c>
      <c r="T104" s="49">
        <v>645.95</v>
      </c>
      <c r="U104" s="63">
        <f>(S104-14.17)/14.17*100</f>
        <v>3.38743824982357</v>
      </c>
      <c r="V104" s="64">
        <v>9</v>
      </c>
    </row>
    <row r="105" customFormat="1" spans="1:22">
      <c r="A105" s="24"/>
      <c r="B105" s="24"/>
      <c r="C105" s="24"/>
      <c r="D105" s="48" t="s">
        <v>751</v>
      </c>
      <c r="E105" s="49">
        <v>96.1</v>
      </c>
      <c r="F105" s="49">
        <v>144</v>
      </c>
      <c r="G105" s="49">
        <v>6.84</v>
      </c>
      <c r="H105" s="49">
        <v>33.11</v>
      </c>
      <c r="I105" s="49">
        <v>384.06</v>
      </c>
      <c r="J105" s="49">
        <v>23.43</v>
      </c>
      <c r="K105" s="49">
        <v>70.76</v>
      </c>
      <c r="L105" s="49">
        <v>107.26</v>
      </c>
      <c r="M105" s="49">
        <v>103.32</v>
      </c>
      <c r="N105" s="49">
        <v>96.33</v>
      </c>
      <c r="O105" s="49">
        <v>29.1</v>
      </c>
      <c r="P105" s="59">
        <v>13.43</v>
      </c>
      <c r="Q105" s="59">
        <v>12.98</v>
      </c>
      <c r="R105" s="59">
        <v>13.28</v>
      </c>
      <c r="S105" s="59">
        <v>13.23</v>
      </c>
      <c r="T105" s="49">
        <v>658.2</v>
      </c>
      <c r="U105" s="63">
        <f>(S105-12.47)/12.47*100</f>
        <v>6.09462710505212</v>
      </c>
      <c r="V105" s="64">
        <v>5</v>
      </c>
    </row>
    <row r="106" customFormat="1" spans="1:22">
      <c r="A106" s="24"/>
      <c r="B106" s="24"/>
      <c r="C106" s="24"/>
      <c r="D106" s="48" t="s">
        <v>752</v>
      </c>
      <c r="E106" s="49">
        <v>102.4</v>
      </c>
      <c r="F106" s="49">
        <v>146</v>
      </c>
      <c r="G106" s="49">
        <v>9.49</v>
      </c>
      <c r="H106" s="49">
        <v>41.48</v>
      </c>
      <c r="I106" s="49">
        <v>337.09167544784</v>
      </c>
      <c r="J106" s="49">
        <v>24.45</v>
      </c>
      <c r="K106" s="49">
        <v>58.94</v>
      </c>
      <c r="L106" s="49">
        <v>105.3</v>
      </c>
      <c r="M106" s="49">
        <v>102.4</v>
      </c>
      <c r="N106" s="49">
        <v>97.26</v>
      </c>
      <c r="O106" s="49">
        <v>28.2</v>
      </c>
      <c r="P106" s="59">
        <v>14.25</v>
      </c>
      <c r="Q106" s="59">
        <v>13.05</v>
      </c>
      <c r="R106" s="59">
        <v>14.09</v>
      </c>
      <c r="S106" s="59">
        <v>13.8</v>
      </c>
      <c r="T106" s="49">
        <v>689.83</v>
      </c>
      <c r="U106" s="63">
        <v>1.37</v>
      </c>
      <c r="V106" s="64">
        <v>9</v>
      </c>
    </row>
    <row r="107" customFormat="1" spans="1:22">
      <c r="A107" s="24"/>
      <c r="B107" s="24"/>
      <c r="C107" s="24"/>
      <c r="D107" s="48" t="s">
        <v>753</v>
      </c>
      <c r="E107" s="49">
        <v>98.2</v>
      </c>
      <c r="F107" s="49">
        <v>151</v>
      </c>
      <c r="G107" s="49">
        <v>8.3</v>
      </c>
      <c r="H107" s="49">
        <v>31.7</v>
      </c>
      <c r="I107" s="49">
        <v>281.93</v>
      </c>
      <c r="J107" s="49">
        <v>23.4</v>
      </c>
      <c r="K107" s="49">
        <v>73.82</v>
      </c>
      <c r="L107" s="49">
        <v>145.7</v>
      </c>
      <c r="M107" s="49">
        <v>125.44</v>
      </c>
      <c r="N107" s="49">
        <v>86.09</v>
      </c>
      <c r="O107" s="49">
        <v>25.9</v>
      </c>
      <c r="P107" s="59">
        <v>16.27</v>
      </c>
      <c r="Q107" s="59">
        <v>16.62</v>
      </c>
      <c r="R107" s="59">
        <v>16.49</v>
      </c>
      <c r="S107" s="59">
        <v>16.46</v>
      </c>
      <c r="T107" s="49">
        <v>726.75</v>
      </c>
      <c r="U107" s="63">
        <f>(S107-15.04)/15.04*100</f>
        <v>9.44148936170214</v>
      </c>
      <c r="V107" s="64">
        <v>1</v>
      </c>
    </row>
    <row r="108" customFormat="1" spans="1:22">
      <c r="A108" s="24"/>
      <c r="B108" s="24"/>
      <c r="C108" s="24"/>
      <c r="D108" s="48" t="s">
        <v>728</v>
      </c>
      <c r="E108" s="49">
        <v>91.6</v>
      </c>
      <c r="F108" s="49">
        <v>156</v>
      </c>
      <c r="G108" s="49">
        <v>8</v>
      </c>
      <c r="H108" s="49">
        <v>26.6</v>
      </c>
      <c r="I108" s="49">
        <v>232.5</v>
      </c>
      <c r="J108" s="49">
        <v>19.4</v>
      </c>
      <c r="K108" s="49">
        <v>72.9</v>
      </c>
      <c r="L108" s="49">
        <v>133.9</v>
      </c>
      <c r="M108" s="49">
        <v>124.9</v>
      </c>
      <c r="N108" s="49">
        <v>93.3</v>
      </c>
      <c r="O108" s="49">
        <v>29</v>
      </c>
      <c r="P108" s="59">
        <v>13.66</v>
      </c>
      <c r="Q108" s="59">
        <v>13.44</v>
      </c>
      <c r="R108" s="59">
        <v>14.26</v>
      </c>
      <c r="S108" s="59">
        <v>13.79</v>
      </c>
      <c r="T108" s="49">
        <v>689.5</v>
      </c>
      <c r="U108" s="63">
        <v>11.8</v>
      </c>
      <c r="V108" s="64">
        <v>2</v>
      </c>
    </row>
    <row r="109" customFormat="1" spans="1:22">
      <c r="A109" s="24"/>
      <c r="B109" s="24"/>
      <c r="C109" s="24"/>
      <c r="D109" s="48" t="s">
        <v>754</v>
      </c>
      <c r="E109" s="49">
        <v>115</v>
      </c>
      <c r="F109" s="49">
        <v>154</v>
      </c>
      <c r="G109" s="49">
        <v>7.6</v>
      </c>
      <c r="H109" s="49">
        <v>29.6</v>
      </c>
      <c r="I109" s="49">
        <v>289.5</v>
      </c>
      <c r="J109" s="49">
        <v>22.2</v>
      </c>
      <c r="K109" s="49">
        <v>74.9</v>
      </c>
      <c r="L109" s="49">
        <v>142.5</v>
      </c>
      <c r="M109" s="49">
        <v>122.7</v>
      </c>
      <c r="N109" s="49">
        <v>86.1</v>
      </c>
      <c r="O109" s="49">
        <v>26.5</v>
      </c>
      <c r="P109" s="59">
        <v>15.09</v>
      </c>
      <c r="Q109" s="59">
        <v>15.39</v>
      </c>
      <c r="R109" s="59">
        <v>15.16</v>
      </c>
      <c r="S109" s="59">
        <v>15.21</v>
      </c>
      <c r="T109" s="49">
        <v>680.95</v>
      </c>
      <c r="U109" s="63">
        <v>9.81</v>
      </c>
      <c r="V109" s="64">
        <v>4</v>
      </c>
    </row>
    <row r="110" customFormat="1" spans="1:22">
      <c r="A110" s="24"/>
      <c r="B110" s="24"/>
      <c r="C110" s="24"/>
      <c r="D110" s="48" t="s">
        <v>743</v>
      </c>
      <c r="E110" s="49">
        <v>100.1</v>
      </c>
      <c r="F110" s="49">
        <v>144</v>
      </c>
      <c r="G110" s="49">
        <v>6.3</v>
      </c>
      <c r="H110" s="49">
        <v>31.8</v>
      </c>
      <c r="I110" s="49">
        <v>404.8</v>
      </c>
      <c r="J110" s="49">
        <v>22.3</v>
      </c>
      <c r="K110" s="49">
        <v>70</v>
      </c>
      <c r="L110" s="49">
        <v>119.8</v>
      </c>
      <c r="M110" s="49">
        <v>113.8</v>
      </c>
      <c r="N110" s="49">
        <v>95</v>
      </c>
      <c r="O110" s="49">
        <v>27.8</v>
      </c>
      <c r="P110" s="59">
        <v>11.89</v>
      </c>
      <c r="Q110" s="59">
        <v>11.85</v>
      </c>
      <c r="R110" s="59">
        <v>11.87</v>
      </c>
      <c r="S110" s="59">
        <v>11.87</v>
      </c>
      <c r="T110" s="49">
        <v>628.36</v>
      </c>
      <c r="U110" s="63">
        <v>3.82</v>
      </c>
      <c r="V110" s="64">
        <v>8</v>
      </c>
    </row>
    <row r="111" customFormat="1" spans="1:22">
      <c r="A111" s="24"/>
      <c r="B111" s="24"/>
      <c r="C111" s="24"/>
      <c r="D111" s="48" t="s">
        <v>755</v>
      </c>
      <c r="E111" s="49">
        <v>86</v>
      </c>
      <c r="F111" s="49">
        <v>149</v>
      </c>
      <c r="G111" s="49">
        <v>8.58</v>
      </c>
      <c r="H111" s="49">
        <v>29.68</v>
      </c>
      <c r="I111" s="49">
        <v>345.92</v>
      </c>
      <c r="J111" s="49">
        <v>19.26</v>
      </c>
      <c r="K111" s="49">
        <v>64.69</v>
      </c>
      <c r="L111" s="49">
        <v>138.63</v>
      </c>
      <c r="M111" s="49">
        <v>134.48</v>
      </c>
      <c r="N111" s="49">
        <v>97.01</v>
      </c>
      <c r="O111" s="49">
        <v>26.2</v>
      </c>
      <c r="P111" s="59">
        <v>13.13</v>
      </c>
      <c r="Q111" s="59">
        <v>13.52</v>
      </c>
      <c r="R111" s="59">
        <v>13.34</v>
      </c>
      <c r="S111" s="59">
        <v>13.33</v>
      </c>
      <c r="T111" s="49">
        <v>666.5</v>
      </c>
      <c r="U111" s="63">
        <v>1.14</v>
      </c>
      <c r="V111" s="64">
        <v>11</v>
      </c>
    </row>
    <row r="112" customFormat="1" spans="1:22">
      <c r="A112" s="24"/>
      <c r="B112" s="24"/>
      <c r="C112" s="24"/>
      <c r="D112" s="48" t="s">
        <v>745</v>
      </c>
      <c r="E112" s="49">
        <v>95.7</v>
      </c>
      <c r="F112" s="49">
        <v>147</v>
      </c>
      <c r="G112" s="49">
        <v>6</v>
      </c>
      <c r="H112" s="49">
        <v>31.5</v>
      </c>
      <c r="I112" s="49">
        <v>423.3</v>
      </c>
      <c r="J112" s="49">
        <v>23.9</v>
      </c>
      <c r="K112" s="49">
        <v>75.8</v>
      </c>
      <c r="L112" s="49">
        <v>102.4</v>
      </c>
      <c r="M112" s="49">
        <v>88.5</v>
      </c>
      <c r="N112" s="49">
        <v>86.4</v>
      </c>
      <c r="O112" s="49">
        <v>30.3</v>
      </c>
      <c r="P112" s="59">
        <v>13</v>
      </c>
      <c r="Q112" s="59">
        <v>13.4</v>
      </c>
      <c r="R112" s="59">
        <v>14.3</v>
      </c>
      <c r="S112" s="59">
        <v>13.5</v>
      </c>
      <c r="T112" s="49">
        <v>677.4</v>
      </c>
      <c r="U112" s="63">
        <v>6.9</v>
      </c>
      <c r="V112" s="64">
        <v>3</v>
      </c>
    </row>
    <row r="113" customFormat="1" spans="1:22">
      <c r="A113" s="24"/>
      <c r="B113" s="24"/>
      <c r="C113" s="24"/>
      <c r="D113" s="48" t="s">
        <v>731</v>
      </c>
      <c r="E113" s="49">
        <v>102</v>
      </c>
      <c r="F113" s="49">
        <v>148</v>
      </c>
      <c r="G113" s="49">
        <v>6.9</v>
      </c>
      <c r="H113" s="49">
        <v>31.5</v>
      </c>
      <c r="I113" s="49">
        <v>357.2</v>
      </c>
      <c r="J113" s="49">
        <v>20.3</v>
      </c>
      <c r="K113" s="49">
        <v>64.3</v>
      </c>
      <c r="L113" s="49">
        <v>115.3</v>
      </c>
      <c r="M113" s="49">
        <v>111.2</v>
      </c>
      <c r="N113" s="49">
        <v>96.5</v>
      </c>
      <c r="O113" s="49">
        <v>28.1</v>
      </c>
      <c r="P113" s="59">
        <v>11.67</v>
      </c>
      <c r="Q113" s="59">
        <v>11.86</v>
      </c>
      <c r="R113" s="59">
        <v>11.6</v>
      </c>
      <c r="S113" s="59">
        <v>11.71</v>
      </c>
      <c r="T113" s="49">
        <v>585.5</v>
      </c>
      <c r="U113" s="63">
        <v>1.65</v>
      </c>
      <c r="V113" s="64">
        <v>10</v>
      </c>
    </row>
    <row r="114" customFormat="1" spans="1:22">
      <c r="A114" s="24"/>
      <c r="B114" s="24"/>
      <c r="C114" s="24"/>
      <c r="D114" s="48" t="s">
        <v>756</v>
      </c>
      <c r="E114" s="49">
        <v>119</v>
      </c>
      <c r="F114" s="49">
        <v>148</v>
      </c>
      <c r="G114" s="49">
        <v>9.99</v>
      </c>
      <c r="H114" s="49">
        <v>55.22</v>
      </c>
      <c r="I114" s="49">
        <v>452.8</v>
      </c>
      <c r="J114" s="49">
        <v>26.12</v>
      </c>
      <c r="K114" s="49">
        <v>47.3</v>
      </c>
      <c r="L114" s="49">
        <v>116.2</v>
      </c>
      <c r="M114" s="49">
        <v>106.3</v>
      </c>
      <c r="N114" s="49">
        <v>91.5</v>
      </c>
      <c r="O114" s="49">
        <v>27.6</v>
      </c>
      <c r="P114" s="59">
        <v>16.19</v>
      </c>
      <c r="Q114" s="59">
        <v>16</v>
      </c>
      <c r="R114" s="59">
        <v>16.52</v>
      </c>
      <c r="S114" s="59">
        <v>16.24</v>
      </c>
      <c r="T114" s="49">
        <v>758.3</v>
      </c>
      <c r="U114" s="63">
        <v>7.29</v>
      </c>
      <c r="V114" s="64">
        <v>2</v>
      </c>
    </row>
    <row r="115" customFormat="1" spans="1:22">
      <c r="A115" s="24"/>
      <c r="B115" s="24"/>
      <c r="C115" s="24"/>
      <c r="D115" s="48" t="s">
        <v>757</v>
      </c>
      <c r="E115" s="49">
        <v>94</v>
      </c>
      <c r="F115" s="49">
        <v>141</v>
      </c>
      <c r="G115" s="49">
        <v>8.6</v>
      </c>
      <c r="H115" s="49">
        <v>31.2</v>
      </c>
      <c r="I115" s="49">
        <v>262.8</v>
      </c>
      <c r="J115" s="49">
        <v>19.5</v>
      </c>
      <c r="K115" s="49">
        <v>62.5</v>
      </c>
      <c r="L115" s="49">
        <v>115.3</v>
      </c>
      <c r="M115" s="49">
        <v>110.1</v>
      </c>
      <c r="N115" s="49">
        <v>95.5</v>
      </c>
      <c r="O115" s="49">
        <v>28.5</v>
      </c>
      <c r="P115" s="59">
        <v>13.88</v>
      </c>
      <c r="Q115" s="59">
        <v>13.65</v>
      </c>
      <c r="R115" s="59">
        <v>12.73</v>
      </c>
      <c r="S115" s="59">
        <v>13.42</v>
      </c>
      <c r="T115" s="49">
        <v>638.76</v>
      </c>
      <c r="U115" s="63">
        <v>2.8</v>
      </c>
      <c r="V115" s="64">
        <v>12</v>
      </c>
    </row>
    <row r="116" customFormat="1" spans="1:22">
      <c r="A116" s="24"/>
      <c r="B116" s="24"/>
      <c r="C116" s="24"/>
      <c r="D116" s="27" t="s">
        <v>580</v>
      </c>
      <c r="E116" s="50">
        <f t="shared" ref="E116:T116" si="9">AVERAGE(E104:E115)</f>
        <v>100.758333333333</v>
      </c>
      <c r="F116" s="50">
        <f t="shared" si="9"/>
        <v>147.666666666667</v>
      </c>
      <c r="G116" s="50">
        <f t="shared" si="9"/>
        <v>7.78333333333333</v>
      </c>
      <c r="H116" s="50">
        <f t="shared" si="9"/>
        <v>33.9908333333333</v>
      </c>
      <c r="I116" s="50">
        <f t="shared" si="9"/>
        <v>348.275139620653</v>
      </c>
      <c r="J116" s="50">
        <f t="shared" si="9"/>
        <v>22.3466666666667</v>
      </c>
      <c r="K116" s="50">
        <f t="shared" si="9"/>
        <v>67.1008333333333</v>
      </c>
      <c r="L116" s="50">
        <f t="shared" si="9"/>
        <v>122.349166666667</v>
      </c>
      <c r="M116" s="50">
        <f t="shared" si="9"/>
        <v>112.761666666667</v>
      </c>
      <c r="N116" s="50">
        <f t="shared" si="9"/>
        <v>92.4325</v>
      </c>
      <c r="O116" s="50">
        <f t="shared" si="9"/>
        <v>27.7083333333333</v>
      </c>
      <c r="P116" s="60">
        <f t="shared" si="9"/>
        <v>13.8966666666667</v>
      </c>
      <c r="Q116" s="60">
        <f t="shared" si="9"/>
        <v>13.9341666666667</v>
      </c>
      <c r="R116" s="60">
        <f t="shared" si="9"/>
        <v>13.9866666666667</v>
      </c>
      <c r="S116" s="60">
        <f t="shared" si="9"/>
        <v>13.9341666666667</v>
      </c>
      <c r="T116" s="50">
        <f t="shared" si="9"/>
        <v>670.5</v>
      </c>
      <c r="U116" s="65">
        <v>5.47428032090608</v>
      </c>
      <c r="V116" s="66">
        <v>4</v>
      </c>
    </row>
    <row r="117" customFormat="1" spans="1:22">
      <c r="A117" s="24">
        <v>2019</v>
      </c>
      <c r="B117" s="24"/>
      <c r="C117" s="24" t="s">
        <v>767</v>
      </c>
      <c r="D117" s="51" t="s">
        <v>736</v>
      </c>
      <c r="E117" s="52">
        <v>108</v>
      </c>
      <c r="F117" s="52">
        <v>149</v>
      </c>
      <c r="G117" s="52">
        <v>8.8</v>
      </c>
      <c r="H117" s="52">
        <v>35.4</v>
      </c>
      <c r="I117" s="52">
        <v>302.27</v>
      </c>
      <c r="J117" s="52">
        <v>23.5</v>
      </c>
      <c r="K117" s="52">
        <v>66.38</v>
      </c>
      <c r="L117" s="52">
        <v>123.1</v>
      </c>
      <c r="M117" s="52">
        <v>111.9</v>
      </c>
      <c r="N117" s="52">
        <v>90.96</v>
      </c>
      <c r="O117" s="52">
        <v>31.5</v>
      </c>
      <c r="P117" s="61">
        <v>16.5</v>
      </c>
      <c r="Q117" s="61">
        <v>16.75</v>
      </c>
      <c r="R117" s="61">
        <v>17.2</v>
      </c>
      <c r="S117" s="61">
        <v>16.82</v>
      </c>
      <c r="T117" s="52">
        <v>697.21</v>
      </c>
      <c r="U117" s="61">
        <v>4.99518101319199</v>
      </c>
      <c r="V117" s="67">
        <v>9</v>
      </c>
    </row>
    <row r="118" customFormat="1" spans="1:22">
      <c r="A118" s="24"/>
      <c r="B118" s="24"/>
      <c r="C118" s="24"/>
      <c r="D118" s="51" t="s">
        <v>751</v>
      </c>
      <c r="E118" s="52">
        <v>96.7</v>
      </c>
      <c r="F118" s="52">
        <v>147</v>
      </c>
      <c r="G118" s="52">
        <v>5.1</v>
      </c>
      <c r="H118" s="52">
        <v>25.6</v>
      </c>
      <c r="I118" s="52">
        <v>402</v>
      </c>
      <c r="J118" s="52">
        <v>20.5</v>
      </c>
      <c r="K118" s="52">
        <v>80</v>
      </c>
      <c r="L118" s="52">
        <v>143</v>
      </c>
      <c r="M118" s="52">
        <v>133.4</v>
      </c>
      <c r="N118" s="52">
        <v>93.3</v>
      </c>
      <c r="O118" s="52">
        <v>28</v>
      </c>
      <c r="P118" s="61">
        <v>15.62</v>
      </c>
      <c r="Q118" s="61">
        <v>15.71</v>
      </c>
      <c r="R118" s="61">
        <v>15.49</v>
      </c>
      <c r="S118" s="61">
        <v>15.61</v>
      </c>
      <c r="T118" s="52">
        <v>743.17</v>
      </c>
      <c r="U118" s="61">
        <v>3.56038014548089</v>
      </c>
      <c r="V118" s="67">
        <v>8</v>
      </c>
    </row>
    <row r="119" customFormat="1" spans="1:22">
      <c r="A119" s="24"/>
      <c r="B119" s="24"/>
      <c r="C119" s="24"/>
      <c r="D119" s="51" t="s">
        <v>752</v>
      </c>
      <c r="E119" s="52">
        <v>103.8</v>
      </c>
      <c r="F119" s="52">
        <v>151</v>
      </c>
      <c r="G119" s="52">
        <v>9.22</v>
      </c>
      <c r="H119" s="52">
        <v>39.97</v>
      </c>
      <c r="I119" s="52">
        <v>333.5</v>
      </c>
      <c r="J119" s="52">
        <v>21.63</v>
      </c>
      <c r="K119" s="52">
        <v>54.12</v>
      </c>
      <c r="L119" s="52">
        <v>116.2</v>
      </c>
      <c r="M119" s="52">
        <v>111.8</v>
      </c>
      <c r="N119" s="52">
        <v>96.21</v>
      </c>
      <c r="O119" s="52">
        <v>30.11</v>
      </c>
      <c r="P119" s="61">
        <v>14.27</v>
      </c>
      <c r="Q119" s="61">
        <v>13.76</v>
      </c>
      <c r="R119" s="61">
        <v>14.12</v>
      </c>
      <c r="S119" s="61">
        <v>14.05</v>
      </c>
      <c r="T119" s="52">
        <v>702.68</v>
      </c>
      <c r="U119" s="61">
        <v>7.01</v>
      </c>
      <c r="V119" s="67">
        <v>3</v>
      </c>
    </row>
    <row r="120" customFormat="1" spans="1:22">
      <c r="A120" s="24"/>
      <c r="B120" s="24"/>
      <c r="C120" s="24"/>
      <c r="D120" s="51" t="s">
        <v>753</v>
      </c>
      <c r="E120" s="52">
        <v>88</v>
      </c>
      <c r="F120" s="52">
        <v>152</v>
      </c>
      <c r="G120" s="52">
        <v>7.69</v>
      </c>
      <c r="H120" s="52">
        <v>30.78</v>
      </c>
      <c r="I120" s="52">
        <v>300.26</v>
      </c>
      <c r="J120" s="52">
        <v>23.37</v>
      </c>
      <c r="K120" s="52">
        <v>75.93</v>
      </c>
      <c r="L120" s="52">
        <v>143.7</v>
      </c>
      <c r="M120" s="52">
        <v>115.5</v>
      </c>
      <c r="N120" s="52">
        <v>80.38</v>
      </c>
      <c r="O120" s="52">
        <v>27.7</v>
      </c>
      <c r="P120" s="61">
        <v>16.51</v>
      </c>
      <c r="Q120" s="61">
        <v>16.68</v>
      </c>
      <c r="R120" s="61">
        <v>16.11</v>
      </c>
      <c r="S120" s="61">
        <v>16.43</v>
      </c>
      <c r="T120" s="52">
        <v>730.3</v>
      </c>
      <c r="U120" s="61">
        <v>9.05</v>
      </c>
      <c r="V120" s="67">
        <v>1</v>
      </c>
    </row>
    <row r="121" customFormat="1" spans="1:22">
      <c r="A121" s="24"/>
      <c r="B121" s="24"/>
      <c r="C121" s="24"/>
      <c r="D121" s="51" t="s">
        <v>728</v>
      </c>
      <c r="E121" s="52">
        <v>103</v>
      </c>
      <c r="F121" s="52">
        <v>156</v>
      </c>
      <c r="G121" s="52">
        <v>8.3</v>
      </c>
      <c r="H121" s="52">
        <v>34.6</v>
      </c>
      <c r="I121" s="52">
        <v>316.9</v>
      </c>
      <c r="J121" s="52">
        <v>25.1</v>
      </c>
      <c r="K121" s="52">
        <v>72.5</v>
      </c>
      <c r="L121" s="52">
        <v>148.5</v>
      </c>
      <c r="M121" s="52">
        <v>122.1</v>
      </c>
      <c r="N121" s="52">
        <v>82.2</v>
      </c>
      <c r="O121" s="52">
        <v>23.4</v>
      </c>
      <c r="P121" s="61">
        <v>16.06</v>
      </c>
      <c r="Q121" s="61">
        <v>15.91</v>
      </c>
      <c r="R121" s="61">
        <v>15.98</v>
      </c>
      <c r="S121" s="61">
        <v>15.98</v>
      </c>
      <c r="T121" s="52">
        <v>799</v>
      </c>
      <c r="U121" s="61">
        <v>9.9</v>
      </c>
      <c r="V121" s="67">
        <v>1</v>
      </c>
    </row>
    <row r="122" customFormat="1" spans="1:22">
      <c r="A122" s="24"/>
      <c r="B122" s="24"/>
      <c r="C122" s="24"/>
      <c r="D122" s="51" t="s">
        <v>754</v>
      </c>
      <c r="E122" s="52">
        <v>116.5</v>
      </c>
      <c r="F122" s="52">
        <v>154</v>
      </c>
      <c r="G122" s="52">
        <v>7.7</v>
      </c>
      <c r="H122" s="52">
        <v>28.6</v>
      </c>
      <c r="I122" s="52">
        <v>271.4</v>
      </c>
      <c r="J122" s="52">
        <v>22.9</v>
      </c>
      <c r="K122" s="52">
        <v>80.1</v>
      </c>
      <c r="L122" s="52">
        <v>135.3</v>
      </c>
      <c r="M122" s="52">
        <v>108.2</v>
      </c>
      <c r="N122" s="52">
        <v>80</v>
      </c>
      <c r="O122" s="52">
        <v>27.1</v>
      </c>
      <c r="P122" s="61">
        <v>14.21</v>
      </c>
      <c r="Q122" s="61">
        <v>15.07</v>
      </c>
      <c r="R122" s="61">
        <v>14.78</v>
      </c>
      <c r="S122" s="61">
        <v>14.69</v>
      </c>
      <c r="T122" s="52">
        <v>657.35</v>
      </c>
      <c r="U122" s="61">
        <v>3.82</v>
      </c>
      <c r="V122" s="67">
        <v>7</v>
      </c>
    </row>
    <row r="123" customFormat="1" spans="1:22">
      <c r="A123" s="24"/>
      <c r="B123" s="24"/>
      <c r="C123" s="24"/>
      <c r="D123" s="51" t="s">
        <v>743</v>
      </c>
      <c r="E123" s="52">
        <v>91.6</v>
      </c>
      <c r="F123" s="52">
        <v>145</v>
      </c>
      <c r="G123" s="52">
        <v>7.1</v>
      </c>
      <c r="H123" s="52">
        <v>32.2</v>
      </c>
      <c r="I123" s="52">
        <v>351.6</v>
      </c>
      <c r="J123" s="52">
        <v>23.7</v>
      </c>
      <c r="K123" s="52">
        <v>73.6</v>
      </c>
      <c r="L123" s="52">
        <v>109.4</v>
      </c>
      <c r="M123" s="52">
        <v>105.1</v>
      </c>
      <c r="N123" s="52">
        <v>96.1</v>
      </c>
      <c r="O123" s="52">
        <v>30.64</v>
      </c>
      <c r="P123" s="61">
        <v>12.7</v>
      </c>
      <c r="Q123" s="61">
        <v>12.35</v>
      </c>
      <c r="R123" s="61">
        <v>12.85</v>
      </c>
      <c r="S123" s="61">
        <v>12.63</v>
      </c>
      <c r="T123" s="52">
        <v>668.4</v>
      </c>
      <c r="U123" s="61">
        <v>2.57</v>
      </c>
      <c r="V123" s="67">
        <v>7</v>
      </c>
    </row>
    <row r="124" customFormat="1" spans="1:22">
      <c r="A124" s="24"/>
      <c r="B124" s="24"/>
      <c r="C124" s="24"/>
      <c r="D124" s="51" t="s">
        <v>755</v>
      </c>
      <c r="E124" s="52">
        <v>87</v>
      </c>
      <c r="F124" s="52">
        <v>151</v>
      </c>
      <c r="G124" s="52">
        <v>8.55</v>
      </c>
      <c r="H124" s="52">
        <v>24.66</v>
      </c>
      <c r="I124" s="52">
        <v>288.42</v>
      </c>
      <c r="J124" s="52">
        <v>16.26</v>
      </c>
      <c r="K124" s="52">
        <v>65.94</v>
      </c>
      <c r="L124" s="52">
        <v>126.8</v>
      </c>
      <c r="M124" s="52">
        <v>117.1</v>
      </c>
      <c r="N124" s="52">
        <v>92.3</v>
      </c>
      <c r="O124" s="52">
        <v>28.4</v>
      </c>
      <c r="P124" s="61">
        <v>13.58</v>
      </c>
      <c r="Q124" s="61">
        <v>13.9</v>
      </c>
      <c r="R124" s="61">
        <v>13.66</v>
      </c>
      <c r="S124" s="61">
        <v>13.71</v>
      </c>
      <c r="T124" s="52">
        <v>685.7</v>
      </c>
      <c r="U124" s="61">
        <v>9.7</v>
      </c>
      <c r="V124" s="67">
        <v>3</v>
      </c>
    </row>
    <row r="125" customFormat="1" spans="1:22">
      <c r="A125" s="24"/>
      <c r="B125" s="24"/>
      <c r="C125" s="24"/>
      <c r="D125" s="51" t="s">
        <v>759</v>
      </c>
      <c r="E125" s="52">
        <v>101</v>
      </c>
      <c r="F125" s="52">
        <v>140</v>
      </c>
      <c r="G125" s="52">
        <v>8.1</v>
      </c>
      <c r="H125" s="52">
        <v>37</v>
      </c>
      <c r="I125" s="52">
        <v>357.3</v>
      </c>
      <c r="J125" s="52">
        <v>23.2</v>
      </c>
      <c r="K125" s="52">
        <v>62.5</v>
      </c>
      <c r="L125" s="52">
        <v>117.7</v>
      </c>
      <c r="M125" s="52">
        <v>108.2</v>
      </c>
      <c r="N125" s="52">
        <v>91.9</v>
      </c>
      <c r="O125" s="52">
        <v>32.1</v>
      </c>
      <c r="P125" s="61">
        <v>15.78</v>
      </c>
      <c r="Q125" s="61">
        <v>15.33</v>
      </c>
      <c r="R125" s="61">
        <v>15.22</v>
      </c>
      <c r="S125" s="61">
        <v>15.44</v>
      </c>
      <c r="T125" s="52">
        <v>772.2</v>
      </c>
      <c r="U125" s="61">
        <v>14.19</v>
      </c>
      <c r="V125" s="67">
        <v>4</v>
      </c>
    </row>
    <row r="126" customFormat="1" spans="1:22">
      <c r="A126" s="24"/>
      <c r="B126" s="24"/>
      <c r="C126" s="24"/>
      <c r="D126" s="51" t="s">
        <v>760</v>
      </c>
      <c r="E126" s="52">
        <v>86</v>
      </c>
      <c r="F126" s="52">
        <v>153</v>
      </c>
      <c r="G126" s="52">
        <v>8.4</v>
      </c>
      <c r="H126" s="52">
        <v>29.45</v>
      </c>
      <c r="I126" s="52">
        <v>250.6</v>
      </c>
      <c r="J126" s="52">
        <v>21.7</v>
      </c>
      <c r="K126" s="52">
        <v>73.7</v>
      </c>
      <c r="L126" s="52">
        <v>135</v>
      </c>
      <c r="M126" s="52">
        <v>123</v>
      </c>
      <c r="N126" s="52">
        <v>91.1</v>
      </c>
      <c r="O126" s="52">
        <v>29.9</v>
      </c>
      <c r="P126" s="61">
        <v>17.1</v>
      </c>
      <c r="Q126" s="61">
        <v>16.3</v>
      </c>
      <c r="R126" s="61">
        <v>15.7</v>
      </c>
      <c r="S126" s="61">
        <v>16.4</v>
      </c>
      <c r="T126" s="52">
        <v>727.4</v>
      </c>
      <c r="U126" s="61">
        <v>4.25</v>
      </c>
      <c r="V126" s="67">
        <v>10</v>
      </c>
    </row>
    <row r="127" customFormat="1" spans="1:22">
      <c r="A127" s="24"/>
      <c r="B127" s="24"/>
      <c r="C127" s="24"/>
      <c r="D127" s="51" t="s">
        <v>756</v>
      </c>
      <c r="E127" s="52">
        <v>100.2</v>
      </c>
      <c r="F127" s="52">
        <v>150</v>
      </c>
      <c r="G127" s="52">
        <v>8.2</v>
      </c>
      <c r="H127" s="52">
        <v>35.6</v>
      </c>
      <c r="I127" s="52">
        <v>334.8</v>
      </c>
      <c r="J127" s="52">
        <v>20.7</v>
      </c>
      <c r="K127" s="52">
        <v>58.1</v>
      </c>
      <c r="L127" s="52">
        <v>137</v>
      </c>
      <c r="M127" s="52">
        <v>134.3</v>
      </c>
      <c r="N127" s="52">
        <v>98</v>
      </c>
      <c r="O127" s="52">
        <v>28.9</v>
      </c>
      <c r="P127" s="61">
        <v>15.75</v>
      </c>
      <c r="Q127" s="61">
        <v>16.87</v>
      </c>
      <c r="R127" s="61">
        <v>15.67</v>
      </c>
      <c r="S127" s="61">
        <v>16.09</v>
      </c>
      <c r="T127" s="52">
        <v>751.4</v>
      </c>
      <c r="U127" s="61">
        <v>4.1</v>
      </c>
      <c r="V127" s="67">
        <v>6</v>
      </c>
    </row>
    <row r="128" customFormat="1" spans="1:22">
      <c r="A128" s="24"/>
      <c r="B128" s="24"/>
      <c r="C128" s="24"/>
      <c r="D128" s="51" t="s">
        <v>757</v>
      </c>
      <c r="E128" s="52">
        <v>100</v>
      </c>
      <c r="F128" s="52">
        <v>146</v>
      </c>
      <c r="G128" s="52">
        <v>7.37</v>
      </c>
      <c r="H128" s="52">
        <v>26.05</v>
      </c>
      <c r="I128" s="52">
        <v>353.46</v>
      </c>
      <c r="J128" s="52">
        <v>22.7</v>
      </c>
      <c r="K128" s="52">
        <v>87.14</v>
      </c>
      <c r="L128" s="52">
        <v>113</v>
      </c>
      <c r="M128" s="52">
        <v>105.3</v>
      </c>
      <c r="N128" s="52">
        <v>93.2</v>
      </c>
      <c r="O128" s="52">
        <v>28.8</v>
      </c>
      <c r="P128" s="61">
        <v>14.56</v>
      </c>
      <c r="Q128" s="61">
        <v>14.84</v>
      </c>
      <c r="R128" s="61">
        <v>14.78</v>
      </c>
      <c r="S128" s="61">
        <v>14.73</v>
      </c>
      <c r="T128" s="52">
        <v>681.82</v>
      </c>
      <c r="U128" s="61">
        <v>4.89</v>
      </c>
      <c r="V128" s="67">
        <v>12</v>
      </c>
    </row>
    <row r="129" s="2" customFormat="1" spans="1:22">
      <c r="A129" s="30"/>
      <c r="B129" s="30"/>
      <c r="C129" s="24"/>
      <c r="D129" s="53" t="s">
        <v>580</v>
      </c>
      <c r="E129" s="54">
        <f t="shared" ref="E129:T129" si="10">AVERAGE(E117:E128)</f>
        <v>98.4833333333333</v>
      </c>
      <c r="F129" s="54">
        <f t="shared" si="10"/>
        <v>149.5</v>
      </c>
      <c r="G129" s="54">
        <f t="shared" si="10"/>
        <v>7.8775</v>
      </c>
      <c r="H129" s="54">
        <f t="shared" si="10"/>
        <v>31.6591666666667</v>
      </c>
      <c r="I129" s="54">
        <f t="shared" si="10"/>
        <v>321.875833333333</v>
      </c>
      <c r="J129" s="54">
        <f t="shared" si="10"/>
        <v>22.105</v>
      </c>
      <c r="K129" s="54">
        <f t="shared" si="10"/>
        <v>70.8341666666667</v>
      </c>
      <c r="L129" s="54">
        <f t="shared" si="10"/>
        <v>129.058333333333</v>
      </c>
      <c r="M129" s="54">
        <f t="shared" si="10"/>
        <v>116.325</v>
      </c>
      <c r="N129" s="54">
        <f t="shared" si="10"/>
        <v>90.4708333333333</v>
      </c>
      <c r="O129" s="54">
        <f t="shared" si="10"/>
        <v>28.8791666666667</v>
      </c>
      <c r="P129" s="62">
        <f t="shared" si="10"/>
        <v>15.22</v>
      </c>
      <c r="Q129" s="62">
        <f t="shared" si="10"/>
        <v>15.2891666666667</v>
      </c>
      <c r="R129" s="62">
        <f t="shared" si="10"/>
        <v>15.13</v>
      </c>
      <c r="S129" s="62">
        <f t="shared" si="10"/>
        <v>15.215</v>
      </c>
      <c r="T129" s="54">
        <f t="shared" si="10"/>
        <v>718.0525</v>
      </c>
      <c r="U129" s="62">
        <v>6.50279586478988</v>
      </c>
      <c r="V129" s="21">
        <v>2</v>
      </c>
    </row>
    <row r="130" customFormat="1" spans="1:22">
      <c r="A130" s="24">
        <v>2020</v>
      </c>
      <c r="B130" s="24"/>
      <c r="C130" s="24" t="s">
        <v>768</v>
      </c>
      <c r="D130" s="55" t="s">
        <v>751</v>
      </c>
      <c r="E130" s="56">
        <v>91.2</v>
      </c>
      <c r="F130" s="56">
        <v>146</v>
      </c>
      <c r="G130" s="56">
        <v>7.8</v>
      </c>
      <c r="H130" s="56">
        <v>44.08</v>
      </c>
      <c r="I130" s="56">
        <v>465.1</v>
      </c>
      <c r="J130" s="56">
        <v>25.46</v>
      </c>
      <c r="K130" s="56">
        <v>57.75</v>
      </c>
      <c r="L130" s="56">
        <v>106.24</v>
      </c>
      <c r="M130" s="56">
        <v>102.18</v>
      </c>
      <c r="N130" s="56">
        <v>96.18</v>
      </c>
      <c r="O130" s="56">
        <v>28.1</v>
      </c>
      <c r="P130" s="56">
        <v>15.2</v>
      </c>
      <c r="Q130" s="56">
        <v>15.7</v>
      </c>
      <c r="R130" s="56"/>
      <c r="S130" s="56">
        <v>30.9</v>
      </c>
      <c r="T130" s="56">
        <v>690</v>
      </c>
      <c r="U130" s="68">
        <v>9.19</v>
      </c>
      <c r="V130" s="69">
        <v>2</v>
      </c>
    </row>
    <row r="131" customFormat="1" spans="1:22">
      <c r="A131" s="24"/>
      <c r="B131" s="24"/>
      <c r="C131" s="24"/>
      <c r="D131" s="55" t="s">
        <v>753</v>
      </c>
      <c r="E131" s="56">
        <v>86</v>
      </c>
      <c r="F131" s="56">
        <v>146</v>
      </c>
      <c r="G131" s="56">
        <v>8.03</v>
      </c>
      <c r="H131" s="56">
        <v>33.82</v>
      </c>
      <c r="I131" s="56">
        <v>421.2</v>
      </c>
      <c r="J131" s="56">
        <v>23.17</v>
      </c>
      <c r="K131" s="56">
        <v>68.5</v>
      </c>
      <c r="L131" s="56">
        <v>123.6</v>
      </c>
      <c r="M131" s="56">
        <v>110.2</v>
      </c>
      <c r="N131" s="56">
        <v>91.9</v>
      </c>
      <c r="O131" s="56">
        <v>26.7</v>
      </c>
      <c r="P131" s="56">
        <v>148.2</v>
      </c>
      <c r="Q131" s="56">
        <v>148.9</v>
      </c>
      <c r="R131" s="56"/>
      <c r="S131" s="56">
        <v>148.56</v>
      </c>
      <c r="T131" s="56">
        <v>660.3</v>
      </c>
      <c r="U131" s="68">
        <v>5.41</v>
      </c>
      <c r="V131" s="69">
        <v>4</v>
      </c>
    </row>
    <row r="132" customFormat="1" spans="1:22">
      <c r="A132" s="24"/>
      <c r="B132" s="24"/>
      <c r="C132" s="24"/>
      <c r="D132" s="55" t="s">
        <v>762</v>
      </c>
      <c r="E132" s="56">
        <v>115.4</v>
      </c>
      <c r="F132" s="56">
        <v>146</v>
      </c>
      <c r="G132" s="56">
        <v>8.3</v>
      </c>
      <c r="H132" s="56">
        <v>33.5</v>
      </c>
      <c r="I132" s="56">
        <v>303.61</v>
      </c>
      <c r="J132" s="56">
        <v>22.8</v>
      </c>
      <c r="K132" s="56">
        <v>68</v>
      </c>
      <c r="L132" s="56">
        <v>122.9</v>
      </c>
      <c r="M132" s="56">
        <v>108.8</v>
      </c>
      <c r="N132" s="56">
        <v>88.5</v>
      </c>
      <c r="O132" s="56">
        <v>28</v>
      </c>
      <c r="P132" s="56">
        <v>328.02</v>
      </c>
      <c r="Q132" s="56">
        <v>344.85</v>
      </c>
      <c r="R132" s="56"/>
      <c r="S132" s="56">
        <v>336.44</v>
      </c>
      <c r="T132" s="56">
        <v>672.88</v>
      </c>
      <c r="U132" s="68">
        <v>4.34</v>
      </c>
      <c r="V132" s="69">
        <v>4</v>
      </c>
    </row>
    <row r="133" customFormat="1" spans="1:22">
      <c r="A133" s="24"/>
      <c r="B133" s="24"/>
      <c r="C133" s="24"/>
      <c r="D133" s="55" t="s">
        <v>754</v>
      </c>
      <c r="E133" s="56">
        <v>111</v>
      </c>
      <c r="F133" s="56">
        <v>152</v>
      </c>
      <c r="G133" s="56">
        <v>7.2</v>
      </c>
      <c r="H133" s="56">
        <v>27.1</v>
      </c>
      <c r="I133" s="56">
        <v>276.4</v>
      </c>
      <c r="J133" s="56">
        <v>22.4</v>
      </c>
      <c r="K133" s="56">
        <v>82.5</v>
      </c>
      <c r="L133" s="56">
        <v>141.2</v>
      </c>
      <c r="M133" s="56">
        <v>113.5</v>
      </c>
      <c r="N133" s="56">
        <v>80.4</v>
      </c>
      <c r="O133" s="56">
        <v>26</v>
      </c>
      <c r="P133" s="56">
        <v>216.75</v>
      </c>
      <c r="Q133" s="56">
        <v>219.01</v>
      </c>
      <c r="R133" s="56"/>
      <c r="S133" s="56">
        <v>217.88</v>
      </c>
      <c r="T133" s="56">
        <v>659.57</v>
      </c>
      <c r="U133" s="68">
        <v>3.11</v>
      </c>
      <c r="V133" s="69">
        <v>5</v>
      </c>
    </row>
    <row r="134" customFormat="1" spans="1:22">
      <c r="A134" s="24"/>
      <c r="B134" s="24"/>
      <c r="C134" s="24"/>
      <c r="D134" s="55" t="s">
        <v>763</v>
      </c>
      <c r="E134" s="56">
        <v>104</v>
      </c>
      <c r="F134" s="56">
        <v>140</v>
      </c>
      <c r="G134" s="56">
        <v>4</v>
      </c>
      <c r="H134" s="56">
        <v>27</v>
      </c>
      <c r="I134" s="56">
        <v>575</v>
      </c>
      <c r="J134" s="56">
        <v>17.2</v>
      </c>
      <c r="K134" s="56">
        <v>63.7</v>
      </c>
      <c r="L134" s="56">
        <v>179.6</v>
      </c>
      <c r="M134" s="56">
        <v>158.5</v>
      </c>
      <c r="N134" s="56">
        <v>88.3</v>
      </c>
      <c r="O134" s="56">
        <v>28.1</v>
      </c>
      <c r="P134" s="56">
        <v>165.53</v>
      </c>
      <c r="Q134" s="56">
        <v>161.49</v>
      </c>
      <c r="R134" s="56" t="s">
        <v>764</v>
      </c>
      <c r="S134" s="56">
        <v>163.51</v>
      </c>
      <c r="T134" s="56">
        <v>654.04</v>
      </c>
      <c r="U134" s="68">
        <v>5.79</v>
      </c>
      <c r="V134" s="69">
        <v>5</v>
      </c>
    </row>
    <row r="135" customFormat="1" spans="1:22">
      <c r="A135" s="24"/>
      <c r="B135" s="24"/>
      <c r="C135" s="24"/>
      <c r="D135" s="55" t="s">
        <v>755</v>
      </c>
      <c r="E135" s="56">
        <v>87</v>
      </c>
      <c r="F135" s="56">
        <v>154</v>
      </c>
      <c r="G135" s="56">
        <v>9.4</v>
      </c>
      <c r="H135" s="56">
        <v>34.6</v>
      </c>
      <c r="I135" s="56">
        <v>368.1</v>
      </c>
      <c r="J135" s="56">
        <v>24.9</v>
      </c>
      <c r="K135" s="56">
        <v>71.2</v>
      </c>
      <c r="L135" s="56">
        <v>98.5</v>
      </c>
      <c r="M135" s="56">
        <v>95.8</v>
      </c>
      <c r="N135" s="56">
        <v>97.3</v>
      </c>
      <c r="O135" s="56">
        <v>29.9</v>
      </c>
      <c r="P135" s="56">
        <v>204.8</v>
      </c>
      <c r="Q135" s="56">
        <v>212.4</v>
      </c>
      <c r="R135" s="56"/>
      <c r="S135" s="56">
        <v>208.6</v>
      </c>
      <c r="T135" s="56">
        <v>695.2</v>
      </c>
      <c r="U135" s="68">
        <v>7.38</v>
      </c>
      <c r="V135" s="69">
        <v>3</v>
      </c>
    </row>
    <row r="136" customFormat="1" spans="1:22">
      <c r="A136" s="24"/>
      <c r="B136" s="24"/>
      <c r="C136" s="24"/>
      <c r="D136" s="55" t="s">
        <v>765</v>
      </c>
      <c r="E136" s="56">
        <v>107</v>
      </c>
      <c r="F136" s="56">
        <v>161</v>
      </c>
      <c r="G136" s="56">
        <v>7.3</v>
      </c>
      <c r="H136" s="56">
        <v>30.7</v>
      </c>
      <c r="I136" s="56">
        <v>320</v>
      </c>
      <c r="J136" s="56">
        <v>27</v>
      </c>
      <c r="K136" s="56">
        <v>88</v>
      </c>
      <c r="L136" s="56">
        <v>106.2</v>
      </c>
      <c r="M136" s="56">
        <v>102.6</v>
      </c>
      <c r="N136" s="56">
        <v>96.6</v>
      </c>
      <c r="O136" s="56">
        <v>26.8</v>
      </c>
      <c r="P136" s="56">
        <v>157.4</v>
      </c>
      <c r="Q136" s="56">
        <v>150.2</v>
      </c>
      <c r="R136" s="56"/>
      <c r="S136" s="56">
        <v>153.8</v>
      </c>
      <c r="T136" s="56">
        <v>613.4</v>
      </c>
      <c r="U136" s="68">
        <v>-2.6</v>
      </c>
      <c r="V136" s="69">
        <v>7</v>
      </c>
    </row>
    <row r="137" customFormat="1" spans="1:22">
      <c r="A137" s="24"/>
      <c r="B137" s="24"/>
      <c r="C137" s="24"/>
      <c r="D137" s="55" t="s">
        <v>731</v>
      </c>
      <c r="E137" s="56">
        <v>102</v>
      </c>
      <c r="F137" s="56">
        <v>143</v>
      </c>
      <c r="G137" s="56">
        <v>7.3</v>
      </c>
      <c r="H137" s="56">
        <v>37.2</v>
      </c>
      <c r="I137" s="56">
        <v>409.9</v>
      </c>
      <c r="J137" s="56">
        <v>22.2</v>
      </c>
      <c r="K137" s="56">
        <v>59.7</v>
      </c>
      <c r="L137" s="56">
        <v>113.3</v>
      </c>
      <c r="M137" s="56">
        <v>96.9</v>
      </c>
      <c r="N137" s="56">
        <v>85.5</v>
      </c>
      <c r="O137" s="56">
        <v>28.6</v>
      </c>
      <c r="P137" s="56">
        <v>331.2</v>
      </c>
      <c r="Q137" s="56">
        <v>320.4</v>
      </c>
      <c r="R137" s="56"/>
      <c r="S137" s="56">
        <v>325.8</v>
      </c>
      <c r="T137" s="56">
        <v>651.6</v>
      </c>
      <c r="U137" s="68">
        <v>1.26</v>
      </c>
      <c r="V137" s="69">
        <v>6</v>
      </c>
    </row>
    <row r="138" customFormat="1" spans="1:22">
      <c r="A138" s="24"/>
      <c r="B138" s="24"/>
      <c r="C138" s="24"/>
      <c r="D138" s="55" t="s">
        <v>756</v>
      </c>
      <c r="E138" s="56">
        <v>95.8</v>
      </c>
      <c r="F138" s="56">
        <v>143</v>
      </c>
      <c r="G138" s="56">
        <v>7.8</v>
      </c>
      <c r="H138" s="56">
        <v>29.7</v>
      </c>
      <c r="I138" s="56">
        <v>280.769230769231</v>
      </c>
      <c r="J138" s="56">
        <v>23.5</v>
      </c>
      <c r="K138" s="56">
        <v>79.1</v>
      </c>
      <c r="L138" s="56">
        <v>165</v>
      </c>
      <c r="M138" s="56">
        <v>159.3</v>
      </c>
      <c r="N138" s="56">
        <v>96.6</v>
      </c>
      <c r="O138" s="56">
        <v>29.1</v>
      </c>
      <c r="P138" s="56">
        <v>204.8</v>
      </c>
      <c r="Q138" s="56">
        <v>220.1</v>
      </c>
      <c r="R138" s="56"/>
      <c r="S138" s="56">
        <v>212.5</v>
      </c>
      <c r="T138" s="56">
        <v>787</v>
      </c>
      <c r="U138" s="68">
        <v>8.8</v>
      </c>
      <c r="V138" s="69">
        <v>2</v>
      </c>
    </row>
    <row r="139" customFormat="1" spans="1:22">
      <c r="A139" s="24"/>
      <c r="B139" s="24"/>
      <c r="C139" s="24"/>
      <c r="D139" s="55" t="s">
        <v>757</v>
      </c>
      <c r="E139" s="56">
        <v>96.7</v>
      </c>
      <c r="F139" s="56">
        <v>149</v>
      </c>
      <c r="G139" s="56">
        <v>7.1</v>
      </c>
      <c r="H139" s="56">
        <v>34.2</v>
      </c>
      <c r="I139" s="56">
        <v>381.69</v>
      </c>
      <c r="J139" s="56">
        <v>21</v>
      </c>
      <c r="K139" s="56">
        <v>61.4</v>
      </c>
      <c r="L139" s="56">
        <v>123.8</v>
      </c>
      <c r="M139" s="56">
        <v>117.2</v>
      </c>
      <c r="N139" s="56">
        <v>94.7</v>
      </c>
      <c r="O139" s="56">
        <v>26.4</v>
      </c>
      <c r="P139" s="56">
        <v>318.7</v>
      </c>
      <c r="Q139" s="56">
        <v>316.7</v>
      </c>
      <c r="R139" s="56"/>
      <c r="S139" s="56">
        <v>317.7</v>
      </c>
      <c r="T139" s="56">
        <v>635.4</v>
      </c>
      <c r="U139" s="68">
        <v>3.3</v>
      </c>
      <c r="V139" s="69">
        <v>4</v>
      </c>
    </row>
    <row r="140" customFormat="1" spans="1:22">
      <c r="A140" s="24"/>
      <c r="B140" s="24"/>
      <c r="C140" s="24"/>
      <c r="D140" s="57" t="s">
        <v>580</v>
      </c>
      <c r="E140" s="58">
        <f t="shared" ref="E140:Q140" si="11">AVERAGE(E130:E139)</f>
        <v>99.61</v>
      </c>
      <c r="F140" s="58">
        <f t="shared" si="11"/>
        <v>148</v>
      </c>
      <c r="G140" s="58">
        <f t="shared" si="11"/>
        <v>7.423</v>
      </c>
      <c r="H140" s="58">
        <f t="shared" si="11"/>
        <v>33.19</v>
      </c>
      <c r="I140" s="58">
        <f t="shared" si="11"/>
        <v>380.176923076923</v>
      </c>
      <c r="J140" s="58">
        <f t="shared" si="11"/>
        <v>22.963</v>
      </c>
      <c r="K140" s="58">
        <f t="shared" si="11"/>
        <v>69.985</v>
      </c>
      <c r="L140" s="58">
        <f t="shared" si="11"/>
        <v>128.034</v>
      </c>
      <c r="M140" s="58">
        <f t="shared" si="11"/>
        <v>116.498</v>
      </c>
      <c r="N140" s="58">
        <f t="shared" si="11"/>
        <v>91.598</v>
      </c>
      <c r="O140" s="58">
        <f t="shared" si="11"/>
        <v>27.77</v>
      </c>
      <c r="P140" s="58">
        <f t="shared" si="11"/>
        <v>209.06</v>
      </c>
      <c r="Q140" s="58">
        <f t="shared" si="11"/>
        <v>210.975</v>
      </c>
      <c r="R140" s="58"/>
      <c r="S140" s="58">
        <f>AVERAGE(S130:S139)</f>
        <v>211.569</v>
      </c>
      <c r="T140" s="58">
        <f>AVERAGE(T130:T139)</f>
        <v>671.939</v>
      </c>
      <c r="U140" s="70">
        <v>4.65</v>
      </c>
      <c r="V140" s="71">
        <v>3</v>
      </c>
    </row>
    <row r="141" customFormat="1" spans="1:22">
      <c r="A141" s="24">
        <v>2018</v>
      </c>
      <c r="B141" s="24" t="s">
        <v>449</v>
      </c>
      <c r="C141" s="24" t="s">
        <v>769</v>
      </c>
      <c r="D141" s="25" t="s">
        <v>736</v>
      </c>
      <c r="E141" s="29">
        <v>95.1</v>
      </c>
      <c r="F141" s="29">
        <v>143</v>
      </c>
      <c r="G141" s="29">
        <v>8</v>
      </c>
      <c r="H141" s="29">
        <v>32.1</v>
      </c>
      <c r="I141" s="29">
        <v>301.3</v>
      </c>
      <c r="J141" s="29">
        <v>23.4</v>
      </c>
      <c r="K141" s="29">
        <v>72.9</v>
      </c>
      <c r="L141" s="29">
        <v>133.2</v>
      </c>
      <c r="M141" s="29">
        <v>123.2</v>
      </c>
      <c r="N141" s="29">
        <v>92.5</v>
      </c>
      <c r="O141" s="29">
        <v>25.2</v>
      </c>
      <c r="P141" s="74">
        <v>14.4</v>
      </c>
      <c r="Q141" s="74">
        <v>15.2</v>
      </c>
      <c r="R141" s="74">
        <v>14.85</v>
      </c>
      <c r="S141" s="74">
        <v>14.82</v>
      </c>
      <c r="T141" s="29">
        <v>653.3</v>
      </c>
      <c r="U141" s="37">
        <f>(S141-13.65)/13.65*100</f>
        <v>8.57142857142857</v>
      </c>
      <c r="V141" s="47">
        <v>3</v>
      </c>
    </row>
    <row r="142" customFormat="1" spans="1:22">
      <c r="A142" s="24"/>
      <c r="B142" s="24"/>
      <c r="C142" s="24"/>
      <c r="D142" s="25" t="s">
        <v>770</v>
      </c>
      <c r="E142" s="29">
        <v>102.4</v>
      </c>
      <c r="F142" s="29">
        <v>130</v>
      </c>
      <c r="G142" s="29">
        <v>7.6</v>
      </c>
      <c r="H142" s="29">
        <v>28.1</v>
      </c>
      <c r="I142" s="29">
        <v>269</v>
      </c>
      <c r="J142" s="29">
        <v>20.7</v>
      </c>
      <c r="K142" s="29">
        <v>73.6</v>
      </c>
      <c r="L142" s="29">
        <v>149.8</v>
      </c>
      <c r="M142" s="29">
        <v>138.7</v>
      </c>
      <c r="N142" s="29">
        <v>90</v>
      </c>
      <c r="O142" s="29">
        <v>25.9</v>
      </c>
      <c r="P142" s="74">
        <v>13.61</v>
      </c>
      <c r="Q142" s="74">
        <v>13.78</v>
      </c>
      <c r="R142" s="74">
        <v>13.78</v>
      </c>
      <c r="S142" s="74">
        <v>13.78</v>
      </c>
      <c r="T142" s="29">
        <v>689</v>
      </c>
      <c r="U142" s="37">
        <f>(S142-11.88)/11.88*100</f>
        <v>15.993265993266</v>
      </c>
      <c r="V142" s="47">
        <v>5</v>
      </c>
    </row>
    <row r="143" customFormat="1" spans="1:22">
      <c r="A143" s="24"/>
      <c r="B143" s="24"/>
      <c r="C143" s="24"/>
      <c r="D143" s="72" t="s">
        <v>752</v>
      </c>
      <c r="E143" s="29">
        <v>85.5</v>
      </c>
      <c r="F143" s="29">
        <v>142</v>
      </c>
      <c r="G143" s="29">
        <v>8.98</v>
      </c>
      <c r="H143" s="29">
        <v>35.74</v>
      </c>
      <c r="I143" s="29">
        <v>297.995545657016</v>
      </c>
      <c r="J143" s="29">
        <v>20.74</v>
      </c>
      <c r="K143" s="29">
        <v>58.0302182428651</v>
      </c>
      <c r="L143" s="29">
        <v>131.9</v>
      </c>
      <c r="M143" s="29">
        <v>124.4</v>
      </c>
      <c r="N143" s="29">
        <v>94.3138741470811</v>
      </c>
      <c r="O143" s="29">
        <v>25.9</v>
      </c>
      <c r="P143" s="74">
        <v>13.01</v>
      </c>
      <c r="Q143" s="74">
        <v>13.84</v>
      </c>
      <c r="R143" s="74">
        <v>12.99</v>
      </c>
      <c r="S143" s="74">
        <v>13.28</v>
      </c>
      <c r="T143" s="29">
        <v>664</v>
      </c>
      <c r="U143" s="37">
        <v>5.64836913285601</v>
      </c>
      <c r="V143" s="47">
        <v>6</v>
      </c>
    </row>
    <row r="144" customFormat="1" spans="1:22">
      <c r="A144" s="24"/>
      <c r="B144" s="24"/>
      <c r="C144" s="24"/>
      <c r="D144" s="25" t="s">
        <v>753</v>
      </c>
      <c r="E144" s="29">
        <v>85.4</v>
      </c>
      <c r="F144" s="29">
        <v>147</v>
      </c>
      <c r="G144" s="29">
        <v>8.3</v>
      </c>
      <c r="H144" s="29">
        <v>29.6</v>
      </c>
      <c r="I144" s="29">
        <v>256.63</v>
      </c>
      <c r="J144" s="29">
        <v>20.43</v>
      </c>
      <c r="K144" s="29">
        <v>69.02</v>
      </c>
      <c r="L144" s="29">
        <v>160.93</v>
      </c>
      <c r="M144" s="29">
        <v>136.47</v>
      </c>
      <c r="N144" s="29">
        <v>84.8</v>
      </c>
      <c r="O144" s="29">
        <v>26.2</v>
      </c>
      <c r="P144" s="74">
        <v>16.06</v>
      </c>
      <c r="Q144" s="74">
        <v>16.11</v>
      </c>
      <c r="R144" s="74">
        <v>15.86</v>
      </c>
      <c r="S144" s="74">
        <v>16.01</v>
      </c>
      <c r="T144" s="29">
        <v>706.88</v>
      </c>
      <c r="U144" s="37">
        <f>(S144-14.61)/14.61*100</f>
        <v>9.58247775496237</v>
      </c>
      <c r="V144" s="47">
        <v>4</v>
      </c>
    </row>
    <row r="145" customFormat="1" spans="1:22">
      <c r="A145" s="24"/>
      <c r="B145" s="24"/>
      <c r="C145" s="24"/>
      <c r="D145" s="25" t="s">
        <v>728</v>
      </c>
      <c r="E145" s="29">
        <v>84.6</v>
      </c>
      <c r="F145" s="29">
        <v>148</v>
      </c>
      <c r="G145" s="29">
        <v>8.6</v>
      </c>
      <c r="H145" s="29">
        <v>38</v>
      </c>
      <c r="I145" s="29">
        <v>341.9</v>
      </c>
      <c r="J145" s="29">
        <v>31</v>
      </c>
      <c r="K145" s="29">
        <v>81.7</v>
      </c>
      <c r="L145" s="29">
        <v>147.4</v>
      </c>
      <c r="M145" s="29">
        <v>133.2</v>
      </c>
      <c r="N145" s="29">
        <v>90.4</v>
      </c>
      <c r="O145" s="29">
        <v>23.5</v>
      </c>
      <c r="P145" s="74">
        <v>12.77</v>
      </c>
      <c r="Q145" s="74">
        <v>12.9</v>
      </c>
      <c r="R145" s="74">
        <v>13.03</v>
      </c>
      <c r="S145" s="74">
        <v>12.9</v>
      </c>
      <c r="T145" s="29">
        <v>645</v>
      </c>
      <c r="U145" s="37">
        <v>4.3</v>
      </c>
      <c r="V145" s="47">
        <v>7</v>
      </c>
    </row>
    <row r="146" customFormat="1" spans="1:22">
      <c r="A146" s="24"/>
      <c r="B146" s="24"/>
      <c r="C146" s="24"/>
      <c r="D146" s="25" t="s">
        <v>754</v>
      </c>
      <c r="E146" s="29">
        <v>107</v>
      </c>
      <c r="F146" s="29">
        <v>150</v>
      </c>
      <c r="G146" s="29">
        <v>5.9</v>
      </c>
      <c r="H146" s="29">
        <v>22.8</v>
      </c>
      <c r="I146" s="29">
        <v>286.4</v>
      </c>
      <c r="J146" s="29">
        <v>18</v>
      </c>
      <c r="K146" s="29">
        <v>78.8</v>
      </c>
      <c r="L146" s="29">
        <v>190.8</v>
      </c>
      <c r="M146" s="29">
        <v>154.5</v>
      </c>
      <c r="N146" s="29">
        <v>81</v>
      </c>
      <c r="O146" s="29">
        <v>26.5</v>
      </c>
      <c r="P146" s="74">
        <v>15.32</v>
      </c>
      <c r="Q146" s="74">
        <v>15.53</v>
      </c>
      <c r="R146" s="74">
        <v>16.01</v>
      </c>
      <c r="S146" s="74">
        <v>15.62</v>
      </c>
      <c r="T146" s="29">
        <v>699.12</v>
      </c>
      <c r="U146" s="37">
        <v>8.98</v>
      </c>
      <c r="V146" s="47">
        <v>4</v>
      </c>
    </row>
    <row r="147" customFormat="1" spans="1:22">
      <c r="A147" s="24"/>
      <c r="B147" s="24"/>
      <c r="C147" s="24"/>
      <c r="D147" s="25" t="s">
        <v>743</v>
      </c>
      <c r="E147" s="29">
        <v>88</v>
      </c>
      <c r="F147" s="29">
        <v>136</v>
      </c>
      <c r="G147" s="29">
        <v>7.2</v>
      </c>
      <c r="H147" s="29">
        <v>36.7</v>
      </c>
      <c r="I147" s="29">
        <v>409.7</v>
      </c>
      <c r="J147" s="29">
        <v>24.3</v>
      </c>
      <c r="K147" s="29">
        <v>66.2</v>
      </c>
      <c r="L147" s="29">
        <v>108.8</v>
      </c>
      <c r="M147" s="29">
        <v>104.5</v>
      </c>
      <c r="N147" s="29">
        <v>96</v>
      </c>
      <c r="O147" s="29">
        <v>24</v>
      </c>
      <c r="P147" s="74">
        <v>11.34</v>
      </c>
      <c r="Q147" s="74">
        <v>11.66</v>
      </c>
      <c r="R147" s="74">
        <v>11.73</v>
      </c>
      <c r="S147" s="74">
        <v>11.58</v>
      </c>
      <c r="T147" s="29">
        <v>612.5</v>
      </c>
      <c r="U147" s="37">
        <v>5.72</v>
      </c>
      <c r="V147" s="47">
        <v>5</v>
      </c>
    </row>
    <row r="148" customFormat="1" spans="1:22">
      <c r="A148" s="24"/>
      <c r="B148" s="24"/>
      <c r="C148" s="24"/>
      <c r="D148" s="25" t="s">
        <v>738</v>
      </c>
      <c r="E148" s="29">
        <v>94</v>
      </c>
      <c r="F148" s="29">
        <v>138</v>
      </c>
      <c r="G148" s="29">
        <v>8</v>
      </c>
      <c r="H148" s="29">
        <v>39.96</v>
      </c>
      <c r="I148" s="29">
        <v>399.5</v>
      </c>
      <c r="J148" s="29">
        <v>19.63</v>
      </c>
      <c r="K148" s="29">
        <v>49.12</v>
      </c>
      <c r="L148" s="29">
        <v>121</v>
      </c>
      <c r="M148" s="29">
        <v>112</v>
      </c>
      <c r="N148" s="29">
        <v>92.6</v>
      </c>
      <c r="O148" s="29">
        <v>26.9</v>
      </c>
      <c r="P148" s="74">
        <v>14.43</v>
      </c>
      <c r="Q148" s="74">
        <v>13.9</v>
      </c>
      <c r="R148" s="74">
        <v>14.24</v>
      </c>
      <c r="S148" s="74">
        <v>14.19</v>
      </c>
      <c r="T148" s="29">
        <v>709.71</v>
      </c>
      <c r="U148" s="37">
        <v>3.72</v>
      </c>
      <c r="V148" s="47">
        <v>10</v>
      </c>
    </row>
    <row r="149" customFormat="1" spans="1:22">
      <c r="A149" s="24"/>
      <c r="B149" s="24"/>
      <c r="C149" s="24"/>
      <c r="D149" s="25" t="s">
        <v>771</v>
      </c>
      <c r="E149" s="29">
        <v>97.4</v>
      </c>
      <c r="F149" s="29">
        <v>126</v>
      </c>
      <c r="G149" s="29">
        <v>5</v>
      </c>
      <c r="H149" s="29">
        <v>39.3</v>
      </c>
      <c r="I149" s="29">
        <v>275</v>
      </c>
      <c r="J149" s="29">
        <v>25.4</v>
      </c>
      <c r="K149" s="29">
        <v>64.6</v>
      </c>
      <c r="L149" s="29">
        <v>146.46</v>
      </c>
      <c r="M149" s="29">
        <v>130.61</v>
      </c>
      <c r="N149" s="29">
        <v>89.17</v>
      </c>
      <c r="O149" s="29">
        <v>25.69</v>
      </c>
      <c r="P149" s="74">
        <v>14.48</v>
      </c>
      <c r="Q149" s="74">
        <v>15.05</v>
      </c>
      <c r="R149" s="74">
        <v>14.55</v>
      </c>
      <c r="S149" s="74">
        <v>14.69</v>
      </c>
      <c r="T149" s="29">
        <v>734.67</v>
      </c>
      <c r="U149" s="37">
        <v>7.64</v>
      </c>
      <c r="V149" s="47">
        <v>5</v>
      </c>
    </row>
    <row r="150" customFormat="1" spans="1:22">
      <c r="A150" s="24"/>
      <c r="B150" s="24"/>
      <c r="C150" s="24"/>
      <c r="D150" s="25" t="s">
        <v>772</v>
      </c>
      <c r="E150" s="29">
        <v>110.6</v>
      </c>
      <c r="F150" s="29">
        <v>149</v>
      </c>
      <c r="G150" s="29">
        <v>10.92</v>
      </c>
      <c r="H150" s="29">
        <v>57.72</v>
      </c>
      <c r="I150" s="29">
        <v>428.6</v>
      </c>
      <c r="J150" s="29">
        <v>21.73</v>
      </c>
      <c r="K150" s="29">
        <v>37.65</v>
      </c>
      <c r="L150" s="29">
        <v>165.9</v>
      </c>
      <c r="M150" s="29">
        <v>138.4</v>
      </c>
      <c r="N150" s="29">
        <v>83.4</v>
      </c>
      <c r="O150" s="29">
        <v>24.3</v>
      </c>
      <c r="P150" s="74">
        <v>14.64</v>
      </c>
      <c r="Q150" s="74">
        <v>15.11</v>
      </c>
      <c r="R150" s="74">
        <v>16.83</v>
      </c>
      <c r="S150" s="74">
        <v>15.53</v>
      </c>
      <c r="T150" s="29">
        <v>724.9</v>
      </c>
      <c r="U150" s="37">
        <v>7.98</v>
      </c>
      <c r="V150" s="47">
        <v>3</v>
      </c>
    </row>
    <row r="151" customFormat="1" spans="1:22">
      <c r="A151" s="24"/>
      <c r="B151" s="24"/>
      <c r="C151" s="24"/>
      <c r="D151" s="25" t="s">
        <v>732</v>
      </c>
      <c r="E151" s="29">
        <v>96.4</v>
      </c>
      <c r="F151" s="29">
        <v>129</v>
      </c>
      <c r="G151" s="29">
        <v>7.2</v>
      </c>
      <c r="H151" s="29">
        <v>26</v>
      </c>
      <c r="I151" s="29">
        <v>233.3</v>
      </c>
      <c r="J151" s="29">
        <v>21.1</v>
      </c>
      <c r="K151" s="29">
        <v>97.4</v>
      </c>
      <c r="L151" s="29">
        <v>163.2</v>
      </c>
      <c r="M151" s="29">
        <v>133.2</v>
      </c>
      <c r="N151" s="29">
        <v>81.6</v>
      </c>
      <c r="O151" s="29">
        <v>24.1</v>
      </c>
      <c r="P151" s="74">
        <v>11.93</v>
      </c>
      <c r="Q151" s="74">
        <v>11.96</v>
      </c>
      <c r="R151" s="74">
        <v>11.98</v>
      </c>
      <c r="S151" s="74">
        <v>11.96</v>
      </c>
      <c r="T151" s="29">
        <v>598.1</v>
      </c>
      <c r="U151" s="37">
        <v>7.34</v>
      </c>
      <c r="V151" s="47">
        <v>2</v>
      </c>
    </row>
    <row r="152" s="2" customFormat="1" spans="1:22">
      <c r="A152" s="30"/>
      <c r="B152" s="30"/>
      <c r="C152" s="24"/>
      <c r="D152" s="27" t="s">
        <v>580</v>
      </c>
      <c r="E152" s="31">
        <f t="shared" ref="E152:T152" si="12">AVERAGE(E141:E151)</f>
        <v>95.1272727272727</v>
      </c>
      <c r="F152" s="31">
        <f t="shared" si="12"/>
        <v>139.818181818182</v>
      </c>
      <c r="G152" s="31">
        <f t="shared" si="12"/>
        <v>7.79090909090909</v>
      </c>
      <c r="H152" s="31">
        <f t="shared" si="12"/>
        <v>35.0927272727273</v>
      </c>
      <c r="I152" s="31">
        <f t="shared" si="12"/>
        <v>318.120504150638</v>
      </c>
      <c r="J152" s="31">
        <f t="shared" si="12"/>
        <v>22.4027272727273</v>
      </c>
      <c r="K152" s="31">
        <f t="shared" si="12"/>
        <v>68.0927471129877</v>
      </c>
      <c r="L152" s="31">
        <f t="shared" si="12"/>
        <v>147.217272727273</v>
      </c>
      <c r="M152" s="31">
        <f t="shared" si="12"/>
        <v>129.925454545455</v>
      </c>
      <c r="N152" s="31">
        <f t="shared" si="12"/>
        <v>88.7076249224619</v>
      </c>
      <c r="O152" s="31">
        <f t="shared" si="12"/>
        <v>25.29</v>
      </c>
      <c r="P152" s="31">
        <f t="shared" si="12"/>
        <v>13.8172727272727</v>
      </c>
      <c r="Q152" s="31">
        <f t="shared" si="12"/>
        <v>14.0945454545455</v>
      </c>
      <c r="R152" s="31">
        <f t="shared" si="12"/>
        <v>14.1681818181818</v>
      </c>
      <c r="S152" s="31">
        <f t="shared" si="12"/>
        <v>14.0327272727273</v>
      </c>
      <c r="T152" s="31">
        <f t="shared" si="12"/>
        <v>676.107272727273</v>
      </c>
      <c r="U152" s="41">
        <f>(T152-627.6)/627.6*100</f>
        <v>7.72901095080825</v>
      </c>
      <c r="V152" s="42">
        <v>3</v>
      </c>
    </row>
    <row r="153" customFormat="1" spans="1:22">
      <c r="A153" s="24">
        <v>2019</v>
      </c>
      <c r="B153" s="24"/>
      <c r="C153" s="24" t="s">
        <v>773</v>
      </c>
      <c r="D153" s="51" t="s">
        <v>736</v>
      </c>
      <c r="E153" s="52">
        <v>98</v>
      </c>
      <c r="F153" s="52">
        <v>140</v>
      </c>
      <c r="G153" s="52">
        <v>8</v>
      </c>
      <c r="H153" s="52">
        <v>38.2</v>
      </c>
      <c r="I153" s="52">
        <v>377.5</v>
      </c>
      <c r="J153" s="52">
        <v>22.1</v>
      </c>
      <c r="K153" s="52">
        <v>57.9</v>
      </c>
      <c r="L153" s="52">
        <v>135.8</v>
      </c>
      <c r="M153" s="52">
        <v>127.9</v>
      </c>
      <c r="N153" s="52">
        <v>94.2</v>
      </c>
      <c r="O153" s="52">
        <v>26.4</v>
      </c>
      <c r="P153" s="61">
        <v>16.15</v>
      </c>
      <c r="Q153" s="61">
        <v>16.1</v>
      </c>
      <c r="R153" s="61">
        <v>15.8</v>
      </c>
      <c r="S153" s="61">
        <v>16.02</v>
      </c>
      <c r="T153" s="52">
        <v>664.04</v>
      </c>
      <c r="U153" s="61">
        <v>5.03</v>
      </c>
      <c r="V153" s="75">
        <v>8</v>
      </c>
    </row>
    <row r="154" customFormat="1" spans="1:22">
      <c r="A154" s="24"/>
      <c r="B154" s="24"/>
      <c r="C154" s="24"/>
      <c r="D154" s="51" t="s">
        <v>770</v>
      </c>
      <c r="E154" s="52">
        <v>96.3</v>
      </c>
      <c r="F154" s="52">
        <v>136</v>
      </c>
      <c r="G154" s="52">
        <v>7.6</v>
      </c>
      <c r="H154" s="52">
        <v>29.4</v>
      </c>
      <c r="I154" s="52">
        <v>286.8</v>
      </c>
      <c r="J154" s="52">
        <v>27.6</v>
      </c>
      <c r="K154" s="52">
        <v>93.9</v>
      </c>
      <c r="L154" s="52">
        <v>109.5</v>
      </c>
      <c r="M154" s="52">
        <v>101.2</v>
      </c>
      <c r="N154" s="52">
        <v>92.4</v>
      </c>
      <c r="O154" s="52">
        <v>28.6</v>
      </c>
      <c r="P154" s="61">
        <v>13.76</v>
      </c>
      <c r="Q154" s="61">
        <v>13.12</v>
      </c>
      <c r="R154" s="61">
        <v>13.49</v>
      </c>
      <c r="S154" s="61">
        <v>13.45</v>
      </c>
      <c r="T154" s="52">
        <v>672.8</v>
      </c>
      <c r="U154" s="61">
        <v>-2.82</v>
      </c>
      <c r="V154" s="75">
        <v>13</v>
      </c>
    </row>
    <row r="155" customFormat="1" spans="1:22">
      <c r="A155" s="24"/>
      <c r="B155" s="24"/>
      <c r="C155" s="24"/>
      <c r="D155" s="51" t="s">
        <v>752</v>
      </c>
      <c r="E155" s="52">
        <v>97.7</v>
      </c>
      <c r="F155" s="52">
        <v>143</v>
      </c>
      <c r="G155" s="52">
        <v>9.1</v>
      </c>
      <c r="H155" s="52">
        <v>39.5</v>
      </c>
      <c r="I155" s="52">
        <v>333.4</v>
      </c>
      <c r="J155" s="52">
        <v>22.8</v>
      </c>
      <c r="K155" s="52">
        <v>57.7</v>
      </c>
      <c r="L155" s="52">
        <v>155.4</v>
      </c>
      <c r="M155" s="52">
        <v>150.8</v>
      </c>
      <c r="N155" s="52">
        <v>97</v>
      </c>
      <c r="O155" s="52">
        <v>28.8</v>
      </c>
      <c r="P155" s="61">
        <v>13.69</v>
      </c>
      <c r="Q155" s="61">
        <v>13.42</v>
      </c>
      <c r="R155" s="61">
        <v>13.03</v>
      </c>
      <c r="S155" s="61">
        <v>13.38</v>
      </c>
      <c r="T155" s="52">
        <v>669.17</v>
      </c>
      <c r="U155" s="61">
        <v>4.78</v>
      </c>
      <c r="V155" s="75">
        <v>7</v>
      </c>
    </row>
    <row r="156" customFormat="1" spans="1:22">
      <c r="A156" s="24"/>
      <c r="B156" s="24"/>
      <c r="C156" s="24"/>
      <c r="D156" s="51" t="s">
        <v>753</v>
      </c>
      <c r="E156" s="52">
        <v>85</v>
      </c>
      <c r="F156" s="52">
        <v>149</v>
      </c>
      <c r="G156" s="52">
        <v>7.9</v>
      </c>
      <c r="H156" s="52">
        <v>27.2</v>
      </c>
      <c r="I156" s="52">
        <v>242.6</v>
      </c>
      <c r="J156" s="52">
        <v>18.8</v>
      </c>
      <c r="K156" s="52">
        <v>69.2</v>
      </c>
      <c r="L156" s="52">
        <v>163</v>
      </c>
      <c r="M156" s="52">
        <v>135.2</v>
      </c>
      <c r="N156" s="52">
        <v>82.9</v>
      </c>
      <c r="O156" s="52">
        <v>28.8</v>
      </c>
      <c r="P156" s="61">
        <v>16.41</v>
      </c>
      <c r="Q156" s="61">
        <v>16.12</v>
      </c>
      <c r="R156" s="61">
        <v>16.29</v>
      </c>
      <c r="S156" s="61">
        <v>16.27</v>
      </c>
      <c r="T156" s="52">
        <v>723.3</v>
      </c>
      <c r="U156" s="61">
        <v>8.34</v>
      </c>
      <c r="V156" s="75">
        <v>5</v>
      </c>
    </row>
    <row r="157" customFormat="1" spans="1:22">
      <c r="A157" s="24"/>
      <c r="B157" s="24"/>
      <c r="C157" s="24"/>
      <c r="D157" s="51" t="s">
        <v>728</v>
      </c>
      <c r="E157" s="52">
        <v>87.2</v>
      </c>
      <c r="F157" s="52">
        <v>146</v>
      </c>
      <c r="G157" s="52">
        <v>8.3</v>
      </c>
      <c r="H157" s="52">
        <v>29.3</v>
      </c>
      <c r="I157" s="52">
        <v>253</v>
      </c>
      <c r="J157" s="52">
        <v>22.9</v>
      </c>
      <c r="K157" s="52">
        <v>78.2</v>
      </c>
      <c r="L157" s="52">
        <v>131</v>
      </c>
      <c r="M157" s="52">
        <v>118.8</v>
      </c>
      <c r="N157" s="52">
        <v>90.7</v>
      </c>
      <c r="O157" s="52">
        <v>25.8</v>
      </c>
      <c r="P157" s="61">
        <v>15.37</v>
      </c>
      <c r="Q157" s="61">
        <v>15.15</v>
      </c>
      <c r="R157" s="61">
        <v>15.11</v>
      </c>
      <c r="S157" s="61">
        <v>15.21</v>
      </c>
      <c r="T157" s="52">
        <v>760.5</v>
      </c>
      <c r="U157" s="61">
        <v>3.96</v>
      </c>
      <c r="V157" s="75">
        <v>9</v>
      </c>
    </row>
    <row r="158" customFormat="1" spans="1:22">
      <c r="A158" s="24"/>
      <c r="B158" s="24"/>
      <c r="C158" s="24"/>
      <c r="D158" s="51" t="s">
        <v>762</v>
      </c>
      <c r="E158" s="52">
        <v>100.4</v>
      </c>
      <c r="F158" s="52">
        <v>137</v>
      </c>
      <c r="G158" s="52">
        <v>7.8</v>
      </c>
      <c r="H158" s="52">
        <v>33.2</v>
      </c>
      <c r="I158" s="52">
        <v>325.6</v>
      </c>
      <c r="J158" s="52">
        <v>21.7</v>
      </c>
      <c r="K158" s="52">
        <v>65.2</v>
      </c>
      <c r="L158" s="52">
        <v>122.6</v>
      </c>
      <c r="M158" s="52">
        <v>108.9</v>
      </c>
      <c r="N158" s="52">
        <v>88.8</v>
      </c>
      <c r="O158" s="52">
        <v>25.4</v>
      </c>
      <c r="P158" s="61">
        <v>13.95</v>
      </c>
      <c r="Q158" s="61">
        <v>15.02</v>
      </c>
      <c r="R158" s="61">
        <v>14.01</v>
      </c>
      <c r="S158" s="61">
        <v>14.33</v>
      </c>
      <c r="T158" s="52">
        <v>597</v>
      </c>
      <c r="U158" s="61">
        <v>-0.49</v>
      </c>
      <c r="V158" s="75">
        <v>12</v>
      </c>
    </row>
    <row r="159" customFormat="1" spans="1:22">
      <c r="A159" s="24"/>
      <c r="B159" s="24"/>
      <c r="C159" s="24"/>
      <c r="D159" s="51" t="s">
        <v>754</v>
      </c>
      <c r="E159" s="52">
        <v>102</v>
      </c>
      <c r="F159" s="52">
        <v>149</v>
      </c>
      <c r="G159" s="52">
        <v>6.8</v>
      </c>
      <c r="H159" s="52">
        <v>22</v>
      </c>
      <c r="I159" s="52">
        <v>223.5</v>
      </c>
      <c r="J159" s="52">
        <v>17.6</v>
      </c>
      <c r="K159" s="52">
        <v>80.1</v>
      </c>
      <c r="L159" s="52">
        <v>172</v>
      </c>
      <c r="M159" s="52">
        <v>138.6</v>
      </c>
      <c r="N159" s="52">
        <v>80.6</v>
      </c>
      <c r="O159" s="52">
        <v>26.3</v>
      </c>
      <c r="P159" s="61">
        <v>14.24</v>
      </c>
      <c r="Q159" s="61">
        <v>14.14</v>
      </c>
      <c r="R159" s="61">
        <v>14.04</v>
      </c>
      <c r="S159" s="61">
        <v>14.14</v>
      </c>
      <c r="T159" s="52">
        <v>632.88</v>
      </c>
      <c r="U159" s="61">
        <v>5.55</v>
      </c>
      <c r="V159" s="75">
        <v>10</v>
      </c>
    </row>
    <row r="160" customFormat="1" spans="1:22">
      <c r="A160" s="24"/>
      <c r="B160" s="24"/>
      <c r="C160" s="24"/>
      <c r="D160" s="51" t="s">
        <v>743</v>
      </c>
      <c r="E160" s="52">
        <v>90.4</v>
      </c>
      <c r="F160" s="52">
        <v>138</v>
      </c>
      <c r="G160" s="52">
        <v>7.6</v>
      </c>
      <c r="H160" s="52">
        <v>32.9</v>
      </c>
      <c r="I160" s="52">
        <v>335.4</v>
      </c>
      <c r="J160" s="52">
        <v>23.1</v>
      </c>
      <c r="K160" s="52">
        <v>70.2</v>
      </c>
      <c r="L160" s="52">
        <v>142.2</v>
      </c>
      <c r="M160" s="52">
        <v>136.2</v>
      </c>
      <c r="N160" s="52">
        <v>95.8</v>
      </c>
      <c r="O160" s="52">
        <v>24.9</v>
      </c>
      <c r="P160" s="61">
        <v>11.7</v>
      </c>
      <c r="Q160" s="61">
        <v>12.05</v>
      </c>
      <c r="R160" s="61">
        <v>11.95</v>
      </c>
      <c r="S160" s="61">
        <v>11.9</v>
      </c>
      <c r="T160" s="52">
        <v>629.6</v>
      </c>
      <c r="U160" s="61">
        <v>1.28</v>
      </c>
      <c r="V160" s="75">
        <v>10</v>
      </c>
    </row>
    <row r="161" customFormat="1" spans="1:22">
      <c r="A161" s="24"/>
      <c r="B161" s="24"/>
      <c r="C161" s="24"/>
      <c r="D161" s="51" t="s">
        <v>738</v>
      </c>
      <c r="E161" s="52">
        <v>90</v>
      </c>
      <c r="F161" s="52">
        <v>131</v>
      </c>
      <c r="G161" s="52">
        <v>8</v>
      </c>
      <c r="H161" s="52">
        <v>31.5</v>
      </c>
      <c r="I161" s="52">
        <v>293.1</v>
      </c>
      <c r="J161" s="52">
        <v>21.4</v>
      </c>
      <c r="K161" s="52">
        <v>67.9</v>
      </c>
      <c r="L161" s="52">
        <v>114.1</v>
      </c>
      <c r="M161" s="52">
        <v>112</v>
      </c>
      <c r="N161" s="52">
        <v>98.2</v>
      </c>
      <c r="O161" s="52">
        <v>29.1</v>
      </c>
      <c r="P161" s="61">
        <v>13.05</v>
      </c>
      <c r="Q161" s="61">
        <v>13.43</v>
      </c>
      <c r="R161" s="61">
        <v>13.28</v>
      </c>
      <c r="S161" s="61">
        <v>13.25</v>
      </c>
      <c r="T161" s="52">
        <v>696.3</v>
      </c>
      <c r="U161" s="61">
        <v>4</v>
      </c>
      <c r="V161" s="75">
        <v>11</v>
      </c>
    </row>
    <row r="162" customFormat="1" spans="1:22">
      <c r="A162" s="24"/>
      <c r="B162" s="24"/>
      <c r="C162" s="24"/>
      <c r="D162" s="51" t="s">
        <v>771</v>
      </c>
      <c r="E162" s="52">
        <v>94.3</v>
      </c>
      <c r="F162" s="52">
        <v>127</v>
      </c>
      <c r="G162" s="52">
        <v>8.3</v>
      </c>
      <c r="H162" s="52">
        <v>29.9</v>
      </c>
      <c r="I162" s="52">
        <v>260</v>
      </c>
      <c r="J162" s="52">
        <v>22.4</v>
      </c>
      <c r="K162" s="52">
        <v>74.9</v>
      </c>
      <c r="L162" s="52">
        <v>148.4</v>
      </c>
      <c r="M162" s="52">
        <v>142.1</v>
      </c>
      <c r="N162" s="52">
        <v>95.7</v>
      </c>
      <c r="O162" s="52">
        <v>27.5</v>
      </c>
      <c r="P162" s="61">
        <v>14.31</v>
      </c>
      <c r="Q162" s="61">
        <v>13.76</v>
      </c>
      <c r="R162" s="61">
        <v>14.37</v>
      </c>
      <c r="S162" s="61">
        <v>14.15</v>
      </c>
      <c r="T162" s="52">
        <v>707.3</v>
      </c>
      <c r="U162" s="61">
        <v>2.5</v>
      </c>
      <c r="V162" s="75">
        <v>12</v>
      </c>
    </row>
    <row r="163" customFormat="1" spans="1:22">
      <c r="A163" s="24"/>
      <c r="B163" s="24"/>
      <c r="C163" s="24"/>
      <c r="D163" s="51" t="s">
        <v>774</v>
      </c>
      <c r="E163" s="52">
        <v>88.7</v>
      </c>
      <c r="F163" s="52">
        <v>132</v>
      </c>
      <c r="G163" s="52">
        <v>10.3</v>
      </c>
      <c r="H163" s="52">
        <v>26.2</v>
      </c>
      <c r="I163" s="52">
        <v>154.4</v>
      </c>
      <c r="J163" s="52">
        <v>22.7</v>
      </c>
      <c r="K163" s="52">
        <v>86.6</v>
      </c>
      <c r="L163" s="52">
        <v>124.6</v>
      </c>
      <c r="M163" s="52">
        <v>114.8</v>
      </c>
      <c r="N163" s="52">
        <v>92.1</v>
      </c>
      <c r="O163" s="52">
        <v>22.4</v>
      </c>
      <c r="P163" s="61">
        <v>10.13</v>
      </c>
      <c r="Q163" s="61">
        <v>10.28</v>
      </c>
      <c r="R163" s="61">
        <v>10.81</v>
      </c>
      <c r="S163" s="61">
        <v>10.41</v>
      </c>
      <c r="T163" s="52">
        <v>520.33</v>
      </c>
      <c r="U163" s="61">
        <v>1.98</v>
      </c>
      <c r="V163" s="75">
        <v>12</v>
      </c>
    </row>
    <row r="164" s="2" customFormat="1" spans="1:22">
      <c r="A164" s="30"/>
      <c r="B164" s="30"/>
      <c r="C164" s="24"/>
      <c r="D164" s="53" t="s">
        <v>580</v>
      </c>
      <c r="E164" s="54">
        <f t="shared" ref="E164:T164" si="13">AVERAGE(E153:E163)</f>
        <v>93.6363636363636</v>
      </c>
      <c r="F164" s="54">
        <f t="shared" si="13"/>
        <v>138.909090909091</v>
      </c>
      <c r="G164" s="54">
        <f t="shared" si="13"/>
        <v>8.15454545454545</v>
      </c>
      <c r="H164" s="54">
        <f t="shared" si="13"/>
        <v>30.8454545454545</v>
      </c>
      <c r="I164" s="54">
        <f t="shared" si="13"/>
        <v>280.481818181818</v>
      </c>
      <c r="J164" s="54">
        <f t="shared" si="13"/>
        <v>22.1</v>
      </c>
      <c r="K164" s="54">
        <f t="shared" si="13"/>
        <v>72.8909090909091</v>
      </c>
      <c r="L164" s="54">
        <f t="shared" si="13"/>
        <v>138.054545454545</v>
      </c>
      <c r="M164" s="54">
        <f t="shared" si="13"/>
        <v>126.045454545455</v>
      </c>
      <c r="N164" s="54">
        <f t="shared" si="13"/>
        <v>91.6727272727273</v>
      </c>
      <c r="O164" s="54">
        <f t="shared" si="13"/>
        <v>26.7272727272727</v>
      </c>
      <c r="P164" s="62">
        <f t="shared" si="13"/>
        <v>13.8872727272727</v>
      </c>
      <c r="Q164" s="62">
        <f t="shared" si="13"/>
        <v>13.8718181818182</v>
      </c>
      <c r="R164" s="62">
        <f t="shared" si="13"/>
        <v>13.8345454545455</v>
      </c>
      <c r="S164" s="62">
        <f t="shared" si="13"/>
        <v>13.8645454545455</v>
      </c>
      <c r="T164" s="54">
        <f t="shared" si="13"/>
        <v>661.201818181818</v>
      </c>
      <c r="U164" s="62">
        <v>3.11943515000284</v>
      </c>
      <c r="V164" s="21">
        <v>11</v>
      </c>
    </row>
    <row r="165" customFormat="1" spans="1:22">
      <c r="A165" s="24">
        <v>2020</v>
      </c>
      <c r="B165" s="24"/>
      <c r="C165" s="24" t="s">
        <v>455</v>
      </c>
      <c r="D165" s="32" t="s">
        <v>736</v>
      </c>
      <c r="E165" s="33">
        <v>96.4</v>
      </c>
      <c r="F165" s="33">
        <v>144</v>
      </c>
      <c r="G165" s="33">
        <v>7.1</v>
      </c>
      <c r="H165" s="33">
        <v>34.3</v>
      </c>
      <c r="I165" s="33">
        <v>383.1</v>
      </c>
      <c r="J165" s="33">
        <v>23.4</v>
      </c>
      <c r="K165" s="33">
        <v>68.23</v>
      </c>
      <c r="L165" s="33">
        <v>123.5</v>
      </c>
      <c r="M165" s="33">
        <v>118.9</v>
      </c>
      <c r="N165" s="33">
        <v>96.25</v>
      </c>
      <c r="O165" s="33">
        <v>26.2</v>
      </c>
      <c r="P165" s="33">
        <v>165.2</v>
      </c>
      <c r="Q165" s="33">
        <v>166.1</v>
      </c>
      <c r="R165" s="33"/>
      <c r="S165" s="33">
        <v>165.65</v>
      </c>
      <c r="T165" s="33">
        <v>662.6</v>
      </c>
      <c r="U165" s="43">
        <v>3.4</v>
      </c>
      <c r="V165" s="44">
        <v>3</v>
      </c>
    </row>
    <row r="166" customFormat="1" spans="1:22">
      <c r="A166" s="24"/>
      <c r="B166" s="24"/>
      <c r="C166" s="24"/>
      <c r="D166" s="32" t="s">
        <v>751</v>
      </c>
      <c r="E166" s="33">
        <v>87.4</v>
      </c>
      <c r="F166" s="33">
        <v>141</v>
      </c>
      <c r="G166" s="33">
        <v>7.11</v>
      </c>
      <c r="H166" s="33">
        <v>32.06</v>
      </c>
      <c r="I166" s="33">
        <v>450.91</v>
      </c>
      <c r="J166" s="33">
        <v>23.16</v>
      </c>
      <c r="K166" s="33">
        <v>72.24</v>
      </c>
      <c r="L166" s="33">
        <v>143.38</v>
      </c>
      <c r="M166" s="33">
        <v>129.45</v>
      </c>
      <c r="N166" s="33">
        <v>90.28</v>
      </c>
      <c r="O166" s="33">
        <v>27.08</v>
      </c>
      <c r="P166" s="33">
        <v>192.47</v>
      </c>
      <c r="Q166" s="33">
        <v>187.26</v>
      </c>
      <c r="R166" s="33"/>
      <c r="S166" s="33">
        <v>189.87</v>
      </c>
      <c r="T166" s="33">
        <v>703.2</v>
      </c>
      <c r="U166" s="43">
        <v>3.8</v>
      </c>
      <c r="V166" s="44">
        <v>2</v>
      </c>
    </row>
    <row r="167" customFormat="1" spans="1:22">
      <c r="A167" s="24"/>
      <c r="B167" s="24"/>
      <c r="C167" s="24"/>
      <c r="D167" s="32" t="s">
        <v>753</v>
      </c>
      <c r="E167" s="33">
        <v>85</v>
      </c>
      <c r="F167" s="33">
        <v>143</v>
      </c>
      <c r="G167" s="33">
        <v>7.93</v>
      </c>
      <c r="H167" s="33">
        <v>30.8</v>
      </c>
      <c r="I167" s="33">
        <v>388.1</v>
      </c>
      <c r="J167" s="33">
        <v>25.8</v>
      </c>
      <c r="K167" s="33">
        <v>84</v>
      </c>
      <c r="L167" s="33">
        <v>101.96</v>
      </c>
      <c r="M167" s="33">
        <v>93.5</v>
      </c>
      <c r="N167" s="33">
        <v>91.7</v>
      </c>
      <c r="O167" s="33">
        <v>28.6</v>
      </c>
      <c r="P167" s="33">
        <v>151.6</v>
      </c>
      <c r="Q167" s="33">
        <v>151.5</v>
      </c>
      <c r="R167" s="33"/>
      <c r="S167" s="33">
        <v>151.55</v>
      </c>
      <c r="T167" s="33">
        <v>674.6</v>
      </c>
      <c r="U167" s="43">
        <v>9.92</v>
      </c>
      <c r="V167" s="44">
        <v>1</v>
      </c>
    </row>
    <row r="168" customFormat="1" spans="1:22">
      <c r="A168" s="24"/>
      <c r="B168" s="24"/>
      <c r="C168" s="24"/>
      <c r="D168" s="32" t="s">
        <v>728</v>
      </c>
      <c r="E168" s="33">
        <v>95.8</v>
      </c>
      <c r="F168" s="33">
        <v>152</v>
      </c>
      <c r="G168" s="33">
        <v>8.4</v>
      </c>
      <c r="H168" s="33">
        <v>36.8</v>
      </c>
      <c r="I168" s="33">
        <v>338.1</v>
      </c>
      <c r="J168" s="33">
        <v>23.1</v>
      </c>
      <c r="K168" s="33">
        <v>62.8</v>
      </c>
      <c r="L168" s="33">
        <v>140.1</v>
      </c>
      <c r="M168" s="33">
        <v>132.4</v>
      </c>
      <c r="N168" s="33">
        <v>94.5</v>
      </c>
      <c r="O168" s="33">
        <v>27.8</v>
      </c>
      <c r="P168" s="33">
        <v>188</v>
      </c>
      <c r="Q168" s="33">
        <v>193</v>
      </c>
      <c r="R168" s="33"/>
      <c r="S168" s="33">
        <v>190.5</v>
      </c>
      <c r="T168" s="33">
        <v>762</v>
      </c>
      <c r="U168" s="43">
        <v>4.38</v>
      </c>
      <c r="V168" s="44">
        <v>3</v>
      </c>
    </row>
    <row r="169" customFormat="1" spans="1:22">
      <c r="A169" s="24"/>
      <c r="B169" s="24"/>
      <c r="C169" s="24"/>
      <c r="D169" s="32" t="s">
        <v>775</v>
      </c>
      <c r="E169" s="33">
        <v>95</v>
      </c>
      <c r="F169" s="33">
        <v>140</v>
      </c>
      <c r="G169" s="33">
        <v>8.4</v>
      </c>
      <c r="H169" s="33">
        <v>30.9</v>
      </c>
      <c r="I169" s="33">
        <v>268</v>
      </c>
      <c r="J169" s="33">
        <v>22.6</v>
      </c>
      <c r="K169" s="33">
        <v>73</v>
      </c>
      <c r="L169" s="33">
        <v>123.2</v>
      </c>
      <c r="M169" s="33">
        <v>108.2</v>
      </c>
      <c r="N169" s="33">
        <v>87.8</v>
      </c>
      <c r="O169" s="33">
        <v>25.3</v>
      </c>
      <c r="P169" s="33">
        <v>143.8</v>
      </c>
      <c r="Q169" s="33">
        <v>142</v>
      </c>
      <c r="R169" s="33"/>
      <c r="S169" s="33">
        <v>142.9</v>
      </c>
      <c r="T169" s="33">
        <v>604.9</v>
      </c>
      <c r="U169" s="43">
        <v>5.69631312248821</v>
      </c>
      <c r="V169" s="44">
        <v>3</v>
      </c>
    </row>
    <row r="170" customFormat="1" spans="1:22">
      <c r="A170" s="24"/>
      <c r="B170" s="24"/>
      <c r="C170" s="24"/>
      <c r="D170" s="32" t="s">
        <v>743</v>
      </c>
      <c r="E170" s="33">
        <v>94.8</v>
      </c>
      <c r="F170" s="33">
        <v>144</v>
      </c>
      <c r="G170" s="33">
        <v>7.2</v>
      </c>
      <c r="H170" s="33">
        <v>31.5</v>
      </c>
      <c r="I170" s="33">
        <v>337.5</v>
      </c>
      <c r="J170" s="33">
        <v>21.3</v>
      </c>
      <c r="K170" s="33">
        <v>67.6</v>
      </c>
      <c r="L170" s="33">
        <v>182.4</v>
      </c>
      <c r="M170" s="33">
        <v>169.9</v>
      </c>
      <c r="N170" s="33">
        <v>93.2</v>
      </c>
      <c r="O170" s="33">
        <v>27.3</v>
      </c>
      <c r="P170" s="33">
        <v>157.48</v>
      </c>
      <c r="Q170" s="33">
        <v>156.63</v>
      </c>
      <c r="R170" s="33"/>
      <c r="S170" s="33">
        <v>157.05</v>
      </c>
      <c r="T170" s="33">
        <v>698</v>
      </c>
      <c r="U170" s="43">
        <v>6.11</v>
      </c>
      <c r="V170" s="44">
        <v>1</v>
      </c>
    </row>
    <row r="171" customFormat="1" spans="1:22">
      <c r="A171" s="24"/>
      <c r="B171" s="24"/>
      <c r="C171" s="24"/>
      <c r="D171" s="32" t="s">
        <v>730</v>
      </c>
      <c r="E171" s="33">
        <v>94.7</v>
      </c>
      <c r="F171" s="33">
        <v>130</v>
      </c>
      <c r="G171" s="33">
        <v>4</v>
      </c>
      <c r="H171" s="33">
        <v>28.2</v>
      </c>
      <c r="I171" s="33">
        <v>605</v>
      </c>
      <c r="J171" s="33">
        <v>19.6</v>
      </c>
      <c r="K171" s="33">
        <v>69.5</v>
      </c>
      <c r="L171" s="33">
        <v>151.1</v>
      </c>
      <c r="M171" s="33">
        <v>131.6</v>
      </c>
      <c r="N171" s="33">
        <v>87.1</v>
      </c>
      <c r="O171" s="33">
        <v>26.5</v>
      </c>
      <c r="P171" s="33">
        <v>157.88</v>
      </c>
      <c r="Q171" s="33">
        <v>153.18</v>
      </c>
      <c r="R171" s="33" t="s">
        <v>764</v>
      </c>
      <c r="S171" s="33">
        <v>155.53</v>
      </c>
      <c r="T171" s="33">
        <v>622.12</v>
      </c>
      <c r="U171" s="43">
        <v>4.13</v>
      </c>
      <c r="V171" s="44">
        <v>3</v>
      </c>
    </row>
    <row r="172" customFormat="1" spans="1:22">
      <c r="A172" s="24"/>
      <c r="B172" s="24"/>
      <c r="C172" s="24"/>
      <c r="D172" s="32" t="s">
        <v>776</v>
      </c>
      <c r="E172" s="33">
        <v>96</v>
      </c>
      <c r="F172" s="33">
        <v>150</v>
      </c>
      <c r="G172" s="33">
        <v>7.8</v>
      </c>
      <c r="H172" s="33">
        <v>28.6</v>
      </c>
      <c r="I172" s="33">
        <v>267</v>
      </c>
      <c r="J172" s="33">
        <v>27.17</v>
      </c>
      <c r="K172" s="33">
        <v>95</v>
      </c>
      <c r="L172" s="33">
        <v>154</v>
      </c>
      <c r="M172" s="33">
        <v>141</v>
      </c>
      <c r="N172" s="33">
        <v>91.56</v>
      </c>
      <c r="O172" s="33">
        <v>26</v>
      </c>
      <c r="P172" s="33">
        <v>162.2</v>
      </c>
      <c r="Q172" s="33">
        <v>165.5</v>
      </c>
      <c r="R172" s="33"/>
      <c r="S172" s="33">
        <v>163.8</v>
      </c>
      <c r="T172" s="33">
        <v>653.4</v>
      </c>
      <c r="U172" s="43">
        <v>2.4</v>
      </c>
      <c r="V172" s="44">
        <v>1</v>
      </c>
    </row>
    <row r="173" customFormat="1" spans="1:22">
      <c r="A173" s="24"/>
      <c r="B173" s="24"/>
      <c r="C173" s="24"/>
      <c r="D173" s="32" t="s">
        <v>731</v>
      </c>
      <c r="E173" s="33">
        <v>83</v>
      </c>
      <c r="F173" s="33">
        <v>148</v>
      </c>
      <c r="G173" s="33">
        <v>8</v>
      </c>
      <c r="H173" s="33">
        <v>25.1</v>
      </c>
      <c r="I173" s="33">
        <v>346.3</v>
      </c>
      <c r="J173" s="33">
        <v>22</v>
      </c>
      <c r="K173" s="33">
        <v>87.6</v>
      </c>
      <c r="L173" s="33">
        <v>129.4</v>
      </c>
      <c r="M173" s="33">
        <v>117.7</v>
      </c>
      <c r="N173" s="33">
        <v>90.96</v>
      </c>
      <c r="O173" s="33">
        <v>26.6</v>
      </c>
      <c r="P173" s="33">
        <v>132.1</v>
      </c>
      <c r="Q173" s="33">
        <v>128.5</v>
      </c>
      <c r="R173" s="33"/>
      <c r="S173" s="33">
        <v>130.3</v>
      </c>
      <c r="T173" s="33">
        <v>579.1</v>
      </c>
      <c r="U173" s="43">
        <v>4.5</v>
      </c>
      <c r="V173" s="44">
        <v>3</v>
      </c>
    </row>
    <row r="174" customFormat="1" spans="1:22">
      <c r="A174" s="24"/>
      <c r="B174" s="24"/>
      <c r="C174" s="24"/>
      <c r="D174" s="32" t="s">
        <v>756</v>
      </c>
      <c r="E174" s="33">
        <v>94.8</v>
      </c>
      <c r="F174" s="33">
        <v>151</v>
      </c>
      <c r="G174" s="33">
        <v>6.92</v>
      </c>
      <c r="H174" s="33">
        <v>47.45</v>
      </c>
      <c r="I174" s="33">
        <v>585.7</v>
      </c>
      <c r="J174" s="33">
        <v>21.35</v>
      </c>
      <c r="K174" s="33">
        <v>45</v>
      </c>
      <c r="L174" s="33">
        <v>146.7</v>
      </c>
      <c r="M174" s="33">
        <v>136.5</v>
      </c>
      <c r="N174" s="33">
        <v>93.05</v>
      </c>
      <c r="O174" s="33">
        <v>25.83</v>
      </c>
      <c r="P174" s="33">
        <v>166.5</v>
      </c>
      <c r="Q174" s="33">
        <v>165.8</v>
      </c>
      <c r="R174" s="33"/>
      <c r="S174" s="33">
        <v>166.2</v>
      </c>
      <c r="T174" s="33">
        <v>737.9</v>
      </c>
      <c r="U174" s="43">
        <v>0.38</v>
      </c>
      <c r="V174" s="44">
        <v>2</v>
      </c>
    </row>
    <row r="175" customFormat="1" spans="1:22">
      <c r="A175" s="24"/>
      <c r="B175" s="24"/>
      <c r="C175" s="24"/>
      <c r="D175" s="34" t="s">
        <v>580</v>
      </c>
      <c r="E175" s="73">
        <f t="shared" ref="E175:Q175" si="14">AVERAGE(E165:E174)</f>
        <v>92.29</v>
      </c>
      <c r="F175" s="73">
        <f t="shared" si="14"/>
        <v>144.3</v>
      </c>
      <c r="G175" s="73">
        <f t="shared" si="14"/>
        <v>7.286</v>
      </c>
      <c r="H175" s="73">
        <f t="shared" si="14"/>
        <v>32.571</v>
      </c>
      <c r="I175" s="73">
        <f t="shared" si="14"/>
        <v>396.971</v>
      </c>
      <c r="J175" s="73">
        <f t="shared" si="14"/>
        <v>22.948</v>
      </c>
      <c r="K175" s="73">
        <f t="shared" si="14"/>
        <v>72.497</v>
      </c>
      <c r="L175" s="73">
        <f t="shared" si="14"/>
        <v>139.574</v>
      </c>
      <c r="M175" s="73">
        <f t="shared" si="14"/>
        <v>127.915</v>
      </c>
      <c r="N175" s="73">
        <f t="shared" si="14"/>
        <v>91.64</v>
      </c>
      <c r="O175" s="73">
        <f t="shared" si="14"/>
        <v>26.721</v>
      </c>
      <c r="P175" s="73">
        <f t="shared" si="14"/>
        <v>161.723</v>
      </c>
      <c r="Q175" s="73">
        <f t="shared" si="14"/>
        <v>160.947</v>
      </c>
      <c r="R175" s="73"/>
      <c r="S175" s="73">
        <f>AVERAGE(S165:S174)</f>
        <v>161.335</v>
      </c>
      <c r="T175" s="73">
        <f>AVERAGE(T165:T174)</f>
        <v>669.782</v>
      </c>
      <c r="U175" s="76">
        <v>4.38432167069274</v>
      </c>
      <c r="V175" s="46">
        <v>2</v>
      </c>
    </row>
    <row r="176" customFormat="1" spans="1:22">
      <c r="A176" s="24">
        <v>2018</v>
      </c>
      <c r="B176" s="24" t="s">
        <v>456</v>
      </c>
      <c r="C176" s="24" t="s">
        <v>777</v>
      </c>
      <c r="D176" s="25" t="s">
        <v>736</v>
      </c>
      <c r="E176" s="29">
        <v>98</v>
      </c>
      <c r="F176" s="29">
        <v>143</v>
      </c>
      <c r="G176" s="29">
        <v>8.1</v>
      </c>
      <c r="H176" s="29">
        <v>36.7</v>
      </c>
      <c r="I176" s="29">
        <v>353.1</v>
      </c>
      <c r="J176" s="29">
        <v>23.2</v>
      </c>
      <c r="K176" s="29">
        <v>63.2</v>
      </c>
      <c r="L176" s="29">
        <v>130.8</v>
      </c>
      <c r="M176" s="29">
        <v>124.4</v>
      </c>
      <c r="N176" s="29">
        <v>95.1</v>
      </c>
      <c r="O176" s="29">
        <v>24.8</v>
      </c>
      <c r="P176" s="74">
        <v>14.5</v>
      </c>
      <c r="Q176" s="74">
        <v>14.15</v>
      </c>
      <c r="R176" s="74">
        <v>14.9</v>
      </c>
      <c r="S176" s="74">
        <v>14.52</v>
      </c>
      <c r="T176" s="29">
        <v>640.07</v>
      </c>
      <c r="U176" s="37">
        <f>(S176-13.65)/13.65*100</f>
        <v>6.37362637362637</v>
      </c>
      <c r="V176" s="47">
        <v>4</v>
      </c>
    </row>
    <row r="177" customFormat="1" spans="1:22">
      <c r="A177" s="24"/>
      <c r="B177" s="24"/>
      <c r="C177" s="24"/>
      <c r="D177" s="25" t="s">
        <v>770</v>
      </c>
      <c r="E177" s="29">
        <v>102.3</v>
      </c>
      <c r="F177" s="29">
        <v>132</v>
      </c>
      <c r="G177" s="29">
        <v>7.9</v>
      </c>
      <c r="H177" s="29">
        <v>28.9</v>
      </c>
      <c r="I177" s="29">
        <v>265</v>
      </c>
      <c r="J177" s="29">
        <v>21.6</v>
      </c>
      <c r="K177" s="29">
        <v>74.7</v>
      </c>
      <c r="L177" s="29">
        <v>154</v>
      </c>
      <c r="M177" s="29">
        <v>148.3</v>
      </c>
      <c r="N177" s="29">
        <v>84.9</v>
      </c>
      <c r="O177" s="29">
        <v>26.12</v>
      </c>
      <c r="P177" s="74">
        <v>15.03</v>
      </c>
      <c r="Q177" s="74">
        <v>15.09</v>
      </c>
      <c r="R177" s="74">
        <v>15.18</v>
      </c>
      <c r="S177" s="74">
        <v>15.18</v>
      </c>
      <c r="T177" s="29">
        <v>759</v>
      </c>
      <c r="U177" s="37">
        <f>(S177-11.88)/11.88*100</f>
        <v>27.7777777777778</v>
      </c>
      <c r="V177" s="47">
        <v>1</v>
      </c>
    </row>
    <row r="178" customFormat="1" spans="1:22">
      <c r="A178" s="24"/>
      <c r="B178" s="24"/>
      <c r="C178" s="24"/>
      <c r="D178" s="72" t="s">
        <v>752</v>
      </c>
      <c r="E178" s="29">
        <v>93.4</v>
      </c>
      <c r="F178" s="29">
        <v>140</v>
      </c>
      <c r="G178" s="29">
        <v>9.63</v>
      </c>
      <c r="H178" s="29">
        <v>38.52</v>
      </c>
      <c r="I178" s="29">
        <v>300</v>
      </c>
      <c r="J178" s="29">
        <v>23.89</v>
      </c>
      <c r="K178" s="29">
        <v>62.0197300103842</v>
      </c>
      <c r="L178" s="29">
        <v>118.7</v>
      </c>
      <c r="M178" s="29">
        <v>110</v>
      </c>
      <c r="N178" s="29">
        <v>92.670598146588</v>
      </c>
      <c r="O178" s="29">
        <v>26.3</v>
      </c>
      <c r="P178" s="74">
        <v>13.79</v>
      </c>
      <c r="Q178" s="74">
        <v>13.06</v>
      </c>
      <c r="R178" s="74">
        <v>13.29</v>
      </c>
      <c r="S178" s="74">
        <v>13.38</v>
      </c>
      <c r="T178" s="29">
        <v>669</v>
      </c>
      <c r="U178" s="37">
        <v>6.44391408114558</v>
      </c>
      <c r="V178" s="47">
        <v>5</v>
      </c>
    </row>
    <row r="179" customFormat="1" spans="1:22">
      <c r="A179" s="24"/>
      <c r="B179" s="24"/>
      <c r="C179" s="24"/>
      <c r="D179" s="25" t="s">
        <v>753</v>
      </c>
      <c r="E179" s="29">
        <v>97.8</v>
      </c>
      <c r="F179" s="29">
        <v>150</v>
      </c>
      <c r="G179" s="29">
        <v>8.6</v>
      </c>
      <c r="H179" s="29">
        <v>34.7</v>
      </c>
      <c r="I179" s="29">
        <v>303.49</v>
      </c>
      <c r="J179" s="29">
        <v>21.6</v>
      </c>
      <c r="K179" s="29">
        <v>62.25</v>
      </c>
      <c r="L179" s="29">
        <v>158.91</v>
      </c>
      <c r="M179" s="29">
        <v>137.62</v>
      </c>
      <c r="N179" s="29">
        <v>86.6</v>
      </c>
      <c r="O179" s="29">
        <v>24.9</v>
      </c>
      <c r="P179" s="74">
        <v>16.17</v>
      </c>
      <c r="Q179" s="74">
        <v>16.14</v>
      </c>
      <c r="R179" s="74">
        <v>16.47</v>
      </c>
      <c r="S179" s="74">
        <v>16.26</v>
      </c>
      <c r="T179" s="29">
        <v>717.92</v>
      </c>
      <c r="U179" s="37">
        <f>(S179-14.61)/14.61*100</f>
        <v>11.2936344969199</v>
      </c>
      <c r="V179" s="47">
        <v>1</v>
      </c>
    </row>
    <row r="180" customFormat="1" spans="1:22">
      <c r="A180" s="24"/>
      <c r="B180" s="24"/>
      <c r="C180" s="24"/>
      <c r="D180" s="25" t="s">
        <v>728</v>
      </c>
      <c r="E180" s="29">
        <v>89.2</v>
      </c>
      <c r="F180" s="29">
        <v>153</v>
      </c>
      <c r="G180" s="29">
        <v>8.6</v>
      </c>
      <c r="H180" s="29">
        <v>40.9</v>
      </c>
      <c r="I180" s="29">
        <v>375.6</v>
      </c>
      <c r="J180" s="29">
        <v>30.2</v>
      </c>
      <c r="K180" s="29">
        <v>73.9</v>
      </c>
      <c r="L180" s="29">
        <v>118.8</v>
      </c>
      <c r="M180" s="29">
        <v>109.5</v>
      </c>
      <c r="N180" s="29">
        <v>92.2</v>
      </c>
      <c r="O180" s="29">
        <v>24.7</v>
      </c>
      <c r="P180" s="74">
        <v>13.45</v>
      </c>
      <c r="Q180" s="74">
        <v>13.31</v>
      </c>
      <c r="R180" s="74">
        <v>13.74</v>
      </c>
      <c r="S180" s="74">
        <v>13.5</v>
      </c>
      <c r="T180" s="29">
        <v>675</v>
      </c>
      <c r="U180" s="37">
        <v>9.1</v>
      </c>
      <c r="V180" s="47">
        <v>3</v>
      </c>
    </row>
    <row r="181" customFormat="1" spans="1:22">
      <c r="A181" s="24"/>
      <c r="B181" s="24"/>
      <c r="C181" s="24"/>
      <c r="D181" s="25" t="s">
        <v>754</v>
      </c>
      <c r="E181" s="29">
        <v>105</v>
      </c>
      <c r="F181" s="29">
        <v>149</v>
      </c>
      <c r="G181" s="29">
        <v>6.5</v>
      </c>
      <c r="H181" s="29">
        <v>25.6</v>
      </c>
      <c r="I181" s="29">
        <v>293.8</v>
      </c>
      <c r="J181" s="29">
        <v>20.1</v>
      </c>
      <c r="K181" s="29">
        <v>78.6</v>
      </c>
      <c r="L181" s="29">
        <v>185.5</v>
      </c>
      <c r="M181" s="29">
        <v>158.5</v>
      </c>
      <c r="N181" s="29">
        <v>85.4</v>
      </c>
      <c r="O181" s="29">
        <v>23</v>
      </c>
      <c r="P181" s="74">
        <v>15.78</v>
      </c>
      <c r="Q181" s="74">
        <v>16.03</v>
      </c>
      <c r="R181" s="74">
        <v>15.64</v>
      </c>
      <c r="S181" s="74">
        <v>15.82</v>
      </c>
      <c r="T181" s="29">
        <v>707.92</v>
      </c>
      <c r="U181" s="37">
        <v>10.35</v>
      </c>
      <c r="V181" s="47">
        <v>2</v>
      </c>
    </row>
    <row r="182" customFormat="1" spans="1:22">
      <c r="A182" s="24"/>
      <c r="B182" s="24"/>
      <c r="C182" s="24"/>
      <c r="D182" s="25" t="s">
        <v>743</v>
      </c>
      <c r="E182" s="29">
        <v>89.4</v>
      </c>
      <c r="F182" s="29">
        <v>141</v>
      </c>
      <c r="G182" s="29">
        <v>6.7</v>
      </c>
      <c r="H182" s="29">
        <v>33.8</v>
      </c>
      <c r="I182" s="29">
        <v>404.5</v>
      </c>
      <c r="J182" s="29">
        <v>22.2</v>
      </c>
      <c r="K182" s="29">
        <v>65.8</v>
      </c>
      <c r="L182" s="29">
        <v>117</v>
      </c>
      <c r="M182" s="29">
        <v>104.4</v>
      </c>
      <c r="N182" s="29">
        <v>89.2</v>
      </c>
      <c r="O182" s="29">
        <v>24.5</v>
      </c>
      <c r="P182" s="74">
        <v>11.03</v>
      </c>
      <c r="Q182" s="74">
        <v>10.56</v>
      </c>
      <c r="R182" s="74">
        <v>12.03</v>
      </c>
      <c r="S182" s="74">
        <v>11.21</v>
      </c>
      <c r="T182" s="29">
        <v>592.95</v>
      </c>
      <c r="U182" s="37">
        <v>2.34</v>
      </c>
      <c r="V182" s="47">
        <v>8</v>
      </c>
    </row>
    <row r="183" customFormat="1" spans="1:22">
      <c r="A183" s="24"/>
      <c r="B183" s="24"/>
      <c r="C183" s="24"/>
      <c r="D183" s="25" t="s">
        <v>738</v>
      </c>
      <c r="E183" s="29">
        <v>101</v>
      </c>
      <c r="F183" s="29">
        <v>136</v>
      </c>
      <c r="G183" s="29">
        <v>8</v>
      </c>
      <c r="H183" s="29">
        <v>40.33</v>
      </c>
      <c r="I183" s="29">
        <v>404.13</v>
      </c>
      <c r="J183" s="29">
        <v>23.7</v>
      </c>
      <c r="K183" s="29">
        <v>58.77</v>
      </c>
      <c r="L183" s="29">
        <v>118</v>
      </c>
      <c r="M183" s="29">
        <v>106</v>
      </c>
      <c r="N183" s="29">
        <v>89.8</v>
      </c>
      <c r="O183" s="29">
        <v>27.8</v>
      </c>
      <c r="P183" s="74">
        <v>15.05</v>
      </c>
      <c r="Q183" s="74">
        <v>14.94</v>
      </c>
      <c r="R183" s="74">
        <v>15.11</v>
      </c>
      <c r="S183" s="74">
        <v>15.03</v>
      </c>
      <c r="T183" s="29">
        <v>751.89</v>
      </c>
      <c r="U183" s="37">
        <v>9.86</v>
      </c>
      <c r="V183" s="47">
        <v>3</v>
      </c>
    </row>
    <row r="184" customFormat="1" spans="1:22">
      <c r="A184" s="24"/>
      <c r="B184" s="24"/>
      <c r="C184" s="24"/>
      <c r="D184" s="25" t="s">
        <v>771</v>
      </c>
      <c r="E184" s="29">
        <v>98.4</v>
      </c>
      <c r="F184" s="29">
        <v>130</v>
      </c>
      <c r="G184" s="29">
        <v>5</v>
      </c>
      <c r="H184" s="29">
        <v>36.5</v>
      </c>
      <c r="I184" s="29">
        <v>274</v>
      </c>
      <c r="J184" s="29">
        <v>25.2</v>
      </c>
      <c r="K184" s="29">
        <v>69</v>
      </c>
      <c r="L184" s="29">
        <v>128.11</v>
      </c>
      <c r="M184" s="29">
        <v>111.72</v>
      </c>
      <c r="N184" s="29">
        <v>87.22</v>
      </c>
      <c r="O184" s="29">
        <v>25.5</v>
      </c>
      <c r="P184" s="74">
        <v>14.65</v>
      </c>
      <c r="Q184" s="74">
        <v>14.78</v>
      </c>
      <c r="R184" s="74">
        <v>14.86</v>
      </c>
      <c r="S184" s="74">
        <v>14.76</v>
      </c>
      <c r="T184" s="29">
        <v>738.17</v>
      </c>
      <c r="U184" s="37">
        <v>8.16</v>
      </c>
      <c r="V184" s="47">
        <v>2</v>
      </c>
    </row>
    <row r="185" customFormat="1" spans="1:22">
      <c r="A185" s="24"/>
      <c r="B185" s="24"/>
      <c r="C185" s="24"/>
      <c r="D185" s="25" t="s">
        <v>772</v>
      </c>
      <c r="E185" s="29">
        <v>109.2</v>
      </c>
      <c r="F185" s="29">
        <v>150</v>
      </c>
      <c r="G185" s="29">
        <v>11.25</v>
      </c>
      <c r="H185" s="29">
        <v>49.58</v>
      </c>
      <c r="I185" s="29">
        <v>340.7</v>
      </c>
      <c r="J185" s="29">
        <v>25.94</v>
      </c>
      <c r="K185" s="29">
        <v>52.32</v>
      </c>
      <c r="L185" s="29">
        <v>119.9</v>
      </c>
      <c r="M185" s="29">
        <v>109.8</v>
      </c>
      <c r="N185" s="29">
        <v>91.6</v>
      </c>
      <c r="O185" s="29">
        <v>25.6</v>
      </c>
      <c r="P185" s="74">
        <v>16.03</v>
      </c>
      <c r="Q185" s="74">
        <v>15.49</v>
      </c>
      <c r="R185" s="74">
        <v>15.83</v>
      </c>
      <c r="S185" s="74">
        <v>15.78</v>
      </c>
      <c r="T185" s="29">
        <v>736.8</v>
      </c>
      <c r="U185" s="37">
        <v>9.76</v>
      </c>
      <c r="V185" s="47">
        <v>1</v>
      </c>
    </row>
    <row r="186" customFormat="1" spans="1:22">
      <c r="A186" s="24"/>
      <c r="B186" s="24"/>
      <c r="C186" s="24"/>
      <c r="D186" s="25" t="s">
        <v>732</v>
      </c>
      <c r="E186" s="29">
        <v>95.9</v>
      </c>
      <c r="F186" s="29">
        <v>133</v>
      </c>
      <c r="G186" s="29">
        <v>6.4</v>
      </c>
      <c r="H186" s="29">
        <v>30.6</v>
      </c>
      <c r="I186" s="29">
        <v>346.9</v>
      </c>
      <c r="J186" s="29">
        <v>20.3</v>
      </c>
      <c r="K186" s="29">
        <v>82.8</v>
      </c>
      <c r="L186" s="29">
        <v>160.1</v>
      </c>
      <c r="M186" s="29">
        <v>135</v>
      </c>
      <c r="N186" s="29">
        <v>84.3</v>
      </c>
      <c r="O186" s="29">
        <v>24.3</v>
      </c>
      <c r="P186" s="74">
        <v>11.61</v>
      </c>
      <c r="Q186" s="74">
        <v>11.99</v>
      </c>
      <c r="R186" s="74">
        <v>11.87</v>
      </c>
      <c r="S186" s="74">
        <v>11.82</v>
      </c>
      <c r="T186" s="29">
        <v>591</v>
      </c>
      <c r="U186" s="37">
        <v>6.07</v>
      </c>
      <c r="V186" s="47">
        <v>4</v>
      </c>
    </row>
    <row r="187" s="2" customFormat="1" spans="1:22">
      <c r="A187" s="30"/>
      <c r="B187" s="30"/>
      <c r="C187" s="24"/>
      <c r="D187" s="27" t="s">
        <v>580</v>
      </c>
      <c r="E187" s="31">
        <f t="shared" ref="E187:T187" si="15">AVERAGE(E176:E186)</f>
        <v>98.1454545454546</v>
      </c>
      <c r="F187" s="31">
        <f t="shared" si="15"/>
        <v>141.545454545455</v>
      </c>
      <c r="G187" s="31">
        <f t="shared" si="15"/>
        <v>7.88</v>
      </c>
      <c r="H187" s="31">
        <f t="shared" si="15"/>
        <v>36.0118181818182</v>
      </c>
      <c r="I187" s="31">
        <f t="shared" si="15"/>
        <v>332.838181818182</v>
      </c>
      <c r="J187" s="31">
        <f t="shared" si="15"/>
        <v>23.4481818181818</v>
      </c>
      <c r="K187" s="31">
        <f t="shared" si="15"/>
        <v>67.5781572736713</v>
      </c>
      <c r="L187" s="31">
        <f t="shared" si="15"/>
        <v>137.256363636364</v>
      </c>
      <c r="M187" s="31">
        <f t="shared" si="15"/>
        <v>123.203636363636</v>
      </c>
      <c r="N187" s="31">
        <f t="shared" si="15"/>
        <v>88.9991452860535</v>
      </c>
      <c r="O187" s="31">
        <f t="shared" si="15"/>
        <v>25.2290909090909</v>
      </c>
      <c r="P187" s="31">
        <f t="shared" si="15"/>
        <v>14.2809090909091</v>
      </c>
      <c r="Q187" s="31">
        <f t="shared" si="15"/>
        <v>14.14</v>
      </c>
      <c r="R187" s="31">
        <f t="shared" si="15"/>
        <v>14.4472727272727</v>
      </c>
      <c r="S187" s="31">
        <f t="shared" si="15"/>
        <v>14.2963636363636</v>
      </c>
      <c r="T187" s="31">
        <f t="shared" si="15"/>
        <v>689.065454545455</v>
      </c>
      <c r="U187" s="41">
        <f>(T187-627.6)/627.6*100</f>
        <v>9.79373080711513</v>
      </c>
      <c r="V187" s="42">
        <v>1</v>
      </c>
    </row>
    <row r="188" customFormat="1" spans="1:22">
      <c r="A188" s="24">
        <v>2019</v>
      </c>
      <c r="B188" s="24"/>
      <c r="C188" s="24" t="s">
        <v>778</v>
      </c>
      <c r="D188" s="51" t="s">
        <v>736</v>
      </c>
      <c r="E188" s="52">
        <v>108</v>
      </c>
      <c r="F188" s="52">
        <v>143</v>
      </c>
      <c r="G188" s="52">
        <v>8.3</v>
      </c>
      <c r="H188" s="52">
        <v>35</v>
      </c>
      <c r="I188" s="52">
        <v>321.7</v>
      </c>
      <c r="J188" s="52">
        <v>23.2</v>
      </c>
      <c r="K188" s="52">
        <v>66.3</v>
      </c>
      <c r="L188" s="52">
        <v>126.6</v>
      </c>
      <c r="M188" s="52">
        <v>122.9</v>
      </c>
      <c r="N188" s="52">
        <v>97.1</v>
      </c>
      <c r="O188" s="52">
        <v>27.9</v>
      </c>
      <c r="P188" s="61">
        <v>16.35</v>
      </c>
      <c r="Q188" s="61">
        <v>16.5</v>
      </c>
      <c r="R188" s="61">
        <v>16.1</v>
      </c>
      <c r="S188" s="61">
        <v>16.32</v>
      </c>
      <c r="T188" s="52">
        <v>676.48</v>
      </c>
      <c r="U188" s="61">
        <v>6.99</v>
      </c>
      <c r="V188" s="75">
        <v>5</v>
      </c>
    </row>
    <row r="189" customFormat="1" spans="1:22">
      <c r="A189" s="24"/>
      <c r="B189" s="24"/>
      <c r="C189" s="24"/>
      <c r="D189" s="51" t="s">
        <v>770</v>
      </c>
      <c r="E189" s="52">
        <v>102.2</v>
      </c>
      <c r="F189" s="52">
        <v>141</v>
      </c>
      <c r="G189" s="52">
        <v>7.8</v>
      </c>
      <c r="H189" s="52">
        <v>29.6</v>
      </c>
      <c r="I189" s="52">
        <v>279.5</v>
      </c>
      <c r="J189" s="52">
        <v>28.2</v>
      </c>
      <c r="K189" s="52">
        <v>95.3</v>
      </c>
      <c r="L189" s="52">
        <v>143.9</v>
      </c>
      <c r="M189" s="52">
        <v>104.3</v>
      </c>
      <c r="N189" s="52">
        <v>72.5</v>
      </c>
      <c r="O189" s="52">
        <v>28.8</v>
      </c>
      <c r="P189" s="61">
        <v>15.82</v>
      </c>
      <c r="Q189" s="61">
        <v>15.73</v>
      </c>
      <c r="R189" s="61">
        <v>15.88</v>
      </c>
      <c r="S189" s="61">
        <v>15.81</v>
      </c>
      <c r="T189" s="52">
        <v>790.5</v>
      </c>
      <c r="U189" s="61">
        <v>14.18</v>
      </c>
      <c r="V189" s="75">
        <v>1</v>
      </c>
    </row>
    <row r="190" customFormat="1" spans="1:22">
      <c r="A190" s="24"/>
      <c r="B190" s="24"/>
      <c r="C190" s="24"/>
      <c r="D190" s="51" t="s">
        <v>752</v>
      </c>
      <c r="E190" s="52">
        <v>97.1</v>
      </c>
      <c r="F190" s="52">
        <v>152</v>
      </c>
      <c r="G190" s="52">
        <v>9.1</v>
      </c>
      <c r="H190" s="52">
        <v>42.9</v>
      </c>
      <c r="I190" s="52">
        <v>369.4</v>
      </c>
      <c r="J190" s="52">
        <v>19.8</v>
      </c>
      <c r="K190" s="52">
        <v>46.2</v>
      </c>
      <c r="L190" s="52">
        <v>134.9</v>
      </c>
      <c r="M190" s="52">
        <v>127.8</v>
      </c>
      <c r="N190" s="52">
        <v>94.7</v>
      </c>
      <c r="O190" s="52">
        <v>29.4</v>
      </c>
      <c r="P190" s="61">
        <v>13.94</v>
      </c>
      <c r="Q190" s="61">
        <v>13.47</v>
      </c>
      <c r="R190" s="61">
        <v>13.58</v>
      </c>
      <c r="S190" s="61">
        <v>13.66</v>
      </c>
      <c r="T190" s="52">
        <v>683.34</v>
      </c>
      <c r="U190" s="61">
        <v>7</v>
      </c>
      <c r="V190" s="75">
        <v>4</v>
      </c>
    </row>
    <row r="191" customFormat="1" spans="1:22">
      <c r="A191" s="24"/>
      <c r="B191" s="24"/>
      <c r="C191" s="24"/>
      <c r="D191" s="51" t="s">
        <v>753</v>
      </c>
      <c r="E191" s="52">
        <v>90</v>
      </c>
      <c r="F191" s="52">
        <v>151</v>
      </c>
      <c r="G191" s="52">
        <v>7.8</v>
      </c>
      <c r="H191" s="52">
        <v>26.2</v>
      </c>
      <c r="I191" s="52">
        <v>237</v>
      </c>
      <c r="J191" s="52">
        <v>20.7</v>
      </c>
      <c r="K191" s="52">
        <v>79</v>
      </c>
      <c r="L191" s="52">
        <v>159.7</v>
      </c>
      <c r="M191" s="52">
        <v>130.5</v>
      </c>
      <c r="N191" s="52">
        <v>81.7</v>
      </c>
      <c r="O191" s="52">
        <v>27.6</v>
      </c>
      <c r="P191" s="61">
        <v>16.64</v>
      </c>
      <c r="Q191" s="61">
        <v>16.56</v>
      </c>
      <c r="R191" s="61">
        <v>16.9</v>
      </c>
      <c r="S191" s="61">
        <v>16.7</v>
      </c>
      <c r="T191" s="52">
        <v>732.3</v>
      </c>
      <c r="U191" s="61">
        <v>11.18</v>
      </c>
      <c r="V191" s="75">
        <v>1</v>
      </c>
    </row>
    <row r="192" customFormat="1" spans="1:22">
      <c r="A192" s="24"/>
      <c r="B192" s="24"/>
      <c r="C192" s="24"/>
      <c r="D192" s="51" t="s">
        <v>728</v>
      </c>
      <c r="E192" s="52">
        <v>99</v>
      </c>
      <c r="F192" s="52">
        <v>156</v>
      </c>
      <c r="G192" s="52">
        <v>8.7</v>
      </c>
      <c r="H192" s="52">
        <v>34.8</v>
      </c>
      <c r="I192" s="52">
        <v>300</v>
      </c>
      <c r="J192" s="52">
        <v>22.5</v>
      </c>
      <c r="K192" s="52">
        <v>64.7</v>
      </c>
      <c r="L192" s="52">
        <v>164.6</v>
      </c>
      <c r="M192" s="52">
        <v>141.3</v>
      </c>
      <c r="N192" s="52">
        <v>85.8</v>
      </c>
      <c r="O192" s="52">
        <v>25</v>
      </c>
      <c r="P192" s="61">
        <v>16.15</v>
      </c>
      <c r="Q192" s="61">
        <v>16.24</v>
      </c>
      <c r="R192" s="61">
        <v>15.88</v>
      </c>
      <c r="S192" s="61">
        <v>16.09</v>
      </c>
      <c r="T192" s="52">
        <v>804.5</v>
      </c>
      <c r="U192" s="61">
        <v>9.98</v>
      </c>
      <c r="V192" s="75">
        <v>1</v>
      </c>
    </row>
    <row r="193" customFormat="1" spans="1:22">
      <c r="A193" s="24"/>
      <c r="B193" s="24"/>
      <c r="C193" s="24"/>
      <c r="D193" s="51" t="s">
        <v>762</v>
      </c>
      <c r="E193" s="52">
        <v>101.4</v>
      </c>
      <c r="F193" s="52">
        <v>139</v>
      </c>
      <c r="G193" s="52">
        <v>8.5</v>
      </c>
      <c r="H193" s="52">
        <v>35.8</v>
      </c>
      <c r="I193" s="52">
        <v>321.2</v>
      </c>
      <c r="J193" s="52">
        <v>23.5</v>
      </c>
      <c r="K193" s="52">
        <v>65.6</v>
      </c>
      <c r="L193" s="52">
        <v>130.2</v>
      </c>
      <c r="M193" s="52">
        <v>110.7</v>
      </c>
      <c r="N193" s="52">
        <v>85</v>
      </c>
      <c r="O193" s="52">
        <v>25.1</v>
      </c>
      <c r="P193" s="61">
        <v>14.41</v>
      </c>
      <c r="Q193" s="61">
        <v>14.67</v>
      </c>
      <c r="R193" s="61">
        <v>15.36</v>
      </c>
      <c r="S193" s="61">
        <v>14.81</v>
      </c>
      <c r="T193" s="52">
        <v>617.3</v>
      </c>
      <c r="U193" s="61">
        <v>2.89</v>
      </c>
      <c r="V193" s="75">
        <v>4</v>
      </c>
    </row>
    <row r="194" customFormat="1" spans="1:22">
      <c r="A194" s="24"/>
      <c r="B194" s="24"/>
      <c r="C194" s="24"/>
      <c r="D194" s="51" t="s">
        <v>754</v>
      </c>
      <c r="E194" s="52">
        <v>96.5</v>
      </c>
      <c r="F194" s="52">
        <v>148</v>
      </c>
      <c r="G194" s="52">
        <v>7.4</v>
      </c>
      <c r="H194" s="52">
        <v>23.2</v>
      </c>
      <c r="I194" s="52">
        <v>213.5</v>
      </c>
      <c r="J194" s="52">
        <v>18.3</v>
      </c>
      <c r="K194" s="52">
        <v>79.1</v>
      </c>
      <c r="L194" s="52">
        <v>175.6</v>
      </c>
      <c r="M194" s="52">
        <v>147.3</v>
      </c>
      <c r="N194" s="52">
        <v>83.9</v>
      </c>
      <c r="O194" s="52">
        <v>24.2</v>
      </c>
      <c r="P194" s="61">
        <v>14.39</v>
      </c>
      <c r="Q194" s="61">
        <v>14.4</v>
      </c>
      <c r="R194" s="61">
        <v>14.42</v>
      </c>
      <c r="S194" s="61">
        <v>14.4</v>
      </c>
      <c r="T194" s="52">
        <v>644.67</v>
      </c>
      <c r="U194" s="61">
        <v>7.51</v>
      </c>
      <c r="V194" s="75">
        <v>5</v>
      </c>
    </row>
    <row r="195" customFormat="1" spans="1:22">
      <c r="A195" s="24"/>
      <c r="B195" s="24"/>
      <c r="C195" s="24"/>
      <c r="D195" s="51" t="s">
        <v>743</v>
      </c>
      <c r="E195" s="52">
        <v>100</v>
      </c>
      <c r="F195" s="52">
        <v>143</v>
      </c>
      <c r="G195" s="52">
        <v>7</v>
      </c>
      <c r="H195" s="52">
        <v>32.1</v>
      </c>
      <c r="I195" s="52">
        <v>356.4</v>
      </c>
      <c r="J195" s="52">
        <v>22.3</v>
      </c>
      <c r="K195" s="52">
        <v>69.3</v>
      </c>
      <c r="L195" s="52">
        <v>137</v>
      </c>
      <c r="M195" s="52">
        <v>132.2</v>
      </c>
      <c r="N195" s="52">
        <v>96.5</v>
      </c>
      <c r="O195" s="52">
        <v>24.7</v>
      </c>
      <c r="P195" s="61">
        <v>12.35</v>
      </c>
      <c r="Q195" s="61">
        <v>12.6</v>
      </c>
      <c r="R195" s="61">
        <v>12.7</v>
      </c>
      <c r="S195" s="61">
        <v>12.55</v>
      </c>
      <c r="T195" s="52">
        <v>664</v>
      </c>
      <c r="U195" s="61">
        <v>6.81</v>
      </c>
      <c r="V195" s="75">
        <v>1</v>
      </c>
    </row>
    <row r="196" customFormat="1" spans="1:22">
      <c r="A196" s="24"/>
      <c r="B196" s="24"/>
      <c r="C196" s="24"/>
      <c r="D196" s="51" t="s">
        <v>738</v>
      </c>
      <c r="E196" s="52">
        <v>105</v>
      </c>
      <c r="F196" s="52">
        <v>134</v>
      </c>
      <c r="G196" s="52">
        <v>8</v>
      </c>
      <c r="H196" s="52">
        <v>38.9</v>
      </c>
      <c r="I196" s="52">
        <v>385.6</v>
      </c>
      <c r="J196" s="52">
        <v>20.5</v>
      </c>
      <c r="K196" s="52">
        <v>52.7</v>
      </c>
      <c r="L196" s="52">
        <v>185</v>
      </c>
      <c r="M196" s="52">
        <v>141</v>
      </c>
      <c r="N196" s="52">
        <v>76.2</v>
      </c>
      <c r="O196" s="52">
        <v>25.9</v>
      </c>
      <c r="P196" s="61">
        <v>13.42</v>
      </c>
      <c r="Q196" s="61">
        <v>13.94</v>
      </c>
      <c r="R196" s="61">
        <v>13.95</v>
      </c>
      <c r="S196" s="61">
        <v>13.77</v>
      </c>
      <c r="T196" s="52">
        <v>723.4</v>
      </c>
      <c r="U196" s="61">
        <v>8.1</v>
      </c>
      <c r="V196" s="75">
        <v>1</v>
      </c>
    </row>
    <row r="197" customFormat="1" spans="1:22">
      <c r="A197" s="24"/>
      <c r="B197" s="24"/>
      <c r="C197" s="24"/>
      <c r="D197" s="51" t="s">
        <v>771</v>
      </c>
      <c r="E197" s="52">
        <v>97.7</v>
      </c>
      <c r="F197" s="52">
        <v>129</v>
      </c>
      <c r="G197" s="52">
        <v>7</v>
      </c>
      <c r="H197" s="52">
        <v>31.6</v>
      </c>
      <c r="I197" s="52">
        <v>351</v>
      </c>
      <c r="J197" s="52">
        <v>23.9</v>
      </c>
      <c r="K197" s="52">
        <v>75.6</v>
      </c>
      <c r="L197" s="52">
        <v>188.9</v>
      </c>
      <c r="M197" s="52">
        <v>135.2</v>
      </c>
      <c r="N197" s="52">
        <v>71.5</v>
      </c>
      <c r="O197" s="52">
        <v>26.6</v>
      </c>
      <c r="P197" s="61">
        <v>15.61</v>
      </c>
      <c r="Q197" s="61">
        <v>15.44</v>
      </c>
      <c r="R197" s="61">
        <v>15.83</v>
      </c>
      <c r="S197" s="61">
        <v>15.63</v>
      </c>
      <c r="T197" s="52">
        <v>781.28</v>
      </c>
      <c r="U197" s="61">
        <v>13.21</v>
      </c>
      <c r="V197" s="75">
        <v>3</v>
      </c>
    </row>
    <row r="198" customFormat="1" spans="1:22">
      <c r="A198" s="24"/>
      <c r="B198" s="24"/>
      <c r="C198" s="24"/>
      <c r="D198" s="51" t="s">
        <v>774</v>
      </c>
      <c r="E198" s="52">
        <v>98.9</v>
      </c>
      <c r="F198" s="52">
        <v>138</v>
      </c>
      <c r="G198" s="52">
        <v>8</v>
      </c>
      <c r="H198" s="52">
        <v>29.1</v>
      </c>
      <c r="I198" s="52">
        <v>263.8</v>
      </c>
      <c r="J198" s="52">
        <v>24.3</v>
      </c>
      <c r="K198" s="52">
        <v>83.5</v>
      </c>
      <c r="L198" s="52">
        <v>116.3</v>
      </c>
      <c r="M198" s="52">
        <v>106.5</v>
      </c>
      <c r="N198" s="52">
        <v>91.6</v>
      </c>
      <c r="O198" s="52">
        <v>25.8</v>
      </c>
      <c r="P198" s="61">
        <v>10.43</v>
      </c>
      <c r="Q198" s="61">
        <v>11.39</v>
      </c>
      <c r="R198" s="61">
        <v>10.85</v>
      </c>
      <c r="S198" s="61">
        <v>10.89</v>
      </c>
      <c r="T198" s="52">
        <v>544.5</v>
      </c>
      <c r="U198" s="61">
        <v>6.65</v>
      </c>
      <c r="V198" s="75">
        <v>1</v>
      </c>
    </row>
    <row r="199" s="2" customFormat="1" spans="1:22">
      <c r="A199" s="30"/>
      <c r="B199" s="30"/>
      <c r="C199" s="24"/>
      <c r="D199" s="53" t="s">
        <v>580</v>
      </c>
      <c r="E199" s="54">
        <f t="shared" ref="E199:T199" si="16">AVERAGE(E188:E198)</f>
        <v>99.6181818181818</v>
      </c>
      <c r="F199" s="54">
        <f t="shared" si="16"/>
        <v>143.090909090909</v>
      </c>
      <c r="G199" s="54">
        <f t="shared" si="16"/>
        <v>7.96363636363636</v>
      </c>
      <c r="H199" s="54">
        <f t="shared" si="16"/>
        <v>32.6545454545455</v>
      </c>
      <c r="I199" s="54">
        <f t="shared" si="16"/>
        <v>309.009090909091</v>
      </c>
      <c r="J199" s="54">
        <f t="shared" si="16"/>
        <v>22.4727272727273</v>
      </c>
      <c r="K199" s="54">
        <f t="shared" si="16"/>
        <v>70.6636363636364</v>
      </c>
      <c r="L199" s="54">
        <f t="shared" si="16"/>
        <v>151.154545454545</v>
      </c>
      <c r="M199" s="54">
        <f t="shared" si="16"/>
        <v>127.245454545455</v>
      </c>
      <c r="N199" s="54">
        <f t="shared" si="16"/>
        <v>85.1363636363636</v>
      </c>
      <c r="O199" s="54">
        <f t="shared" si="16"/>
        <v>26.4545454545455</v>
      </c>
      <c r="P199" s="62">
        <f t="shared" si="16"/>
        <v>14.5009090909091</v>
      </c>
      <c r="Q199" s="62">
        <f t="shared" si="16"/>
        <v>14.6309090909091</v>
      </c>
      <c r="R199" s="62">
        <f t="shared" si="16"/>
        <v>14.6772727272727</v>
      </c>
      <c r="S199" s="62">
        <f t="shared" si="16"/>
        <v>14.6027272727273</v>
      </c>
      <c r="T199" s="54">
        <f t="shared" si="16"/>
        <v>696.57</v>
      </c>
      <c r="U199" s="62">
        <v>8.63537117903928</v>
      </c>
      <c r="V199" s="21">
        <v>1</v>
      </c>
    </row>
    <row r="200" customFormat="1" spans="1:22">
      <c r="A200" s="24">
        <v>2020</v>
      </c>
      <c r="B200" s="24"/>
      <c r="C200" s="24" t="s">
        <v>779</v>
      </c>
      <c r="D200" s="32" t="s">
        <v>736</v>
      </c>
      <c r="E200" s="33">
        <v>103.7</v>
      </c>
      <c r="F200" s="33">
        <v>145</v>
      </c>
      <c r="G200" s="33">
        <v>8.1</v>
      </c>
      <c r="H200" s="33">
        <v>35.9</v>
      </c>
      <c r="I200" s="33">
        <v>343.3</v>
      </c>
      <c r="J200" s="33">
        <v>22.1</v>
      </c>
      <c r="K200" s="33">
        <v>67.13</v>
      </c>
      <c r="L200" s="33">
        <v>135.5</v>
      </c>
      <c r="M200" s="33">
        <v>127.2</v>
      </c>
      <c r="N200" s="33">
        <v>93.84</v>
      </c>
      <c r="O200" s="33">
        <v>27.2</v>
      </c>
      <c r="P200" s="33">
        <v>171.2</v>
      </c>
      <c r="Q200" s="33">
        <v>168.5</v>
      </c>
      <c r="R200" s="33"/>
      <c r="S200" s="33">
        <v>169.85</v>
      </c>
      <c r="T200" s="33">
        <v>679.4</v>
      </c>
      <c r="U200" s="43">
        <v>6.02</v>
      </c>
      <c r="V200" s="44">
        <v>1</v>
      </c>
    </row>
    <row r="201" customFormat="1" spans="1:22">
      <c r="A201" s="24"/>
      <c r="B201" s="24"/>
      <c r="C201" s="24"/>
      <c r="D201" s="32" t="s">
        <v>751</v>
      </c>
      <c r="E201" s="33">
        <v>97.3</v>
      </c>
      <c r="F201" s="33">
        <v>142</v>
      </c>
      <c r="G201" s="33">
        <v>7.06</v>
      </c>
      <c r="H201" s="33">
        <v>31.95</v>
      </c>
      <c r="I201" s="33">
        <v>452.55</v>
      </c>
      <c r="J201" s="33">
        <v>24.97</v>
      </c>
      <c r="K201" s="33">
        <v>78.15</v>
      </c>
      <c r="L201" s="33">
        <v>136.72</v>
      </c>
      <c r="M201" s="33">
        <v>125.69</v>
      </c>
      <c r="N201" s="33">
        <v>91.93</v>
      </c>
      <c r="O201" s="33">
        <v>26.76</v>
      </c>
      <c r="P201" s="33">
        <v>187.35</v>
      </c>
      <c r="Q201" s="33">
        <v>194.74</v>
      </c>
      <c r="R201" s="33"/>
      <c r="S201" s="33">
        <v>191.05</v>
      </c>
      <c r="T201" s="33">
        <v>707.57</v>
      </c>
      <c r="U201" s="43">
        <v>4.45</v>
      </c>
      <c r="V201" s="44">
        <v>1</v>
      </c>
    </row>
    <row r="202" customFormat="1" spans="1:22">
      <c r="A202" s="24"/>
      <c r="B202" s="24"/>
      <c r="C202" s="24"/>
      <c r="D202" s="32" t="s">
        <v>753</v>
      </c>
      <c r="E202" s="33">
        <v>97</v>
      </c>
      <c r="F202" s="33">
        <v>146</v>
      </c>
      <c r="G202" s="33">
        <v>8.03</v>
      </c>
      <c r="H202" s="33">
        <v>33.8</v>
      </c>
      <c r="I202" s="33">
        <v>421.2</v>
      </c>
      <c r="J202" s="33">
        <v>24.3</v>
      </c>
      <c r="K202" s="33">
        <v>71.9</v>
      </c>
      <c r="L202" s="33">
        <v>114.1</v>
      </c>
      <c r="M202" s="33">
        <v>105.2</v>
      </c>
      <c r="N202" s="33">
        <v>92.2</v>
      </c>
      <c r="O202" s="33">
        <v>26.2</v>
      </c>
      <c r="P202" s="33">
        <v>144.4</v>
      </c>
      <c r="Q202" s="33">
        <v>145.24</v>
      </c>
      <c r="R202" s="33"/>
      <c r="S202" s="33">
        <v>144.82</v>
      </c>
      <c r="T202" s="33">
        <v>643.7</v>
      </c>
      <c r="U202" s="43">
        <v>4.89</v>
      </c>
      <c r="V202" s="44">
        <v>2</v>
      </c>
    </row>
    <row r="203" customFormat="1" spans="1:22">
      <c r="A203" s="24"/>
      <c r="B203" s="24"/>
      <c r="C203" s="24"/>
      <c r="D203" s="32" t="s">
        <v>728</v>
      </c>
      <c r="E203" s="33">
        <v>86.2</v>
      </c>
      <c r="F203" s="33">
        <v>158</v>
      </c>
      <c r="G203" s="33">
        <v>8.6</v>
      </c>
      <c r="H203" s="33">
        <v>34.6</v>
      </c>
      <c r="I203" s="33">
        <v>302.3</v>
      </c>
      <c r="J203" s="33">
        <v>22.4</v>
      </c>
      <c r="K203" s="33">
        <v>64.7</v>
      </c>
      <c r="L203" s="33">
        <v>140.6</v>
      </c>
      <c r="M203" s="33">
        <v>136.2</v>
      </c>
      <c r="N203" s="33">
        <v>96.9</v>
      </c>
      <c r="O203" s="33">
        <v>28</v>
      </c>
      <c r="P203" s="33">
        <v>191</v>
      </c>
      <c r="Q203" s="33">
        <v>196</v>
      </c>
      <c r="R203" s="33"/>
      <c r="S203" s="33">
        <v>193.5</v>
      </c>
      <c r="T203" s="33">
        <v>774</v>
      </c>
      <c r="U203" s="43">
        <v>6.03</v>
      </c>
      <c r="V203" s="44">
        <v>2</v>
      </c>
    </row>
    <row r="204" customFormat="1" spans="1:22">
      <c r="A204" s="24"/>
      <c r="B204" s="24"/>
      <c r="C204" s="24"/>
      <c r="D204" s="32" t="s">
        <v>775</v>
      </c>
      <c r="E204" s="33">
        <v>102</v>
      </c>
      <c r="F204" s="33">
        <v>142</v>
      </c>
      <c r="G204" s="33">
        <v>7.8</v>
      </c>
      <c r="H204" s="33">
        <v>30.5</v>
      </c>
      <c r="I204" s="33">
        <v>291</v>
      </c>
      <c r="J204" s="33">
        <v>21.4</v>
      </c>
      <c r="K204" s="33">
        <v>70</v>
      </c>
      <c r="L204" s="33">
        <v>138.6</v>
      </c>
      <c r="M204" s="33">
        <v>122.9</v>
      </c>
      <c r="N204" s="33">
        <v>88.7</v>
      </c>
      <c r="O204" s="33">
        <v>25.7</v>
      </c>
      <c r="P204" s="33">
        <v>143.3</v>
      </c>
      <c r="Q204" s="33">
        <v>147.1</v>
      </c>
      <c r="R204" s="33"/>
      <c r="S204" s="33">
        <v>145.2</v>
      </c>
      <c r="T204" s="33">
        <v>614.6</v>
      </c>
      <c r="U204" s="43">
        <v>7.39122837672551</v>
      </c>
      <c r="V204" s="44">
        <v>2</v>
      </c>
    </row>
    <row r="205" customFormat="1" spans="1:22">
      <c r="A205" s="24"/>
      <c r="B205" s="24"/>
      <c r="C205" s="24"/>
      <c r="D205" s="32" t="s">
        <v>743</v>
      </c>
      <c r="E205" s="33">
        <v>103.8</v>
      </c>
      <c r="F205" s="33">
        <v>147</v>
      </c>
      <c r="G205" s="33">
        <v>7.1</v>
      </c>
      <c r="H205" s="33">
        <v>30.1</v>
      </c>
      <c r="I205" s="33">
        <v>323.9</v>
      </c>
      <c r="J205" s="33">
        <v>19.5</v>
      </c>
      <c r="K205" s="33">
        <v>64.7</v>
      </c>
      <c r="L205" s="33">
        <v>187</v>
      </c>
      <c r="M205" s="33">
        <v>177.1</v>
      </c>
      <c r="N205" s="33">
        <v>94.7</v>
      </c>
      <c r="O205" s="33">
        <v>26.8</v>
      </c>
      <c r="P205" s="33">
        <v>153.48</v>
      </c>
      <c r="Q205" s="33">
        <v>152.23</v>
      </c>
      <c r="R205" s="33"/>
      <c r="S205" s="33">
        <v>152.85</v>
      </c>
      <c r="T205" s="33">
        <v>679.3</v>
      </c>
      <c r="U205" s="43">
        <v>3.27</v>
      </c>
      <c r="V205" s="44">
        <v>3</v>
      </c>
    </row>
    <row r="206" customFormat="1" spans="1:22">
      <c r="A206" s="24"/>
      <c r="B206" s="24"/>
      <c r="C206" s="24"/>
      <c r="D206" s="32" t="s">
        <v>730</v>
      </c>
      <c r="E206" s="33">
        <v>98</v>
      </c>
      <c r="F206" s="33">
        <v>133</v>
      </c>
      <c r="G206" s="33">
        <v>4</v>
      </c>
      <c r="H206" s="33">
        <v>25.6</v>
      </c>
      <c r="I206" s="33">
        <v>540</v>
      </c>
      <c r="J206" s="33">
        <v>16.2</v>
      </c>
      <c r="K206" s="33">
        <v>63.3</v>
      </c>
      <c r="L206" s="33">
        <v>220.6</v>
      </c>
      <c r="M206" s="33">
        <v>199.3</v>
      </c>
      <c r="N206" s="33">
        <v>90.3</v>
      </c>
      <c r="O206" s="33">
        <v>26.1</v>
      </c>
      <c r="P206" s="33">
        <v>158.95</v>
      </c>
      <c r="Q206" s="33">
        <v>157.37</v>
      </c>
      <c r="R206" s="33" t="s">
        <v>764</v>
      </c>
      <c r="S206" s="33">
        <v>158.16</v>
      </c>
      <c r="T206" s="33">
        <v>632.64</v>
      </c>
      <c r="U206" s="43">
        <v>5.89</v>
      </c>
      <c r="V206" s="44">
        <v>2</v>
      </c>
    </row>
    <row r="207" customFormat="1" spans="1:22">
      <c r="A207" s="24"/>
      <c r="B207" s="24"/>
      <c r="C207" s="24"/>
      <c r="D207" s="32" t="s">
        <v>776</v>
      </c>
      <c r="E207" s="33">
        <v>108</v>
      </c>
      <c r="F207" s="33">
        <v>155</v>
      </c>
      <c r="G207" s="33">
        <v>7.6</v>
      </c>
      <c r="H207" s="33">
        <v>27.1</v>
      </c>
      <c r="I207" s="33">
        <v>257</v>
      </c>
      <c r="J207" s="33">
        <v>24.39</v>
      </c>
      <c r="K207" s="33">
        <v>90</v>
      </c>
      <c r="L207" s="33">
        <v>122</v>
      </c>
      <c r="M207" s="33">
        <v>96</v>
      </c>
      <c r="N207" s="33">
        <v>78.7</v>
      </c>
      <c r="O207" s="33">
        <v>25.2</v>
      </c>
      <c r="P207" s="33">
        <v>158.2</v>
      </c>
      <c r="Q207" s="33">
        <v>163.3</v>
      </c>
      <c r="R207" s="33"/>
      <c r="S207" s="33">
        <v>160.7</v>
      </c>
      <c r="T207" s="33">
        <v>640.8</v>
      </c>
      <c r="U207" s="43">
        <v>0.05</v>
      </c>
      <c r="V207" s="44">
        <v>3</v>
      </c>
    </row>
    <row r="208" customFormat="1" spans="1:22">
      <c r="A208" s="24"/>
      <c r="B208" s="24"/>
      <c r="C208" s="24"/>
      <c r="D208" s="32" t="s">
        <v>731</v>
      </c>
      <c r="E208" s="33">
        <v>82</v>
      </c>
      <c r="F208" s="33">
        <v>147</v>
      </c>
      <c r="G208" s="33">
        <v>8.2</v>
      </c>
      <c r="H208" s="33">
        <v>27.4</v>
      </c>
      <c r="I208" s="33">
        <v>358.5</v>
      </c>
      <c r="J208" s="33">
        <v>22.1</v>
      </c>
      <c r="K208" s="33">
        <v>80.7</v>
      </c>
      <c r="L208" s="33">
        <v>142.3</v>
      </c>
      <c r="M208" s="33">
        <v>125.1</v>
      </c>
      <c r="N208" s="33">
        <v>87.91</v>
      </c>
      <c r="O208" s="33">
        <v>24.5</v>
      </c>
      <c r="P208" s="33">
        <v>132.9</v>
      </c>
      <c r="Q208" s="33">
        <v>128.3</v>
      </c>
      <c r="R208" s="33"/>
      <c r="S208" s="33">
        <v>130.6</v>
      </c>
      <c r="T208" s="33">
        <v>580.5</v>
      </c>
      <c r="U208" s="43">
        <v>4.74</v>
      </c>
      <c r="V208" s="44">
        <v>2</v>
      </c>
    </row>
    <row r="209" customFormat="1" spans="1:22">
      <c r="A209" s="24"/>
      <c r="B209" s="24"/>
      <c r="C209" s="24"/>
      <c r="D209" s="32" t="s">
        <v>756</v>
      </c>
      <c r="E209" s="33">
        <v>102.6</v>
      </c>
      <c r="F209" s="33">
        <v>152</v>
      </c>
      <c r="G209" s="33">
        <v>7.31</v>
      </c>
      <c r="H209" s="33">
        <v>51.52</v>
      </c>
      <c r="I209" s="33">
        <v>605.1</v>
      </c>
      <c r="J209" s="33">
        <v>25.39</v>
      </c>
      <c r="K209" s="33">
        <v>49.3</v>
      </c>
      <c r="L209" s="33">
        <v>119</v>
      </c>
      <c r="M209" s="33">
        <v>111.5</v>
      </c>
      <c r="N209" s="33">
        <v>93.7</v>
      </c>
      <c r="O209" s="33">
        <v>26.88</v>
      </c>
      <c r="P209" s="33">
        <v>167.7</v>
      </c>
      <c r="Q209" s="33">
        <v>167.3</v>
      </c>
      <c r="R209" s="33"/>
      <c r="S209" s="33">
        <v>167.5</v>
      </c>
      <c r="T209" s="33">
        <v>743.6</v>
      </c>
      <c r="U209" s="43">
        <v>1.16</v>
      </c>
      <c r="V209" s="44">
        <v>1</v>
      </c>
    </row>
    <row r="210" customFormat="1" spans="1:22">
      <c r="A210" s="24"/>
      <c r="B210" s="24"/>
      <c r="C210" s="24"/>
      <c r="D210" s="34" t="s">
        <v>580</v>
      </c>
      <c r="E210" s="73">
        <f t="shared" ref="E210:Q210" si="17">AVERAGE(E200:E209)</f>
        <v>98.06</v>
      </c>
      <c r="F210" s="73">
        <f t="shared" si="17"/>
        <v>146.7</v>
      </c>
      <c r="G210" s="73">
        <f t="shared" si="17"/>
        <v>7.38</v>
      </c>
      <c r="H210" s="73">
        <f t="shared" si="17"/>
        <v>32.847</v>
      </c>
      <c r="I210" s="73">
        <f t="shared" si="17"/>
        <v>389.485</v>
      </c>
      <c r="J210" s="73">
        <f t="shared" si="17"/>
        <v>22.275</v>
      </c>
      <c r="K210" s="73">
        <f t="shared" si="17"/>
        <v>69.988</v>
      </c>
      <c r="L210" s="73">
        <f t="shared" si="17"/>
        <v>145.642</v>
      </c>
      <c r="M210" s="73">
        <f t="shared" si="17"/>
        <v>132.619</v>
      </c>
      <c r="N210" s="73">
        <f t="shared" si="17"/>
        <v>90.888</v>
      </c>
      <c r="O210" s="73">
        <f t="shared" si="17"/>
        <v>26.334</v>
      </c>
      <c r="P210" s="73">
        <f t="shared" si="17"/>
        <v>160.848</v>
      </c>
      <c r="Q210" s="73">
        <f t="shared" si="17"/>
        <v>162.008</v>
      </c>
      <c r="R210" s="73"/>
      <c r="S210" s="73">
        <f>AVERAGE(S200:S209)</f>
        <v>161.423</v>
      </c>
      <c r="T210" s="73">
        <f>AVERAGE(T200:T209)</f>
        <v>669.611</v>
      </c>
      <c r="U210" s="76">
        <v>4.35767162783451</v>
      </c>
      <c r="V210" s="46">
        <v>3</v>
      </c>
    </row>
    <row r="211" customFormat="1" spans="1:22">
      <c r="A211" s="24">
        <v>2018</v>
      </c>
      <c r="B211" s="24">
        <v>1205</v>
      </c>
      <c r="C211" s="24" t="s">
        <v>780</v>
      </c>
      <c r="D211" s="77" t="s">
        <v>752</v>
      </c>
      <c r="E211" s="52">
        <v>99.9</v>
      </c>
      <c r="F211" s="52">
        <v>148</v>
      </c>
      <c r="G211" s="52">
        <v>9.68</v>
      </c>
      <c r="H211" s="52">
        <v>29.63</v>
      </c>
      <c r="I211" s="92">
        <v>206.095041322314</v>
      </c>
      <c r="J211" s="52">
        <v>22.78</v>
      </c>
      <c r="K211" s="52">
        <v>76.9</v>
      </c>
      <c r="L211" s="52">
        <v>135</v>
      </c>
      <c r="M211" s="52">
        <v>127</v>
      </c>
      <c r="N211" s="52">
        <v>94.1</v>
      </c>
      <c r="O211" s="52">
        <v>26.2</v>
      </c>
      <c r="P211" s="61">
        <v>14.89</v>
      </c>
      <c r="Q211" s="61">
        <v>13.46</v>
      </c>
      <c r="R211" s="61">
        <v>14.16</v>
      </c>
      <c r="S211" s="61">
        <v>14.17</v>
      </c>
      <c r="T211" s="61">
        <v>708.5</v>
      </c>
      <c r="U211" s="104">
        <v>6.86274509803923</v>
      </c>
      <c r="V211" s="75">
        <v>2</v>
      </c>
    </row>
    <row r="212" customFormat="1" spans="1:22">
      <c r="A212" s="24"/>
      <c r="B212" s="24"/>
      <c r="C212" s="24"/>
      <c r="D212" s="77" t="s">
        <v>781</v>
      </c>
      <c r="E212" s="52">
        <v>104</v>
      </c>
      <c r="F212" s="52">
        <v>145</v>
      </c>
      <c r="G212" s="52">
        <v>7.2</v>
      </c>
      <c r="H212" s="52">
        <v>42.2</v>
      </c>
      <c r="I212" s="92">
        <v>486.111111111111</v>
      </c>
      <c r="J212" s="52">
        <v>22.4</v>
      </c>
      <c r="K212" s="52">
        <v>53.1</v>
      </c>
      <c r="L212" s="52">
        <v>133.5</v>
      </c>
      <c r="M212" s="52">
        <v>123.6</v>
      </c>
      <c r="N212" s="52">
        <v>92.6</v>
      </c>
      <c r="O212" s="52">
        <v>25.84</v>
      </c>
      <c r="P212" s="61">
        <v>15.31</v>
      </c>
      <c r="Q212" s="61">
        <v>15.52</v>
      </c>
      <c r="R212" s="61">
        <v>15.96</v>
      </c>
      <c r="S212" s="61">
        <v>15.5966666666667</v>
      </c>
      <c r="T212" s="61">
        <v>678.2</v>
      </c>
      <c r="U212" s="104">
        <v>4.13977298019142</v>
      </c>
      <c r="V212" s="75">
        <v>9</v>
      </c>
    </row>
    <row r="213" customFormat="1" spans="1:22">
      <c r="A213" s="24"/>
      <c r="B213" s="24"/>
      <c r="C213" s="24"/>
      <c r="D213" s="77" t="s">
        <v>782</v>
      </c>
      <c r="E213" s="52">
        <v>97</v>
      </c>
      <c r="F213" s="52">
        <v>133</v>
      </c>
      <c r="G213" s="52">
        <v>8</v>
      </c>
      <c r="H213" s="52">
        <v>31.8</v>
      </c>
      <c r="I213" s="92">
        <v>298</v>
      </c>
      <c r="J213" s="52">
        <v>20.8</v>
      </c>
      <c r="K213" s="52">
        <v>65.4</v>
      </c>
      <c r="L213" s="52">
        <v>132</v>
      </c>
      <c r="M213" s="52">
        <v>119</v>
      </c>
      <c r="N213" s="52">
        <v>90.1</v>
      </c>
      <c r="O213" s="52">
        <v>26.7</v>
      </c>
      <c r="P213" s="61">
        <v>12.13</v>
      </c>
      <c r="Q213" s="61">
        <v>12.36</v>
      </c>
      <c r="R213" s="61">
        <v>12.31</v>
      </c>
      <c r="S213" s="61">
        <v>12.2666666666667</v>
      </c>
      <c r="T213" s="61">
        <v>613.33</v>
      </c>
      <c r="U213" s="104">
        <v>8.55457227138641</v>
      </c>
      <c r="V213" s="75">
        <v>3</v>
      </c>
    </row>
    <row r="214" customFormat="1" spans="1:22">
      <c r="A214" s="24"/>
      <c r="B214" s="24"/>
      <c r="C214" s="24"/>
      <c r="D214" s="77" t="s">
        <v>757</v>
      </c>
      <c r="E214" s="52">
        <v>96</v>
      </c>
      <c r="F214" s="52">
        <v>152</v>
      </c>
      <c r="G214" s="52">
        <v>11</v>
      </c>
      <c r="H214" s="52">
        <v>40.3</v>
      </c>
      <c r="I214" s="92">
        <v>266.4</v>
      </c>
      <c r="J214" s="52">
        <v>22.2</v>
      </c>
      <c r="K214" s="52">
        <v>55.1</v>
      </c>
      <c r="L214" s="52">
        <v>122.9</v>
      </c>
      <c r="M214" s="52">
        <v>115.4</v>
      </c>
      <c r="N214" s="52">
        <v>93.9</v>
      </c>
      <c r="O214" s="52">
        <v>25.06</v>
      </c>
      <c r="P214" s="61">
        <v>14.89</v>
      </c>
      <c r="Q214" s="61">
        <v>15.42</v>
      </c>
      <c r="R214" s="61">
        <v>15.58</v>
      </c>
      <c r="S214" s="61">
        <v>15.2966666666667</v>
      </c>
      <c r="T214" s="61">
        <v>728.121333333333</v>
      </c>
      <c r="U214" s="104">
        <v>3.67302370239283</v>
      </c>
      <c r="V214" s="75">
        <v>4</v>
      </c>
    </row>
    <row r="215" customFormat="1" spans="1:22">
      <c r="A215" s="24"/>
      <c r="B215" s="24"/>
      <c r="C215" s="24"/>
      <c r="D215" s="77" t="s">
        <v>727</v>
      </c>
      <c r="E215" s="52">
        <v>90</v>
      </c>
      <c r="F215" s="52">
        <v>139</v>
      </c>
      <c r="G215" s="52">
        <v>7.6</v>
      </c>
      <c r="H215" s="52">
        <v>31.7</v>
      </c>
      <c r="I215" s="92">
        <v>317.1</v>
      </c>
      <c r="J215" s="52">
        <v>25.1</v>
      </c>
      <c r="K215" s="52">
        <v>79.2</v>
      </c>
      <c r="L215" s="52">
        <v>125.1</v>
      </c>
      <c r="M215" s="52">
        <v>116.2</v>
      </c>
      <c r="N215" s="52">
        <v>92.9</v>
      </c>
      <c r="O215" s="52">
        <v>26.62</v>
      </c>
      <c r="P215" s="61">
        <v>12.2</v>
      </c>
      <c r="Q215" s="61">
        <v>14.42</v>
      </c>
      <c r="R215" s="61">
        <v>14.39</v>
      </c>
      <c r="S215" s="61">
        <v>13.67</v>
      </c>
      <c r="T215" s="61">
        <v>678.1</v>
      </c>
      <c r="U215" s="104">
        <v>4.24504321301476</v>
      </c>
      <c r="V215" s="75">
        <v>8</v>
      </c>
    </row>
    <row r="216" customFormat="1" spans="1:22">
      <c r="A216" s="24"/>
      <c r="B216" s="24"/>
      <c r="C216" s="24"/>
      <c r="D216" s="77" t="s">
        <v>783</v>
      </c>
      <c r="E216" s="52">
        <v>93.3</v>
      </c>
      <c r="F216" s="52">
        <v>152</v>
      </c>
      <c r="G216" s="52">
        <v>7.5</v>
      </c>
      <c r="H216" s="52">
        <v>42.2</v>
      </c>
      <c r="I216" s="92">
        <v>462.7</v>
      </c>
      <c r="J216" s="52">
        <v>27.7</v>
      </c>
      <c r="K216" s="52">
        <v>65.7</v>
      </c>
      <c r="L216" s="52">
        <v>128.6</v>
      </c>
      <c r="M216" s="52">
        <v>118.6</v>
      </c>
      <c r="N216" s="52">
        <v>92.2</v>
      </c>
      <c r="O216" s="52">
        <v>26.1</v>
      </c>
      <c r="P216" s="61">
        <v>16.3</v>
      </c>
      <c r="Q216" s="61">
        <v>17.1</v>
      </c>
      <c r="R216" s="61">
        <v>16.7</v>
      </c>
      <c r="S216" s="61">
        <v>16.7</v>
      </c>
      <c r="T216" s="61">
        <v>742.593333333333</v>
      </c>
      <c r="U216" s="104">
        <v>11.3333333333334</v>
      </c>
      <c r="V216" s="75">
        <v>1</v>
      </c>
    </row>
    <row r="217" customFormat="1" spans="1:22">
      <c r="A217" s="24"/>
      <c r="B217" s="24"/>
      <c r="C217" s="24"/>
      <c r="D217" s="77" t="s">
        <v>736</v>
      </c>
      <c r="E217" s="52">
        <v>100.3</v>
      </c>
      <c r="F217" s="52">
        <v>149</v>
      </c>
      <c r="G217" s="52">
        <v>8.2</v>
      </c>
      <c r="H217" s="52">
        <v>31.9</v>
      </c>
      <c r="I217" s="92">
        <v>289</v>
      </c>
      <c r="J217" s="52">
        <v>21.5</v>
      </c>
      <c r="K217" s="52">
        <v>67.4</v>
      </c>
      <c r="L217" s="52">
        <v>144</v>
      </c>
      <c r="M217" s="52">
        <v>132.8</v>
      </c>
      <c r="N217" s="52">
        <v>92.2</v>
      </c>
      <c r="O217" s="52">
        <v>26.9</v>
      </c>
      <c r="P217" s="61">
        <v>15</v>
      </c>
      <c r="Q217" s="61">
        <v>15.7</v>
      </c>
      <c r="R217" s="61">
        <v>15.7</v>
      </c>
      <c r="S217" s="61">
        <v>15.4666666666667</v>
      </c>
      <c r="T217" s="61">
        <v>681.96</v>
      </c>
      <c r="U217" s="104">
        <v>7.28323699421966</v>
      </c>
      <c r="V217" s="75">
        <v>2</v>
      </c>
    </row>
    <row r="218" customFormat="1" spans="1:22">
      <c r="A218" s="24"/>
      <c r="B218" s="24"/>
      <c r="C218" s="24"/>
      <c r="D218" s="77" t="s">
        <v>784</v>
      </c>
      <c r="E218" s="52">
        <v>93</v>
      </c>
      <c r="F218" s="52">
        <v>158</v>
      </c>
      <c r="G218" s="52">
        <v>9.4</v>
      </c>
      <c r="H218" s="52">
        <v>34.45</v>
      </c>
      <c r="I218" s="92">
        <v>266</v>
      </c>
      <c r="J218" s="52">
        <v>25</v>
      </c>
      <c r="K218" s="52">
        <v>72.57</v>
      </c>
      <c r="L218" s="52">
        <v>124.6</v>
      </c>
      <c r="M218" s="52">
        <v>121.5</v>
      </c>
      <c r="N218" s="52">
        <v>97.51</v>
      </c>
      <c r="O218" s="52">
        <v>25.6</v>
      </c>
      <c r="P218" s="61">
        <v>15.5</v>
      </c>
      <c r="Q218" s="61">
        <v>15.6</v>
      </c>
      <c r="R218" s="61">
        <v>15.5</v>
      </c>
      <c r="S218" s="61">
        <v>15.5333333333333</v>
      </c>
      <c r="T218" s="61">
        <v>776.65</v>
      </c>
      <c r="U218" s="104">
        <v>8.37209302325581</v>
      </c>
      <c r="V218" s="75">
        <v>1</v>
      </c>
    </row>
    <row r="219" customFormat="1" spans="1:22">
      <c r="A219" s="24"/>
      <c r="B219" s="24"/>
      <c r="C219" s="24"/>
      <c r="D219" s="77" t="s">
        <v>785</v>
      </c>
      <c r="E219" s="52">
        <v>81</v>
      </c>
      <c r="F219" s="52">
        <v>154</v>
      </c>
      <c r="G219" s="52">
        <v>9.5</v>
      </c>
      <c r="H219" s="52">
        <v>32.7</v>
      </c>
      <c r="I219" s="92">
        <v>344.21</v>
      </c>
      <c r="J219" s="52">
        <v>22.5</v>
      </c>
      <c r="K219" s="52">
        <v>69.23</v>
      </c>
      <c r="L219" s="52">
        <v>133.8</v>
      </c>
      <c r="M219" s="52">
        <v>125.9</v>
      </c>
      <c r="N219" s="52">
        <v>94.1</v>
      </c>
      <c r="O219" s="52">
        <v>28.2</v>
      </c>
      <c r="P219" s="61">
        <v>14.85</v>
      </c>
      <c r="Q219" s="61">
        <v>13.65</v>
      </c>
      <c r="R219" s="61">
        <v>13.9</v>
      </c>
      <c r="S219" s="61">
        <v>14.1333333333333</v>
      </c>
      <c r="T219" s="61">
        <v>706.67</v>
      </c>
      <c r="U219" s="104">
        <v>8.71794871794872</v>
      </c>
      <c r="V219" s="75">
        <v>1</v>
      </c>
    </row>
    <row r="220" customFormat="1" spans="1:22">
      <c r="A220" s="24"/>
      <c r="B220" s="24"/>
      <c r="C220" s="24"/>
      <c r="D220" s="77" t="s">
        <v>786</v>
      </c>
      <c r="E220" s="52">
        <v>93</v>
      </c>
      <c r="F220" s="52">
        <v>155</v>
      </c>
      <c r="G220" s="52">
        <v>9.5</v>
      </c>
      <c r="H220" s="52">
        <v>32.7</v>
      </c>
      <c r="I220" s="92">
        <v>298.78</v>
      </c>
      <c r="J220" s="52">
        <v>22.5</v>
      </c>
      <c r="K220" s="52">
        <v>68.8</v>
      </c>
      <c r="L220" s="52">
        <v>131.8</v>
      </c>
      <c r="M220" s="52">
        <v>124.5</v>
      </c>
      <c r="N220" s="52">
        <v>94.4</v>
      </c>
      <c r="O220" s="52">
        <v>28.6</v>
      </c>
      <c r="P220" s="61">
        <v>14.65</v>
      </c>
      <c r="Q220" s="61">
        <v>13.5</v>
      </c>
      <c r="R220" s="61">
        <v>14.05</v>
      </c>
      <c r="S220" s="61">
        <v>14.0666666666667</v>
      </c>
      <c r="T220" s="61">
        <v>703.33</v>
      </c>
      <c r="U220" s="104">
        <v>7.4064647493001</v>
      </c>
      <c r="V220" s="75">
        <v>2</v>
      </c>
    </row>
    <row r="221" customFormat="1" spans="1:22">
      <c r="A221" s="24"/>
      <c r="B221" s="24"/>
      <c r="C221" s="24"/>
      <c r="D221" s="77" t="s">
        <v>787</v>
      </c>
      <c r="E221" s="52">
        <v>95.3</v>
      </c>
      <c r="F221" s="52">
        <v>137</v>
      </c>
      <c r="G221" s="52">
        <v>8.3</v>
      </c>
      <c r="H221" s="52">
        <v>35</v>
      </c>
      <c r="I221" s="92">
        <v>319.5</v>
      </c>
      <c r="J221" s="52">
        <v>22.6</v>
      </c>
      <c r="K221" s="52">
        <v>64.6</v>
      </c>
      <c r="L221" s="52">
        <v>108.5</v>
      </c>
      <c r="M221" s="52">
        <v>97.2</v>
      </c>
      <c r="N221" s="52">
        <v>89.6</v>
      </c>
      <c r="O221" s="52">
        <v>24.3</v>
      </c>
      <c r="P221" s="61">
        <v>13.93</v>
      </c>
      <c r="Q221" s="61">
        <v>14.01</v>
      </c>
      <c r="R221" s="61">
        <v>13.84</v>
      </c>
      <c r="S221" s="61">
        <v>13.9266666666667</v>
      </c>
      <c r="T221" s="61">
        <v>696.3</v>
      </c>
      <c r="U221" s="104">
        <v>6.14837398373985</v>
      </c>
      <c r="V221" s="75">
        <v>6</v>
      </c>
    </row>
    <row r="222" customFormat="1" spans="1:22">
      <c r="A222" s="24"/>
      <c r="B222" s="24"/>
      <c r="C222" s="24"/>
      <c r="D222" s="77" t="s">
        <v>788</v>
      </c>
      <c r="E222" s="52">
        <v>91.6</v>
      </c>
      <c r="F222" s="52">
        <v>145</v>
      </c>
      <c r="G222" s="52">
        <v>5.79</v>
      </c>
      <c r="H222" s="52">
        <v>30.59</v>
      </c>
      <c r="I222" s="92">
        <v>428.32</v>
      </c>
      <c r="J222" s="52">
        <v>21.9</v>
      </c>
      <c r="K222" s="52">
        <v>71.59</v>
      </c>
      <c r="L222" s="52">
        <v>133.5</v>
      </c>
      <c r="M222" s="52">
        <v>123.6</v>
      </c>
      <c r="N222" s="52">
        <v>92.6</v>
      </c>
      <c r="O222" s="52">
        <v>26.88</v>
      </c>
      <c r="P222" s="61">
        <v>14.68</v>
      </c>
      <c r="Q222" s="61">
        <v>14.96</v>
      </c>
      <c r="R222" s="61">
        <v>14.82</v>
      </c>
      <c r="S222" s="61">
        <v>14.82</v>
      </c>
      <c r="T222" s="61">
        <v>653.71</v>
      </c>
      <c r="U222" s="104">
        <v>7.08092485549135</v>
      </c>
      <c r="V222" s="75">
        <v>6</v>
      </c>
    </row>
    <row r="223" customFormat="1" spans="1:22">
      <c r="A223" s="24"/>
      <c r="B223" s="24"/>
      <c r="C223" s="24"/>
      <c r="D223" s="78" t="s">
        <v>580</v>
      </c>
      <c r="E223" s="54">
        <f t="shared" ref="E223:T223" si="18">AVERAGE(E211:E222)</f>
        <v>94.5333333333333</v>
      </c>
      <c r="F223" s="54">
        <f t="shared" si="18"/>
        <v>147.25</v>
      </c>
      <c r="G223" s="54">
        <f t="shared" si="18"/>
        <v>8.4725</v>
      </c>
      <c r="H223" s="54">
        <f t="shared" si="18"/>
        <v>34.5975</v>
      </c>
      <c r="I223" s="93">
        <f t="shared" si="18"/>
        <v>331.851346036119</v>
      </c>
      <c r="J223" s="54">
        <f t="shared" si="18"/>
        <v>23.0816666666667</v>
      </c>
      <c r="K223" s="54">
        <f t="shared" si="18"/>
        <v>67.4658333333333</v>
      </c>
      <c r="L223" s="54">
        <f t="shared" si="18"/>
        <v>129.441666666667</v>
      </c>
      <c r="M223" s="54">
        <f t="shared" si="18"/>
        <v>120.441666666667</v>
      </c>
      <c r="N223" s="54">
        <f t="shared" si="18"/>
        <v>93.0175</v>
      </c>
      <c r="O223" s="54">
        <f t="shared" si="18"/>
        <v>26.4166666666667</v>
      </c>
      <c r="P223" s="62">
        <f t="shared" si="18"/>
        <v>14.5275</v>
      </c>
      <c r="Q223" s="62">
        <f t="shared" si="18"/>
        <v>14.6416666666667</v>
      </c>
      <c r="R223" s="62">
        <f t="shared" si="18"/>
        <v>14.7425</v>
      </c>
      <c r="S223" s="62">
        <f t="shared" si="18"/>
        <v>14.6372222222222</v>
      </c>
      <c r="T223" s="62">
        <f t="shared" si="18"/>
        <v>697.288722222222</v>
      </c>
      <c r="U223" s="105">
        <v>6.96</v>
      </c>
      <c r="V223" s="21"/>
    </row>
    <row r="224" customFormat="1" spans="1:22">
      <c r="A224" s="24">
        <v>2019</v>
      </c>
      <c r="B224" s="24"/>
      <c r="C224" s="24" t="s">
        <v>789</v>
      </c>
      <c r="D224" s="79" t="s">
        <v>752</v>
      </c>
      <c r="E224" s="80">
        <v>99.2</v>
      </c>
      <c r="F224" s="80">
        <v>159</v>
      </c>
      <c r="G224" s="81">
        <v>9.39</v>
      </c>
      <c r="H224" s="81">
        <v>40.69</v>
      </c>
      <c r="I224" s="94">
        <f>(H224-G224)*100/G224</f>
        <v>333.333333333333</v>
      </c>
      <c r="J224" s="94">
        <v>21.74</v>
      </c>
      <c r="K224" s="94">
        <f>J224*100/H224</f>
        <v>53.4283607766036</v>
      </c>
      <c r="L224" s="94">
        <v>139.1</v>
      </c>
      <c r="M224" s="94">
        <v>135.1</v>
      </c>
      <c r="N224" s="94">
        <f>M224*100/L224</f>
        <v>97.1243709561467</v>
      </c>
      <c r="O224" s="94">
        <v>27.28</v>
      </c>
      <c r="P224" s="95">
        <v>14.38</v>
      </c>
      <c r="Q224" s="95">
        <v>14.27</v>
      </c>
      <c r="R224" s="95">
        <v>13.86</v>
      </c>
      <c r="S224" s="95">
        <f>(R224+Q224+P224)/3</f>
        <v>14.17</v>
      </c>
      <c r="T224" s="106">
        <f>S224*666.67/13.33</f>
        <v>708.680712678169</v>
      </c>
      <c r="U224" s="107">
        <v>6.46130728775357</v>
      </c>
      <c r="V224" s="108">
        <v>4</v>
      </c>
    </row>
    <row r="225" customFormat="1" spans="1:22">
      <c r="A225" s="24"/>
      <c r="B225" s="24"/>
      <c r="C225" s="24"/>
      <c r="D225" s="79" t="s">
        <v>781</v>
      </c>
      <c r="E225" s="80">
        <v>94</v>
      </c>
      <c r="F225" s="80">
        <v>144</v>
      </c>
      <c r="G225" s="81">
        <v>7.8</v>
      </c>
      <c r="H225" s="81">
        <v>37.4</v>
      </c>
      <c r="I225" s="94">
        <v>379.5</v>
      </c>
      <c r="J225" s="94">
        <v>23.9</v>
      </c>
      <c r="K225" s="94">
        <v>63.9</v>
      </c>
      <c r="L225" s="94">
        <v>117.3</v>
      </c>
      <c r="M225" s="94">
        <v>107.1</v>
      </c>
      <c r="N225" s="94">
        <v>91.3</v>
      </c>
      <c r="O225" s="94">
        <v>27.8</v>
      </c>
      <c r="P225" s="95">
        <v>14.5</v>
      </c>
      <c r="Q225" s="95">
        <v>14.6</v>
      </c>
      <c r="R225" s="95">
        <v>13.5</v>
      </c>
      <c r="S225" s="95">
        <v>14.18</v>
      </c>
      <c r="T225" s="106">
        <v>708.8</v>
      </c>
      <c r="U225" s="107">
        <v>5.77525742426502</v>
      </c>
      <c r="V225" s="108">
        <v>10</v>
      </c>
    </row>
    <row r="226" customFormat="1" spans="1:22">
      <c r="A226" s="24"/>
      <c r="B226" s="24"/>
      <c r="C226" s="24"/>
      <c r="D226" s="79" t="s">
        <v>782</v>
      </c>
      <c r="E226" s="80">
        <v>95</v>
      </c>
      <c r="F226" s="80">
        <v>138</v>
      </c>
      <c r="G226" s="81">
        <v>7.6</v>
      </c>
      <c r="H226" s="81">
        <v>31.5</v>
      </c>
      <c r="I226" s="94">
        <v>314.5</v>
      </c>
      <c r="J226" s="94">
        <v>20.9</v>
      </c>
      <c r="K226" s="94">
        <v>66.3</v>
      </c>
      <c r="L226" s="94">
        <v>132</v>
      </c>
      <c r="M226" s="94">
        <v>120</v>
      </c>
      <c r="N226" s="94">
        <v>90.9</v>
      </c>
      <c r="O226" s="94">
        <v>26.5</v>
      </c>
      <c r="P226" s="95">
        <v>13.14</v>
      </c>
      <c r="Q226" s="95">
        <v>13.26</v>
      </c>
      <c r="R226" s="95">
        <v>13.5</v>
      </c>
      <c r="S226" s="95">
        <v>13.3</v>
      </c>
      <c r="T226" s="106">
        <v>665</v>
      </c>
      <c r="U226" s="107">
        <v>6.79299823349927</v>
      </c>
      <c r="V226" s="108">
        <v>2</v>
      </c>
    </row>
    <row r="227" customFormat="1" spans="1:22">
      <c r="A227" s="24"/>
      <c r="B227" s="24"/>
      <c r="C227" s="24"/>
      <c r="D227" s="79" t="s">
        <v>757</v>
      </c>
      <c r="E227" s="80">
        <v>90</v>
      </c>
      <c r="F227" s="80">
        <v>149</v>
      </c>
      <c r="G227" s="81">
        <v>6.4</v>
      </c>
      <c r="H227" s="81">
        <v>30.2</v>
      </c>
      <c r="I227" s="94">
        <v>371.88</v>
      </c>
      <c r="J227" s="94">
        <v>25.92</v>
      </c>
      <c r="K227" s="94">
        <v>85.83</v>
      </c>
      <c r="L227" s="94">
        <v>120</v>
      </c>
      <c r="M227" s="94">
        <v>111.4</v>
      </c>
      <c r="N227" s="94">
        <v>92.8</v>
      </c>
      <c r="O227" s="94">
        <v>24.8</v>
      </c>
      <c r="P227" s="95">
        <v>15.03</v>
      </c>
      <c r="Q227" s="95">
        <v>14.68</v>
      </c>
      <c r="R227" s="95">
        <v>15.45</v>
      </c>
      <c r="S227" s="95">
        <v>15.05</v>
      </c>
      <c r="T227" s="106">
        <v>696.79</v>
      </c>
      <c r="U227" s="107">
        <v>5.31733196293888</v>
      </c>
      <c r="V227" s="108">
        <v>11</v>
      </c>
    </row>
    <row r="228" customFormat="1" spans="1:22">
      <c r="A228" s="24"/>
      <c r="B228" s="24"/>
      <c r="C228" s="24"/>
      <c r="D228" s="79" t="s">
        <v>727</v>
      </c>
      <c r="E228" s="80">
        <v>99.4</v>
      </c>
      <c r="F228" s="80">
        <v>145</v>
      </c>
      <c r="G228" s="81">
        <v>8.3</v>
      </c>
      <c r="H228" s="81">
        <v>33.1</v>
      </c>
      <c r="I228" s="94">
        <v>398.8</v>
      </c>
      <c r="J228" s="94">
        <v>24</v>
      </c>
      <c r="K228" s="94">
        <v>72.5</v>
      </c>
      <c r="L228" s="94">
        <v>124</v>
      </c>
      <c r="M228" s="94">
        <v>119.7</v>
      </c>
      <c r="N228" s="94">
        <v>96.5</v>
      </c>
      <c r="O228" s="94">
        <v>29.4</v>
      </c>
      <c r="P228" s="95">
        <v>16.88</v>
      </c>
      <c r="Q228" s="95">
        <v>17.22</v>
      </c>
      <c r="R228" s="95">
        <v>17.12</v>
      </c>
      <c r="S228" s="95">
        <v>17.07</v>
      </c>
      <c r="T228" s="106">
        <v>729.7</v>
      </c>
      <c r="U228" s="107">
        <v>4.01995723449751</v>
      </c>
      <c r="V228" s="108">
        <v>12</v>
      </c>
    </row>
    <row r="229" customFormat="1" spans="1:22">
      <c r="A229" s="24"/>
      <c r="B229" s="24"/>
      <c r="C229" s="24"/>
      <c r="D229" s="79" t="s">
        <v>783</v>
      </c>
      <c r="E229" s="80">
        <v>92.8</v>
      </c>
      <c r="F229" s="80">
        <v>159</v>
      </c>
      <c r="G229" s="81">
        <v>8.5</v>
      </c>
      <c r="H229" s="81">
        <v>36.9</v>
      </c>
      <c r="I229" s="94">
        <v>333.6</v>
      </c>
      <c r="J229" s="94">
        <v>27.6</v>
      </c>
      <c r="K229" s="94">
        <v>74.8</v>
      </c>
      <c r="L229" s="94">
        <v>130.9</v>
      </c>
      <c r="M229" s="94">
        <v>125.7</v>
      </c>
      <c r="N229" s="94">
        <v>96</v>
      </c>
      <c r="O229" s="94">
        <v>25.7</v>
      </c>
      <c r="P229" s="95">
        <v>18.8</v>
      </c>
      <c r="Q229" s="95">
        <v>19.3</v>
      </c>
      <c r="R229" s="95">
        <v>19.1</v>
      </c>
      <c r="S229" s="95">
        <v>19.1</v>
      </c>
      <c r="T229" s="106">
        <v>847.5</v>
      </c>
      <c r="U229" s="107">
        <v>7.23775781348855</v>
      </c>
      <c r="V229" s="108">
        <v>1</v>
      </c>
    </row>
    <row r="230" customFormat="1" spans="1:22">
      <c r="A230" s="24"/>
      <c r="B230" s="24"/>
      <c r="C230" s="24"/>
      <c r="D230" s="79" t="s">
        <v>736</v>
      </c>
      <c r="E230" s="80">
        <v>104.7</v>
      </c>
      <c r="F230" s="80">
        <v>151</v>
      </c>
      <c r="G230" s="81">
        <v>7.7</v>
      </c>
      <c r="H230" s="81">
        <v>36.5</v>
      </c>
      <c r="I230" s="94">
        <v>386.67</v>
      </c>
      <c r="J230" s="94">
        <v>23.3</v>
      </c>
      <c r="K230" s="94">
        <v>63.84</v>
      </c>
      <c r="L230" s="94">
        <v>131.5</v>
      </c>
      <c r="M230" s="94">
        <v>126.9</v>
      </c>
      <c r="N230" s="94">
        <v>96.51</v>
      </c>
      <c r="O230" s="94">
        <v>26.5</v>
      </c>
      <c r="P230" s="95">
        <v>17.65</v>
      </c>
      <c r="Q230" s="95">
        <v>17.9</v>
      </c>
      <c r="R230" s="95">
        <v>18.1</v>
      </c>
      <c r="S230" s="95">
        <v>17.88</v>
      </c>
      <c r="T230" s="106">
        <v>741.44</v>
      </c>
      <c r="U230" s="107">
        <v>6.44920461724</v>
      </c>
      <c r="V230" s="108">
        <v>8</v>
      </c>
    </row>
    <row r="231" customFormat="1" spans="1:22">
      <c r="A231" s="24"/>
      <c r="B231" s="24"/>
      <c r="C231" s="24"/>
      <c r="D231" s="79" t="s">
        <v>785</v>
      </c>
      <c r="E231" s="80">
        <v>84</v>
      </c>
      <c r="F231" s="80">
        <v>155</v>
      </c>
      <c r="G231" s="81">
        <v>9.7</v>
      </c>
      <c r="H231" s="81">
        <v>33.1</v>
      </c>
      <c r="I231" s="94">
        <v>341.24</v>
      </c>
      <c r="J231" s="94">
        <v>23.2</v>
      </c>
      <c r="K231" s="94">
        <v>70.09</v>
      </c>
      <c r="L231" s="94">
        <v>133.5</v>
      </c>
      <c r="M231" s="94">
        <v>124.1</v>
      </c>
      <c r="N231" s="94">
        <v>93</v>
      </c>
      <c r="O231" s="94">
        <v>27.3</v>
      </c>
      <c r="P231" s="95">
        <v>13.45</v>
      </c>
      <c r="Q231" s="95">
        <v>14.05</v>
      </c>
      <c r="R231" s="95">
        <v>13.55</v>
      </c>
      <c r="S231" s="95">
        <v>13.68</v>
      </c>
      <c r="T231" s="106">
        <v>684.17</v>
      </c>
      <c r="U231" s="107">
        <v>6.20954095968456</v>
      </c>
      <c r="V231" s="108">
        <v>11</v>
      </c>
    </row>
    <row r="232" customFormat="1" spans="1:22">
      <c r="A232" s="24"/>
      <c r="B232" s="24"/>
      <c r="C232" s="24"/>
      <c r="D232" s="79" t="s">
        <v>790</v>
      </c>
      <c r="E232" s="80">
        <v>97</v>
      </c>
      <c r="F232" s="80">
        <v>137</v>
      </c>
      <c r="G232" s="81">
        <v>7.7</v>
      </c>
      <c r="H232" s="81">
        <v>32.1</v>
      </c>
      <c r="I232" s="94">
        <v>316.9</v>
      </c>
      <c r="J232" s="94">
        <v>21.1</v>
      </c>
      <c r="K232" s="94">
        <v>65.7</v>
      </c>
      <c r="L232" s="94">
        <v>133</v>
      </c>
      <c r="M232" s="94">
        <v>121</v>
      </c>
      <c r="N232" s="94">
        <v>91</v>
      </c>
      <c r="O232" s="94">
        <v>27.1</v>
      </c>
      <c r="P232" s="95">
        <v>13.12</v>
      </c>
      <c r="Q232" s="95">
        <v>13.71</v>
      </c>
      <c r="R232" s="95">
        <v>13.95</v>
      </c>
      <c r="S232" s="95">
        <v>13.59</v>
      </c>
      <c r="T232" s="106">
        <v>679.65</v>
      </c>
      <c r="U232" s="107">
        <v>9.01960155272529</v>
      </c>
      <c r="V232" s="108">
        <v>3</v>
      </c>
    </row>
    <row r="233" customFormat="1" spans="1:22">
      <c r="A233" s="24"/>
      <c r="B233" s="24"/>
      <c r="C233" s="24"/>
      <c r="D233" s="79" t="s">
        <v>787</v>
      </c>
      <c r="E233" s="80">
        <v>91</v>
      </c>
      <c r="F233" s="80">
        <v>137</v>
      </c>
      <c r="G233" s="81">
        <v>7.82622</v>
      </c>
      <c r="H233" s="81">
        <v>31.5</v>
      </c>
      <c r="I233" s="94">
        <f>(H233/G233-1)*100</f>
        <v>302.49315761632</v>
      </c>
      <c r="J233" s="94">
        <v>22.7</v>
      </c>
      <c r="K233" s="94">
        <f>J233/H233*100</f>
        <v>72.0634920634921</v>
      </c>
      <c r="L233" s="94">
        <v>126.68</v>
      </c>
      <c r="M233" s="94">
        <v>122.88</v>
      </c>
      <c r="N233" s="94">
        <v>97</v>
      </c>
      <c r="O233" s="94">
        <v>26.69</v>
      </c>
      <c r="P233" s="95">
        <v>13.72</v>
      </c>
      <c r="Q233" s="95">
        <v>13.72</v>
      </c>
      <c r="R233" s="95">
        <v>13.34</v>
      </c>
      <c r="S233" s="95">
        <f>AVERAGE(P233:R233)</f>
        <v>13.5933333333333</v>
      </c>
      <c r="T233" s="106">
        <f>S233*50</f>
        <v>679.666666666667</v>
      </c>
      <c r="U233" s="107">
        <v>4.08371618172538</v>
      </c>
      <c r="V233" s="108">
        <v>11</v>
      </c>
    </row>
    <row r="234" customFormat="1" spans="1:22">
      <c r="A234" s="24"/>
      <c r="B234" s="24"/>
      <c r="C234" s="24"/>
      <c r="D234" s="79" t="s">
        <v>788</v>
      </c>
      <c r="E234" s="80">
        <v>85.4</v>
      </c>
      <c r="F234" s="80">
        <v>147</v>
      </c>
      <c r="G234" s="81">
        <v>6.02</v>
      </c>
      <c r="H234" s="81">
        <v>30.86</v>
      </c>
      <c r="I234" s="94">
        <v>412.62</v>
      </c>
      <c r="J234" s="94">
        <v>21.71</v>
      </c>
      <c r="K234" s="94">
        <v>70.35</v>
      </c>
      <c r="L234" s="94">
        <v>127.29</v>
      </c>
      <c r="M234" s="94">
        <v>119.78</v>
      </c>
      <c r="N234" s="94">
        <v>94.1</v>
      </c>
      <c r="O234" s="94">
        <v>27.61</v>
      </c>
      <c r="P234" s="95">
        <v>15.57</v>
      </c>
      <c r="Q234" s="95">
        <v>15.73</v>
      </c>
      <c r="R234" s="95">
        <v>15.68</v>
      </c>
      <c r="S234" s="95">
        <v>15.66</v>
      </c>
      <c r="T234" s="106">
        <v>690.82</v>
      </c>
      <c r="U234" s="107">
        <v>8.6741756858797</v>
      </c>
      <c r="V234" s="108">
        <v>1</v>
      </c>
    </row>
    <row r="235" customFormat="1" spans="1:22">
      <c r="A235" s="24"/>
      <c r="B235" s="24"/>
      <c r="C235" s="24"/>
      <c r="D235" s="82" t="s">
        <v>580</v>
      </c>
      <c r="E235" s="83">
        <f t="shared" ref="E235:U235" si="19">AVERAGE(E224:E234)</f>
        <v>93.8636363636364</v>
      </c>
      <c r="F235" s="83">
        <f t="shared" si="19"/>
        <v>147.363636363636</v>
      </c>
      <c r="G235" s="84">
        <f t="shared" si="19"/>
        <v>7.90329272727273</v>
      </c>
      <c r="H235" s="84">
        <f t="shared" si="19"/>
        <v>33.9863636363636</v>
      </c>
      <c r="I235" s="96">
        <f t="shared" si="19"/>
        <v>353.776044631787</v>
      </c>
      <c r="J235" s="96">
        <f t="shared" si="19"/>
        <v>23.2790909090909</v>
      </c>
      <c r="K235" s="96">
        <f t="shared" si="19"/>
        <v>68.9819866218269</v>
      </c>
      <c r="L235" s="96">
        <f t="shared" si="19"/>
        <v>128.660909090909</v>
      </c>
      <c r="M235" s="96">
        <f t="shared" si="19"/>
        <v>121.241818181818</v>
      </c>
      <c r="N235" s="96">
        <f t="shared" si="19"/>
        <v>94.203124632377</v>
      </c>
      <c r="O235" s="96">
        <f t="shared" si="19"/>
        <v>26.9709090909091</v>
      </c>
      <c r="P235" s="97">
        <f t="shared" si="19"/>
        <v>15.1127272727273</v>
      </c>
      <c r="Q235" s="97">
        <f t="shared" si="19"/>
        <v>15.3127272727273</v>
      </c>
      <c r="R235" s="97">
        <f t="shared" si="19"/>
        <v>15.1954545454545</v>
      </c>
      <c r="S235" s="97">
        <f t="shared" si="19"/>
        <v>15.2066666666667</v>
      </c>
      <c r="T235" s="36">
        <f t="shared" si="19"/>
        <v>712.019761758621</v>
      </c>
      <c r="U235" s="39">
        <f t="shared" si="19"/>
        <v>6.36734990488161</v>
      </c>
      <c r="V235" s="109">
        <v>5</v>
      </c>
    </row>
    <row r="236" customFormat="1" spans="1:22">
      <c r="A236" s="24">
        <v>2020</v>
      </c>
      <c r="B236" s="24"/>
      <c r="C236" s="24" t="s">
        <v>791</v>
      </c>
      <c r="D236" s="85" t="s">
        <v>782</v>
      </c>
      <c r="E236" s="86">
        <v>93.3</v>
      </c>
      <c r="F236" s="86">
        <v>149</v>
      </c>
      <c r="G236" s="86">
        <v>7.5</v>
      </c>
      <c r="H236" s="86">
        <v>33.1</v>
      </c>
      <c r="I236" s="86">
        <v>441</v>
      </c>
      <c r="J236" s="86">
        <v>20.9</v>
      </c>
      <c r="K236" s="86">
        <v>63.1</v>
      </c>
      <c r="L236" s="86">
        <v>120.2</v>
      </c>
      <c r="M236" s="86">
        <v>110.2</v>
      </c>
      <c r="N236" s="98">
        <v>91.7</v>
      </c>
      <c r="O236" s="98">
        <v>27.1</v>
      </c>
      <c r="P236" s="99">
        <v>147.23</v>
      </c>
      <c r="Q236" s="99">
        <v>145.55</v>
      </c>
      <c r="R236" s="110"/>
      <c r="S236" s="99">
        <v>146.39</v>
      </c>
      <c r="T236" s="99">
        <v>583.02</v>
      </c>
      <c r="U236" s="98">
        <v>5.75</v>
      </c>
      <c r="V236" s="111">
        <v>2</v>
      </c>
    </row>
    <row r="237" customFormat="1" spans="1:22">
      <c r="A237" s="24"/>
      <c r="B237" s="24"/>
      <c r="C237" s="24"/>
      <c r="D237" s="87" t="s">
        <v>752</v>
      </c>
      <c r="E237" s="86">
        <v>93.7</v>
      </c>
      <c r="F237" s="86">
        <v>152</v>
      </c>
      <c r="G237" s="86">
        <v>9.17</v>
      </c>
      <c r="H237" s="86">
        <v>48.99</v>
      </c>
      <c r="I237" s="86">
        <v>434.242093784079</v>
      </c>
      <c r="J237" s="86">
        <v>23.59</v>
      </c>
      <c r="K237" s="86">
        <v>48.1526842212696</v>
      </c>
      <c r="L237" s="86">
        <v>122.6</v>
      </c>
      <c r="M237" s="86">
        <v>119.6</v>
      </c>
      <c r="N237" s="98">
        <v>97.5530179445351</v>
      </c>
      <c r="O237" s="98">
        <v>26.46</v>
      </c>
      <c r="P237" s="99">
        <v>156.82</v>
      </c>
      <c r="Q237" s="99">
        <v>152.57</v>
      </c>
      <c r="R237" s="110"/>
      <c r="S237" s="99">
        <v>154.695</v>
      </c>
      <c r="T237" s="99">
        <v>687.536771</v>
      </c>
      <c r="U237" s="98">
        <v>5.98032663316582</v>
      </c>
      <c r="V237" s="111">
        <v>1</v>
      </c>
    </row>
    <row r="238" customFormat="1" spans="1:22">
      <c r="A238" s="24"/>
      <c r="B238" s="24"/>
      <c r="C238" s="24"/>
      <c r="D238" s="87" t="s">
        <v>785</v>
      </c>
      <c r="E238" s="86">
        <v>89</v>
      </c>
      <c r="F238" s="86">
        <v>161</v>
      </c>
      <c r="G238" s="86">
        <v>9.8</v>
      </c>
      <c r="H238" s="86">
        <v>33.5</v>
      </c>
      <c r="I238" s="86">
        <v>341.8</v>
      </c>
      <c r="J238" s="86">
        <v>23.4</v>
      </c>
      <c r="K238" s="86">
        <v>69.9</v>
      </c>
      <c r="L238" s="86">
        <v>133.5</v>
      </c>
      <c r="M238" s="86">
        <v>124.1</v>
      </c>
      <c r="N238" s="98">
        <v>93</v>
      </c>
      <c r="O238" s="98">
        <v>27.1</v>
      </c>
      <c r="P238" s="99">
        <v>306.5</v>
      </c>
      <c r="Q238" s="99">
        <v>291.3</v>
      </c>
      <c r="R238" s="110"/>
      <c r="S238" s="99">
        <v>298.9</v>
      </c>
      <c r="T238" s="99">
        <v>664.22</v>
      </c>
      <c r="U238" s="98">
        <v>9.83</v>
      </c>
      <c r="V238" s="111">
        <v>1</v>
      </c>
    </row>
    <row r="239" customFormat="1" spans="1:22">
      <c r="A239" s="24"/>
      <c r="B239" s="24"/>
      <c r="C239" s="24"/>
      <c r="D239" s="87" t="s">
        <v>727</v>
      </c>
      <c r="E239" s="86">
        <v>98.2</v>
      </c>
      <c r="F239" s="86">
        <v>146</v>
      </c>
      <c r="G239" s="86">
        <v>9.7</v>
      </c>
      <c r="H239" s="86">
        <v>34.4</v>
      </c>
      <c r="I239" s="86">
        <v>354.6</v>
      </c>
      <c r="J239" s="86">
        <v>24.6</v>
      </c>
      <c r="K239" s="86">
        <v>71.7</v>
      </c>
      <c r="L239" s="86">
        <v>122.8</v>
      </c>
      <c r="M239" s="86">
        <v>114.8</v>
      </c>
      <c r="N239" s="98">
        <v>93.4</v>
      </c>
      <c r="O239" s="98">
        <v>26.9</v>
      </c>
      <c r="P239" s="99">
        <v>162.6</v>
      </c>
      <c r="Q239" s="99">
        <v>175.1</v>
      </c>
      <c r="R239" s="110"/>
      <c r="S239" s="99">
        <v>168.85</v>
      </c>
      <c r="T239" s="99">
        <v>675.4</v>
      </c>
      <c r="U239" s="98">
        <v>4.39</v>
      </c>
      <c r="V239" s="111">
        <v>2</v>
      </c>
    </row>
    <row r="240" customFormat="1" spans="1:22">
      <c r="A240" s="24"/>
      <c r="B240" s="24"/>
      <c r="C240" s="24"/>
      <c r="D240" s="87" t="s">
        <v>792</v>
      </c>
      <c r="E240" s="86" t="s">
        <v>410</v>
      </c>
      <c r="F240" s="86">
        <v>147</v>
      </c>
      <c r="G240" s="86" t="s">
        <v>410</v>
      </c>
      <c r="H240" s="86" t="s">
        <v>410</v>
      </c>
      <c r="I240" s="86" t="s">
        <v>410</v>
      </c>
      <c r="J240" s="86" t="s">
        <v>410</v>
      </c>
      <c r="K240" s="86" t="s">
        <v>410</v>
      </c>
      <c r="L240" s="86" t="s">
        <v>410</v>
      </c>
      <c r="M240" s="86" t="s">
        <v>410</v>
      </c>
      <c r="N240" s="98" t="s">
        <v>410</v>
      </c>
      <c r="O240" s="98" t="s">
        <v>410</v>
      </c>
      <c r="P240" s="99">
        <v>142.76</v>
      </c>
      <c r="Q240" s="99">
        <v>143.89</v>
      </c>
      <c r="R240" s="110"/>
      <c r="S240" s="99">
        <v>143.33</v>
      </c>
      <c r="T240" s="99">
        <v>637</v>
      </c>
      <c r="U240" s="98">
        <v>3.13</v>
      </c>
      <c r="V240" s="111">
        <v>2</v>
      </c>
    </row>
    <row r="241" customFormat="1" spans="1:22">
      <c r="A241" s="24"/>
      <c r="B241" s="24"/>
      <c r="C241" s="24"/>
      <c r="D241" s="87" t="s">
        <v>781</v>
      </c>
      <c r="E241" s="86">
        <v>98.2</v>
      </c>
      <c r="F241" s="86">
        <v>146</v>
      </c>
      <c r="G241" s="86">
        <v>7.1</v>
      </c>
      <c r="H241" s="86">
        <v>33.2</v>
      </c>
      <c r="I241" s="86">
        <v>367.6</v>
      </c>
      <c r="J241" s="86">
        <v>22.7</v>
      </c>
      <c r="K241" s="86">
        <v>68.4</v>
      </c>
      <c r="L241" s="86">
        <v>142</v>
      </c>
      <c r="M241" s="86">
        <v>134.3</v>
      </c>
      <c r="N241" s="98">
        <v>94.6</v>
      </c>
      <c r="O241" s="98">
        <v>27.1</v>
      </c>
      <c r="P241" s="99">
        <v>204.3</v>
      </c>
      <c r="Q241" s="99">
        <v>202</v>
      </c>
      <c r="R241" s="110"/>
      <c r="S241" s="99">
        <v>203.1</v>
      </c>
      <c r="T241" s="99">
        <v>677.4</v>
      </c>
      <c r="U241" s="98">
        <v>4.9</v>
      </c>
      <c r="V241" s="111">
        <v>2</v>
      </c>
    </row>
    <row r="242" customFormat="1" spans="1:22">
      <c r="A242" s="24"/>
      <c r="B242" s="24"/>
      <c r="C242" s="24"/>
      <c r="D242" s="87" t="s">
        <v>787</v>
      </c>
      <c r="E242" s="86">
        <v>94.3</v>
      </c>
      <c r="F242" s="86">
        <v>141</v>
      </c>
      <c r="G242" s="86">
        <v>7.98</v>
      </c>
      <c r="H242" s="86">
        <v>33.413</v>
      </c>
      <c r="I242" s="86">
        <v>318.709273182957</v>
      </c>
      <c r="J242" s="86">
        <v>24.7</v>
      </c>
      <c r="K242" s="86">
        <v>73.9233232574148</v>
      </c>
      <c r="L242" s="86">
        <v>132.8</v>
      </c>
      <c r="M242" s="86">
        <v>127</v>
      </c>
      <c r="N242" s="98">
        <v>95.6</v>
      </c>
      <c r="O242" s="98">
        <v>25.5</v>
      </c>
      <c r="P242" s="99">
        <v>364.84</v>
      </c>
      <c r="Q242" s="99">
        <v>369.83</v>
      </c>
      <c r="R242" s="110"/>
      <c r="S242" s="99">
        <v>367.335</v>
      </c>
      <c r="T242" s="99">
        <v>734.67</v>
      </c>
      <c r="U242" s="98">
        <v>6.56348814945897</v>
      </c>
      <c r="V242" s="111">
        <v>2</v>
      </c>
    </row>
    <row r="243" customFormat="1" spans="1:22">
      <c r="A243" s="24"/>
      <c r="B243" s="24"/>
      <c r="C243" s="24"/>
      <c r="D243" s="87" t="s">
        <v>783</v>
      </c>
      <c r="E243" s="86">
        <v>91.5</v>
      </c>
      <c r="F243" s="86">
        <v>153</v>
      </c>
      <c r="G243" s="86">
        <v>10.08</v>
      </c>
      <c r="H243" s="86">
        <v>46.2</v>
      </c>
      <c r="I243" s="86">
        <v>358.33</v>
      </c>
      <c r="J243" s="86">
        <v>27.2</v>
      </c>
      <c r="K243" s="86">
        <v>58.9</v>
      </c>
      <c r="L243" s="86">
        <v>136.5</v>
      </c>
      <c r="M243" s="86">
        <v>127.5</v>
      </c>
      <c r="N243" s="98">
        <v>93.4</v>
      </c>
      <c r="O243" s="98">
        <v>27.2</v>
      </c>
      <c r="P243" s="99">
        <v>434.05</v>
      </c>
      <c r="Q243" s="99">
        <v>378.49</v>
      </c>
      <c r="R243" s="110"/>
      <c r="S243" s="99">
        <v>406.27</v>
      </c>
      <c r="T243" s="99">
        <v>812.54</v>
      </c>
      <c r="U243" s="98">
        <v>10.3</v>
      </c>
      <c r="V243" s="111">
        <v>2</v>
      </c>
    </row>
    <row r="244" customFormat="1" spans="1:22">
      <c r="A244" s="24"/>
      <c r="B244" s="24"/>
      <c r="C244" s="24"/>
      <c r="D244" s="87" t="s">
        <v>793</v>
      </c>
      <c r="E244" s="86">
        <v>104</v>
      </c>
      <c r="F244" s="86">
        <v>161</v>
      </c>
      <c r="G244" s="86">
        <v>5.7</v>
      </c>
      <c r="H244" s="86">
        <v>40.4</v>
      </c>
      <c r="I244" s="86">
        <v>608.77</v>
      </c>
      <c r="J244" s="86">
        <v>30.9</v>
      </c>
      <c r="K244" s="86">
        <v>76.49</v>
      </c>
      <c r="L244" s="86">
        <v>106.4</v>
      </c>
      <c r="M244" s="86">
        <v>99.3</v>
      </c>
      <c r="N244" s="98">
        <v>93.33</v>
      </c>
      <c r="O244" s="98">
        <v>24.7</v>
      </c>
      <c r="P244" s="99">
        <v>157.8</v>
      </c>
      <c r="Q244" s="99">
        <v>151.8</v>
      </c>
      <c r="R244" s="110"/>
      <c r="S244" s="99">
        <v>154.8</v>
      </c>
      <c r="T244" s="99">
        <v>764.48</v>
      </c>
      <c r="U244" s="98">
        <v>5.56</v>
      </c>
      <c r="V244" s="111">
        <v>1</v>
      </c>
    </row>
    <row r="245" customFormat="1" spans="1:22">
      <c r="A245" s="24"/>
      <c r="B245" s="24"/>
      <c r="C245" s="24"/>
      <c r="D245" s="87" t="s">
        <v>794</v>
      </c>
      <c r="E245" s="86">
        <v>83.4</v>
      </c>
      <c r="F245" s="86">
        <v>157</v>
      </c>
      <c r="G245" s="86">
        <v>7.6</v>
      </c>
      <c r="H245" s="86">
        <v>31.8</v>
      </c>
      <c r="I245" s="86">
        <v>318.4</v>
      </c>
      <c r="J245" s="86">
        <v>21</v>
      </c>
      <c r="K245" s="86">
        <v>66</v>
      </c>
      <c r="L245" s="86">
        <v>126</v>
      </c>
      <c r="M245" s="86">
        <v>115</v>
      </c>
      <c r="N245" s="98">
        <v>91.3</v>
      </c>
      <c r="O245" s="98">
        <v>27.1</v>
      </c>
      <c r="P245" s="99">
        <v>171.7</v>
      </c>
      <c r="Q245" s="99">
        <v>179.5</v>
      </c>
      <c r="R245" s="110"/>
      <c r="S245" s="99">
        <v>175.6</v>
      </c>
      <c r="T245" s="99">
        <v>632.9</v>
      </c>
      <c r="U245" s="98">
        <v>0.3</v>
      </c>
      <c r="V245" s="111">
        <v>2</v>
      </c>
    </row>
    <row r="246" customFormat="1" spans="1:22">
      <c r="A246" s="24"/>
      <c r="B246" s="24"/>
      <c r="C246" s="24"/>
      <c r="D246" s="88" t="s">
        <v>580</v>
      </c>
      <c r="E246" s="89">
        <v>93.9555555555555</v>
      </c>
      <c r="F246" s="89">
        <v>151.3</v>
      </c>
      <c r="G246" s="89">
        <v>8.29222222222222</v>
      </c>
      <c r="H246" s="89">
        <v>37.2225555555556</v>
      </c>
      <c r="I246" s="89">
        <v>393.716818551893</v>
      </c>
      <c r="J246" s="89">
        <v>24.3322222222222</v>
      </c>
      <c r="K246" s="89">
        <v>66.285111942076</v>
      </c>
      <c r="L246" s="89">
        <v>126.977777777778</v>
      </c>
      <c r="M246" s="89">
        <v>119.088888888889</v>
      </c>
      <c r="N246" s="100">
        <v>93.764779771615</v>
      </c>
      <c r="O246" s="100">
        <v>26.5733333333333</v>
      </c>
      <c r="P246" s="101">
        <v>224.86</v>
      </c>
      <c r="Q246" s="101">
        <v>219.003</v>
      </c>
      <c r="R246" s="110"/>
      <c r="S246" s="101">
        <v>221.927</v>
      </c>
      <c r="T246" s="101">
        <v>686.9166771</v>
      </c>
      <c r="U246" s="100">
        <v>5.73316870103284</v>
      </c>
      <c r="V246" s="112">
        <v>2</v>
      </c>
    </row>
    <row r="247" customFormat="1" spans="1:22">
      <c r="A247" s="24">
        <v>2018</v>
      </c>
      <c r="B247" s="24" t="s">
        <v>475</v>
      </c>
      <c r="C247" s="24" t="s">
        <v>795</v>
      </c>
      <c r="D247" s="90" t="s">
        <v>782</v>
      </c>
      <c r="E247" s="91">
        <v>87</v>
      </c>
      <c r="F247" s="91">
        <v>135</v>
      </c>
      <c r="G247" s="91">
        <v>7.3</v>
      </c>
      <c r="H247" s="91">
        <v>32.6</v>
      </c>
      <c r="I247" s="91">
        <v>347</v>
      </c>
      <c r="J247" s="91">
        <v>20.3</v>
      </c>
      <c r="K247" s="91">
        <v>62.3</v>
      </c>
      <c r="L247" s="91">
        <v>125</v>
      </c>
      <c r="M247" s="91">
        <v>113</v>
      </c>
      <c r="N247" s="91">
        <v>90.4</v>
      </c>
      <c r="O247" s="102">
        <v>26</v>
      </c>
      <c r="P247" s="103">
        <v>11.19</v>
      </c>
      <c r="Q247" s="103">
        <v>10.87</v>
      </c>
      <c r="R247" s="103">
        <v>11.57</v>
      </c>
      <c r="S247" s="103">
        <v>11.21</v>
      </c>
      <c r="T247" s="103">
        <v>560.5</v>
      </c>
      <c r="U247" s="103">
        <v>3.34972341733251</v>
      </c>
      <c r="V247" s="113">
        <v>11</v>
      </c>
    </row>
    <row r="248" customFormat="1" spans="1:22">
      <c r="A248" s="24"/>
      <c r="B248" s="24"/>
      <c r="C248" s="24"/>
      <c r="D248" s="90" t="s">
        <v>781</v>
      </c>
      <c r="E248" s="91">
        <v>89.5</v>
      </c>
      <c r="F248" s="91">
        <v>146</v>
      </c>
      <c r="G248" s="91">
        <v>7.5</v>
      </c>
      <c r="H248" s="91">
        <v>36</v>
      </c>
      <c r="I248" s="91">
        <v>380</v>
      </c>
      <c r="J248" s="91">
        <v>24.6</v>
      </c>
      <c r="K248" s="91">
        <v>68.3</v>
      </c>
      <c r="L248" s="91">
        <v>108.7</v>
      </c>
      <c r="M248" s="91">
        <v>101.7</v>
      </c>
      <c r="N248" s="91">
        <v>93.6</v>
      </c>
      <c r="O248" s="102">
        <v>28.5</v>
      </c>
      <c r="P248" s="103">
        <v>12.63</v>
      </c>
      <c r="Q248" s="103">
        <v>12.37</v>
      </c>
      <c r="R248" s="103">
        <v>12.56</v>
      </c>
      <c r="S248" s="103">
        <v>12.52</v>
      </c>
      <c r="T248" s="103">
        <v>626.1</v>
      </c>
      <c r="U248" s="103">
        <v>5.32809871003929</v>
      </c>
      <c r="V248" s="113">
        <v>8</v>
      </c>
    </row>
    <row r="249" customFormat="1" spans="1:22">
      <c r="A249" s="24"/>
      <c r="B249" s="24"/>
      <c r="C249" s="24"/>
      <c r="D249" s="90" t="s">
        <v>796</v>
      </c>
      <c r="E249" s="91">
        <v>94.3</v>
      </c>
      <c r="F249" s="91">
        <v>145</v>
      </c>
      <c r="G249" s="91">
        <v>9.02</v>
      </c>
      <c r="H249" s="91">
        <v>36.32</v>
      </c>
      <c r="I249" s="91">
        <v>302.66</v>
      </c>
      <c r="J249" s="91">
        <v>24.22</v>
      </c>
      <c r="K249" s="91">
        <v>66.69</v>
      </c>
      <c r="L249" s="91">
        <v>111.3</v>
      </c>
      <c r="M249" s="91">
        <v>102.93</v>
      </c>
      <c r="N249" s="91">
        <v>92.48</v>
      </c>
      <c r="O249" s="102">
        <v>30.95</v>
      </c>
      <c r="P249" s="103">
        <v>17.1</v>
      </c>
      <c r="Q249" s="103">
        <v>16.29</v>
      </c>
      <c r="R249" s="103">
        <v>16.56</v>
      </c>
      <c r="S249" s="103">
        <v>16.65</v>
      </c>
      <c r="T249" s="103">
        <v>740.04</v>
      </c>
      <c r="U249" s="103">
        <v>11.0740493662442</v>
      </c>
      <c r="V249" s="113">
        <v>1</v>
      </c>
    </row>
    <row r="250" customFormat="1" spans="1:22">
      <c r="A250" s="24"/>
      <c r="B250" s="24"/>
      <c r="C250" s="24"/>
      <c r="D250" s="90" t="s">
        <v>786</v>
      </c>
      <c r="E250" s="91">
        <v>90</v>
      </c>
      <c r="F250" s="91">
        <v>144</v>
      </c>
      <c r="G250" s="91">
        <v>7.5</v>
      </c>
      <c r="H250" s="91">
        <v>34</v>
      </c>
      <c r="I250" s="91">
        <v>353.3</v>
      </c>
      <c r="J250" s="91">
        <v>23.6</v>
      </c>
      <c r="K250" s="91">
        <v>69.4</v>
      </c>
      <c r="L250" s="91">
        <v>135.5</v>
      </c>
      <c r="M250" s="91">
        <v>130.7</v>
      </c>
      <c r="N250" s="91">
        <v>96.5</v>
      </c>
      <c r="O250" s="102">
        <v>27.5</v>
      </c>
      <c r="P250" s="103">
        <v>13.45</v>
      </c>
      <c r="Q250" s="103">
        <v>12.88</v>
      </c>
      <c r="R250" s="103">
        <v>13.6</v>
      </c>
      <c r="S250" s="103">
        <v>13.31</v>
      </c>
      <c r="T250" s="103">
        <v>665.5</v>
      </c>
      <c r="U250" s="103">
        <v>13.0841121495327</v>
      </c>
      <c r="V250" s="113">
        <v>1</v>
      </c>
    </row>
    <row r="251" customFormat="1" spans="1:22">
      <c r="A251" s="24"/>
      <c r="B251" s="24"/>
      <c r="C251" s="24"/>
      <c r="D251" s="90" t="s">
        <v>787</v>
      </c>
      <c r="E251" s="91">
        <v>89</v>
      </c>
      <c r="F251" s="91">
        <v>139</v>
      </c>
      <c r="G251" s="91">
        <v>8</v>
      </c>
      <c r="H251" s="91">
        <v>37</v>
      </c>
      <c r="I251" s="91">
        <v>362.5</v>
      </c>
      <c r="J251" s="91">
        <v>24</v>
      </c>
      <c r="K251" s="91">
        <v>64.9</v>
      </c>
      <c r="L251" s="91">
        <v>116.7</v>
      </c>
      <c r="M251" s="91">
        <v>111.4</v>
      </c>
      <c r="N251" s="91">
        <v>95.5</v>
      </c>
      <c r="O251" s="102">
        <v>27</v>
      </c>
      <c r="P251" s="103">
        <v>13.96</v>
      </c>
      <c r="Q251" s="103">
        <v>14.52</v>
      </c>
      <c r="R251" s="103">
        <v>14.54</v>
      </c>
      <c r="S251" s="103">
        <v>14.34</v>
      </c>
      <c r="T251" s="103">
        <v>717</v>
      </c>
      <c r="U251" s="103">
        <v>7.6846057571965</v>
      </c>
      <c r="V251" s="113">
        <v>2</v>
      </c>
    </row>
    <row r="252" customFormat="1" spans="1:22">
      <c r="A252" s="24"/>
      <c r="B252" s="24"/>
      <c r="C252" s="24"/>
      <c r="D252" s="90" t="s">
        <v>785</v>
      </c>
      <c r="E252" s="91">
        <v>78</v>
      </c>
      <c r="F252" s="91">
        <v>156</v>
      </c>
      <c r="G252" s="91">
        <v>9.5</v>
      </c>
      <c r="H252" s="91">
        <v>32.1</v>
      </c>
      <c r="I252" s="91">
        <v>337.89</v>
      </c>
      <c r="J252" s="91">
        <v>21.8</v>
      </c>
      <c r="K252" s="91">
        <v>67.91</v>
      </c>
      <c r="L252" s="91">
        <v>132.3</v>
      </c>
      <c r="M252" s="91">
        <v>123.7</v>
      </c>
      <c r="N252" s="91">
        <v>93.5</v>
      </c>
      <c r="O252" s="102">
        <v>28.5</v>
      </c>
      <c r="P252" s="103">
        <v>14.65</v>
      </c>
      <c r="Q252" s="103">
        <v>15.2</v>
      </c>
      <c r="R252" s="103">
        <v>14.8</v>
      </c>
      <c r="S252" s="103">
        <v>14.8833333333333</v>
      </c>
      <c r="T252" s="103">
        <v>744.17</v>
      </c>
      <c r="U252" s="103">
        <v>8.11138014527847</v>
      </c>
      <c r="V252" s="113">
        <v>4</v>
      </c>
    </row>
    <row r="253" customFormat="1" spans="1:22">
      <c r="A253" s="24"/>
      <c r="B253" s="24"/>
      <c r="C253" s="24"/>
      <c r="D253" s="90" t="s">
        <v>736</v>
      </c>
      <c r="E253" s="91">
        <v>93.7</v>
      </c>
      <c r="F253" s="91">
        <v>151</v>
      </c>
      <c r="G253" s="91">
        <v>8.1</v>
      </c>
      <c r="H253" s="91">
        <v>36.9</v>
      </c>
      <c r="I253" s="91">
        <v>355.6</v>
      </c>
      <c r="J253" s="91">
        <v>24.9</v>
      </c>
      <c r="K253" s="91">
        <v>67.5</v>
      </c>
      <c r="L253" s="91">
        <v>116.1</v>
      </c>
      <c r="M253" s="91">
        <v>112.2</v>
      </c>
      <c r="N253" s="91">
        <v>95.8</v>
      </c>
      <c r="O253" s="102">
        <v>26.9</v>
      </c>
      <c r="P253" s="103">
        <v>15.6</v>
      </c>
      <c r="Q253" s="103">
        <v>15.9</v>
      </c>
      <c r="R253" s="103">
        <v>16.4</v>
      </c>
      <c r="S253" s="103">
        <v>15.9666666666667</v>
      </c>
      <c r="T253" s="103">
        <v>704</v>
      </c>
      <c r="U253" s="103">
        <v>8.49377123442807</v>
      </c>
      <c r="V253" s="113">
        <v>1</v>
      </c>
    </row>
    <row r="254" customFormat="1" spans="1:22">
      <c r="A254" s="24"/>
      <c r="B254" s="24"/>
      <c r="C254" s="24"/>
      <c r="D254" s="90" t="s">
        <v>797</v>
      </c>
      <c r="E254" s="91">
        <v>89.7</v>
      </c>
      <c r="F254" s="91">
        <v>146</v>
      </c>
      <c r="G254" s="91">
        <v>5.1</v>
      </c>
      <c r="H254" s="91">
        <v>39</v>
      </c>
      <c r="I254" s="91">
        <v>664.71</v>
      </c>
      <c r="J254" s="91">
        <v>26.75</v>
      </c>
      <c r="K254" s="91">
        <v>68.59</v>
      </c>
      <c r="L254" s="91">
        <v>105.6</v>
      </c>
      <c r="M254" s="91">
        <v>99.4</v>
      </c>
      <c r="N254" s="91">
        <v>94.1</v>
      </c>
      <c r="O254" s="102">
        <v>28.1</v>
      </c>
      <c r="P254" s="103">
        <v>16.6</v>
      </c>
      <c r="Q254" s="103">
        <v>15.34</v>
      </c>
      <c r="R254" s="103">
        <v>14.97</v>
      </c>
      <c r="S254" s="103">
        <v>15.6366666666667</v>
      </c>
      <c r="T254" s="103">
        <v>777.982512437811</v>
      </c>
      <c r="U254" s="103">
        <v>9.80805243445694</v>
      </c>
      <c r="V254" s="113">
        <v>3</v>
      </c>
    </row>
    <row r="255" customFormat="1" spans="1:22">
      <c r="A255" s="24"/>
      <c r="B255" s="24"/>
      <c r="C255" s="24"/>
      <c r="D255" s="90" t="s">
        <v>798</v>
      </c>
      <c r="E255" s="91">
        <v>92.5</v>
      </c>
      <c r="F255" s="91">
        <v>147</v>
      </c>
      <c r="G255" s="91">
        <v>6.4</v>
      </c>
      <c r="H255" s="91">
        <v>42.3</v>
      </c>
      <c r="I255" s="91">
        <v>559.4</v>
      </c>
      <c r="J255" s="91">
        <v>29.7</v>
      </c>
      <c r="K255" s="91">
        <v>70.1</v>
      </c>
      <c r="L255" s="91">
        <v>98.6</v>
      </c>
      <c r="M255" s="91">
        <v>82.9</v>
      </c>
      <c r="N255" s="91">
        <v>84</v>
      </c>
      <c r="O255" s="102">
        <v>28.1</v>
      </c>
      <c r="P255" s="103">
        <v>15.2</v>
      </c>
      <c r="Q255" s="103">
        <v>14.4</v>
      </c>
      <c r="R255" s="103">
        <v>15.3</v>
      </c>
      <c r="S255" s="103">
        <v>14.9666666666667</v>
      </c>
      <c r="T255" s="103">
        <v>748.333333333333</v>
      </c>
      <c r="U255" s="103">
        <v>10.5911330049261</v>
      </c>
      <c r="V255" s="113">
        <v>1</v>
      </c>
    </row>
    <row r="256" customFormat="1" spans="1:22">
      <c r="A256" s="24"/>
      <c r="B256" s="24"/>
      <c r="C256" s="24"/>
      <c r="D256" s="90" t="s">
        <v>727</v>
      </c>
      <c r="E256" s="91">
        <v>86.2</v>
      </c>
      <c r="F256" s="91">
        <v>143</v>
      </c>
      <c r="G256" s="91">
        <v>7.1</v>
      </c>
      <c r="H256" s="91">
        <v>31.7</v>
      </c>
      <c r="I256" s="91">
        <v>346.5</v>
      </c>
      <c r="J256" s="91">
        <v>23.1</v>
      </c>
      <c r="K256" s="91">
        <v>72.8</v>
      </c>
      <c r="L256" s="91">
        <v>125.2</v>
      </c>
      <c r="M256" s="91">
        <v>123.1</v>
      </c>
      <c r="N256" s="91">
        <v>98.3</v>
      </c>
      <c r="O256" s="102">
        <v>25.63</v>
      </c>
      <c r="P256" s="103">
        <v>13.68</v>
      </c>
      <c r="Q256" s="103">
        <v>13.54</v>
      </c>
      <c r="R256" s="103">
        <v>14.28</v>
      </c>
      <c r="S256" s="103">
        <v>13.8333333333333</v>
      </c>
      <c r="T256" s="103">
        <v>686.21</v>
      </c>
      <c r="U256" s="103">
        <v>5.16979219462747</v>
      </c>
      <c r="V256" s="113">
        <v>6</v>
      </c>
    </row>
    <row r="257" customFormat="1" spans="1:22">
      <c r="A257" s="24"/>
      <c r="B257" s="24"/>
      <c r="C257" s="24"/>
      <c r="D257" s="90" t="s">
        <v>799</v>
      </c>
      <c r="E257" s="91">
        <v>83</v>
      </c>
      <c r="F257" s="91">
        <v>146</v>
      </c>
      <c r="G257" s="91">
        <v>8.43</v>
      </c>
      <c r="H257" s="91">
        <v>30.38</v>
      </c>
      <c r="I257" s="91">
        <v>260.4</v>
      </c>
      <c r="J257" s="91">
        <v>24.82</v>
      </c>
      <c r="K257" s="91">
        <v>81.7</v>
      </c>
      <c r="L257" s="91">
        <v>121.8</v>
      </c>
      <c r="M257" s="91">
        <v>118.4</v>
      </c>
      <c r="N257" s="91">
        <v>97.2</v>
      </c>
      <c r="O257" s="102">
        <v>28.2</v>
      </c>
      <c r="P257" s="103">
        <v>11.74</v>
      </c>
      <c r="Q257" s="103">
        <v>11.39</v>
      </c>
      <c r="R257" s="103">
        <v>14.22</v>
      </c>
      <c r="S257" s="103">
        <v>12.45</v>
      </c>
      <c r="T257" s="103">
        <v>622.5</v>
      </c>
      <c r="U257" s="103">
        <v>8.07291666666666</v>
      </c>
      <c r="V257" s="113">
        <v>2</v>
      </c>
    </row>
    <row r="258" customFormat="1" spans="1:22">
      <c r="A258" s="24"/>
      <c r="B258" s="24"/>
      <c r="C258" s="24"/>
      <c r="D258" s="90" t="s">
        <v>784</v>
      </c>
      <c r="E258" s="91">
        <v>89</v>
      </c>
      <c r="F258" s="91">
        <v>157</v>
      </c>
      <c r="G258" s="91">
        <v>8.26</v>
      </c>
      <c r="H258" s="91">
        <v>31.2</v>
      </c>
      <c r="I258" s="91">
        <v>278</v>
      </c>
      <c r="J258" s="91">
        <v>24.3</v>
      </c>
      <c r="K258" s="91">
        <v>77.88</v>
      </c>
      <c r="L258" s="91">
        <v>115.7</v>
      </c>
      <c r="M258" s="91">
        <v>113.8</v>
      </c>
      <c r="N258" s="91">
        <v>98.36</v>
      </c>
      <c r="O258" s="102">
        <v>26.3</v>
      </c>
      <c r="P258" s="103">
        <v>14.4</v>
      </c>
      <c r="Q258" s="103">
        <v>14.2</v>
      </c>
      <c r="R258" s="103">
        <v>14.8</v>
      </c>
      <c r="S258" s="103">
        <v>14.4666666666667</v>
      </c>
      <c r="T258" s="103">
        <v>723.35</v>
      </c>
      <c r="U258" s="103">
        <v>2.35849056603774</v>
      </c>
      <c r="V258" s="113">
        <v>10</v>
      </c>
    </row>
    <row r="259" customFormat="1" spans="1:22">
      <c r="A259" s="24"/>
      <c r="B259" s="24"/>
      <c r="C259" s="24"/>
      <c r="D259" s="114" t="s">
        <v>580</v>
      </c>
      <c r="E259" s="115">
        <f t="shared" ref="E259:O259" si="20">AVERAGE(E247:E258)</f>
        <v>88.4916666666667</v>
      </c>
      <c r="F259" s="115">
        <f t="shared" si="20"/>
        <v>146.25</v>
      </c>
      <c r="G259" s="115">
        <f t="shared" si="20"/>
        <v>7.68416666666667</v>
      </c>
      <c r="H259" s="115">
        <f t="shared" si="20"/>
        <v>34.9583333333333</v>
      </c>
      <c r="I259" s="115">
        <f t="shared" si="20"/>
        <v>378.996666666667</v>
      </c>
      <c r="J259" s="115">
        <f t="shared" si="20"/>
        <v>24.3408333333333</v>
      </c>
      <c r="K259" s="115">
        <f t="shared" si="20"/>
        <v>69.8391666666667</v>
      </c>
      <c r="L259" s="115">
        <f t="shared" si="20"/>
        <v>117.708333333333</v>
      </c>
      <c r="M259" s="115">
        <f t="shared" si="20"/>
        <v>111.1025</v>
      </c>
      <c r="N259" s="115">
        <f t="shared" si="20"/>
        <v>94.145</v>
      </c>
      <c r="O259" s="121">
        <f t="shared" si="20"/>
        <v>27.64</v>
      </c>
      <c r="P259" s="122">
        <v>14.1833333333333</v>
      </c>
      <c r="Q259" s="122">
        <v>13.9083333333333</v>
      </c>
      <c r="R259" s="122">
        <v>14.4666666666667</v>
      </c>
      <c r="S259" s="122">
        <v>14.1861111111111</v>
      </c>
      <c r="T259" s="122">
        <v>692.973820480929</v>
      </c>
      <c r="U259" s="62">
        <v>7.82906127275033</v>
      </c>
      <c r="V259" s="109">
        <v>1</v>
      </c>
    </row>
    <row r="260" customFormat="1" spans="1:22">
      <c r="A260" s="24">
        <v>2019</v>
      </c>
      <c r="B260" s="24"/>
      <c r="C260" s="24" t="s">
        <v>800</v>
      </c>
      <c r="D260" s="116" t="s">
        <v>757</v>
      </c>
      <c r="E260" s="117">
        <v>97</v>
      </c>
      <c r="F260" s="117">
        <v>149</v>
      </c>
      <c r="G260" s="118">
        <v>7.4</v>
      </c>
      <c r="H260" s="118">
        <v>31.45</v>
      </c>
      <c r="I260" s="118">
        <v>325</v>
      </c>
      <c r="J260" s="118">
        <v>24.79</v>
      </c>
      <c r="K260" s="118">
        <v>78.8</v>
      </c>
      <c r="L260" s="118">
        <v>135.5</v>
      </c>
      <c r="M260" s="118">
        <v>120.9</v>
      </c>
      <c r="N260" s="118">
        <v>89.23</v>
      </c>
      <c r="O260" s="118">
        <v>29.2</v>
      </c>
      <c r="P260" s="123">
        <v>19.3</v>
      </c>
      <c r="Q260" s="123">
        <v>18.1</v>
      </c>
      <c r="R260" s="123">
        <v>17.9</v>
      </c>
      <c r="S260" s="123">
        <v>18.43</v>
      </c>
      <c r="T260" s="126">
        <v>853.44</v>
      </c>
      <c r="U260" s="126">
        <v>9.4</v>
      </c>
      <c r="V260" s="127">
        <v>1</v>
      </c>
    </row>
    <row r="261" customFormat="1" spans="1:22">
      <c r="A261" s="24"/>
      <c r="B261" s="24"/>
      <c r="C261" s="24"/>
      <c r="D261" s="116" t="s">
        <v>786</v>
      </c>
      <c r="E261" s="117">
        <v>87</v>
      </c>
      <c r="F261" s="117">
        <v>145</v>
      </c>
      <c r="G261" s="118">
        <v>7.5</v>
      </c>
      <c r="H261" s="118">
        <v>33</v>
      </c>
      <c r="I261" s="118">
        <v>340</v>
      </c>
      <c r="J261" s="118">
        <v>20.8</v>
      </c>
      <c r="K261" s="118">
        <v>63</v>
      </c>
      <c r="L261" s="118">
        <v>126.3</v>
      </c>
      <c r="M261" s="118">
        <v>121.7</v>
      </c>
      <c r="N261" s="118">
        <v>96.3</v>
      </c>
      <c r="O261" s="118">
        <v>28.6</v>
      </c>
      <c r="P261" s="123">
        <v>13.09</v>
      </c>
      <c r="Q261" s="123">
        <v>12.59</v>
      </c>
      <c r="R261" s="123">
        <v>12.94</v>
      </c>
      <c r="S261" s="123">
        <v>12.87</v>
      </c>
      <c r="T261" s="126">
        <v>666.25</v>
      </c>
      <c r="U261" s="126">
        <v>9.37</v>
      </c>
      <c r="V261" s="127">
        <v>3</v>
      </c>
    </row>
    <row r="262" customFormat="1" spans="1:22">
      <c r="A262" s="24"/>
      <c r="B262" s="24"/>
      <c r="C262" s="24"/>
      <c r="D262" s="116" t="s">
        <v>782</v>
      </c>
      <c r="E262" s="117">
        <v>96</v>
      </c>
      <c r="F262" s="117">
        <v>140</v>
      </c>
      <c r="G262" s="118">
        <v>7.8</v>
      </c>
      <c r="H262" s="118">
        <v>32.9</v>
      </c>
      <c r="I262" s="118">
        <v>321.8</v>
      </c>
      <c r="J262" s="118">
        <v>20.6</v>
      </c>
      <c r="K262" s="118">
        <v>62.6</v>
      </c>
      <c r="L262" s="118">
        <v>125</v>
      </c>
      <c r="M262" s="118">
        <v>115</v>
      </c>
      <c r="N262" s="118">
        <v>92</v>
      </c>
      <c r="O262" s="118">
        <v>26.6</v>
      </c>
      <c r="P262" s="123">
        <v>12.76</v>
      </c>
      <c r="Q262" s="123">
        <v>12.82</v>
      </c>
      <c r="R262" s="123">
        <v>12.9</v>
      </c>
      <c r="S262" s="123">
        <v>12.83</v>
      </c>
      <c r="T262" s="126">
        <v>641.26</v>
      </c>
      <c r="U262" s="126">
        <v>5.54</v>
      </c>
      <c r="V262" s="127">
        <v>7</v>
      </c>
    </row>
    <row r="263" customFormat="1" spans="1:22">
      <c r="A263" s="24"/>
      <c r="B263" s="24"/>
      <c r="C263" s="24"/>
      <c r="D263" s="116" t="s">
        <v>781</v>
      </c>
      <c r="E263" s="117">
        <v>95.3</v>
      </c>
      <c r="F263" s="117">
        <v>146</v>
      </c>
      <c r="G263" s="118">
        <v>6.6</v>
      </c>
      <c r="H263" s="118">
        <v>33.9</v>
      </c>
      <c r="I263" s="118">
        <v>413.6</v>
      </c>
      <c r="J263" s="118">
        <v>23.6</v>
      </c>
      <c r="K263" s="118">
        <v>69.6</v>
      </c>
      <c r="L263" s="118">
        <v>124.5</v>
      </c>
      <c r="M263" s="118">
        <v>115.6</v>
      </c>
      <c r="N263" s="118">
        <v>92.8</v>
      </c>
      <c r="O263" s="118">
        <v>25.5</v>
      </c>
      <c r="P263" s="123">
        <v>13.22</v>
      </c>
      <c r="Q263" s="123">
        <v>13.68</v>
      </c>
      <c r="R263" s="123">
        <v>13.89</v>
      </c>
      <c r="S263" s="123">
        <v>13.6</v>
      </c>
      <c r="T263" s="126">
        <v>679.9</v>
      </c>
      <c r="U263" s="126">
        <v>7.1</v>
      </c>
      <c r="V263" s="127">
        <v>8</v>
      </c>
    </row>
    <row r="264" customFormat="1" spans="1:22">
      <c r="A264" s="24"/>
      <c r="B264" s="24"/>
      <c r="C264" s="24"/>
      <c r="D264" s="116" t="s">
        <v>787</v>
      </c>
      <c r="E264" s="117">
        <v>90</v>
      </c>
      <c r="F264" s="117">
        <v>134</v>
      </c>
      <c r="G264" s="118">
        <v>7.1</v>
      </c>
      <c r="H264" s="118">
        <v>28.8</v>
      </c>
      <c r="I264" s="118">
        <f>(H264-G264)/G264*100</f>
        <v>305.633802816901</v>
      </c>
      <c r="J264" s="118">
        <v>24.3</v>
      </c>
      <c r="K264" s="118">
        <f>J264/H264*100</f>
        <v>84.375</v>
      </c>
      <c r="L264" s="118">
        <v>103.09</v>
      </c>
      <c r="M264" s="118">
        <v>100.75</v>
      </c>
      <c r="N264" s="118">
        <v>97.73</v>
      </c>
      <c r="O264" s="118">
        <v>31.37</v>
      </c>
      <c r="P264" s="123">
        <v>13.13</v>
      </c>
      <c r="Q264" s="123">
        <v>12.83</v>
      </c>
      <c r="R264" s="123">
        <v>12.4</v>
      </c>
      <c r="S264" s="123">
        <v>12.79</v>
      </c>
      <c r="T264" s="126">
        <f>S264*50</f>
        <v>639.5</v>
      </c>
      <c r="U264" s="126">
        <v>4.98</v>
      </c>
      <c r="V264" s="127">
        <v>6</v>
      </c>
    </row>
    <row r="265" customFormat="1" spans="1:22">
      <c r="A265" s="24"/>
      <c r="B265" s="24"/>
      <c r="C265" s="24"/>
      <c r="D265" s="116" t="s">
        <v>727</v>
      </c>
      <c r="E265" s="117">
        <v>103.7</v>
      </c>
      <c r="F265" s="117">
        <v>145</v>
      </c>
      <c r="G265" s="118">
        <v>7.9</v>
      </c>
      <c r="H265" s="118">
        <v>33.2</v>
      </c>
      <c r="I265" s="118">
        <v>420.25</v>
      </c>
      <c r="J265" s="118">
        <v>24.4</v>
      </c>
      <c r="K265" s="118">
        <v>73.5</v>
      </c>
      <c r="L265" s="118">
        <v>120.7</v>
      </c>
      <c r="M265" s="118">
        <v>116.2</v>
      </c>
      <c r="N265" s="118">
        <v>96.3</v>
      </c>
      <c r="O265" s="118">
        <v>27.75</v>
      </c>
      <c r="P265" s="123">
        <v>16.43</v>
      </c>
      <c r="Q265" s="123">
        <v>16.38</v>
      </c>
      <c r="R265" s="123">
        <v>16.22</v>
      </c>
      <c r="S265" s="123">
        <v>16.34</v>
      </c>
      <c r="T265" s="126">
        <v>698.5</v>
      </c>
      <c r="U265" s="126">
        <v>7.62</v>
      </c>
      <c r="V265" s="127">
        <v>2</v>
      </c>
    </row>
    <row r="266" customFormat="1" ht="15" spans="1:22">
      <c r="A266" s="24"/>
      <c r="B266" s="24"/>
      <c r="C266" s="24"/>
      <c r="D266" s="116" t="s">
        <v>736</v>
      </c>
      <c r="E266" s="117">
        <v>101.7</v>
      </c>
      <c r="F266" s="117">
        <v>149</v>
      </c>
      <c r="G266" s="118">
        <v>7.7</v>
      </c>
      <c r="H266" s="118">
        <v>38.5</v>
      </c>
      <c r="I266" s="118">
        <v>402.6</v>
      </c>
      <c r="J266" s="118">
        <v>24.3</v>
      </c>
      <c r="K266" s="118">
        <v>63.12</v>
      </c>
      <c r="L266" s="118">
        <v>130.8</v>
      </c>
      <c r="M266" s="118">
        <v>120.7</v>
      </c>
      <c r="N266" s="118">
        <v>92.25</v>
      </c>
      <c r="O266" s="118">
        <v>30.4</v>
      </c>
      <c r="P266" s="123">
        <v>17.75</v>
      </c>
      <c r="Q266" s="123">
        <v>18.45</v>
      </c>
      <c r="R266" s="123">
        <v>18.4</v>
      </c>
      <c r="S266" s="123">
        <v>18.2</v>
      </c>
      <c r="T266" s="126">
        <v>754.56</v>
      </c>
      <c r="U266" s="126">
        <v>9.96852046169989</v>
      </c>
      <c r="V266" s="128">
        <v>2</v>
      </c>
    </row>
    <row r="267" customFormat="1" spans="1:22">
      <c r="A267" s="24"/>
      <c r="B267" s="24"/>
      <c r="C267" s="24"/>
      <c r="D267" s="116" t="s">
        <v>799</v>
      </c>
      <c r="E267" s="117">
        <v>84.4</v>
      </c>
      <c r="F267" s="117">
        <v>146</v>
      </c>
      <c r="G267" s="118">
        <v>7.42</v>
      </c>
      <c r="H267" s="118">
        <v>29.59</v>
      </c>
      <c r="I267" s="118">
        <v>298.8</v>
      </c>
      <c r="J267" s="118">
        <v>23.7</v>
      </c>
      <c r="K267" s="118">
        <v>79.9</v>
      </c>
      <c r="L267" s="118">
        <v>115</v>
      </c>
      <c r="M267" s="118">
        <v>114.3</v>
      </c>
      <c r="N267" s="118">
        <v>99.4</v>
      </c>
      <c r="O267" s="118">
        <v>30.35</v>
      </c>
      <c r="P267" s="123">
        <v>14.35</v>
      </c>
      <c r="Q267" s="123">
        <v>16.13</v>
      </c>
      <c r="R267" s="123">
        <v>14.82</v>
      </c>
      <c r="S267" s="123">
        <v>15.1</v>
      </c>
      <c r="T267" s="126">
        <v>755.01</v>
      </c>
      <c r="U267" s="126">
        <v>7.11</v>
      </c>
      <c r="V267" s="127">
        <v>1</v>
      </c>
    </row>
    <row r="268" customFormat="1" spans="1:22">
      <c r="A268" s="24"/>
      <c r="B268" s="24"/>
      <c r="C268" s="24"/>
      <c r="D268" s="116" t="s">
        <v>785</v>
      </c>
      <c r="E268" s="117">
        <v>84</v>
      </c>
      <c r="F268" s="117">
        <v>152</v>
      </c>
      <c r="G268" s="118">
        <v>9.7</v>
      </c>
      <c r="H268" s="118">
        <v>33.7</v>
      </c>
      <c r="I268" s="118">
        <v>347.4</v>
      </c>
      <c r="J268" s="118">
        <v>23.2</v>
      </c>
      <c r="K268" s="118">
        <v>68.8</v>
      </c>
      <c r="L268" s="118">
        <v>131.3</v>
      </c>
      <c r="M268" s="118">
        <v>120.7</v>
      </c>
      <c r="N268" s="118">
        <v>91.9</v>
      </c>
      <c r="O268" s="118">
        <v>28.4</v>
      </c>
      <c r="P268" s="123">
        <v>14.6</v>
      </c>
      <c r="Q268" s="123">
        <v>13.8</v>
      </c>
      <c r="R268" s="123">
        <v>14.9</v>
      </c>
      <c r="S268" s="123">
        <v>14.43</v>
      </c>
      <c r="T268" s="126">
        <v>721.67</v>
      </c>
      <c r="U268" s="126">
        <v>6.26</v>
      </c>
      <c r="V268" s="127">
        <v>11</v>
      </c>
    </row>
    <row r="269" customFormat="1" spans="1:22">
      <c r="A269" s="24"/>
      <c r="B269" s="24"/>
      <c r="C269" s="24"/>
      <c r="D269" s="116" t="s">
        <v>797</v>
      </c>
      <c r="E269" s="117">
        <v>99.2</v>
      </c>
      <c r="F269" s="117">
        <v>154</v>
      </c>
      <c r="G269" s="118">
        <v>5.1</v>
      </c>
      <c r="H269" s="118">
        <v>40.1</v>
      </c>
      <c r="I269" s="118">
        <v>686.3</v>
      </c>
      <c r="J269" s="118">
        <v>26.2</v>
      </c>
      <c r="K269" s="118">
        <v>65.3</v>
      </c>
      <c r="L269" s="118">
        <v>118.9</v>
      </c>
      <c r="M269" s="118">
        <v>105.7</v>
      </c>
      <c r="N269" s="118">
        <v>88.9</v>
      </c>
      <c r="O269" s="118">
        <v>27.8</v>
      </c>
      <c r="P269" s="123">
        <v>15.05</v>
      </c>
      <c r="Q269" s="123">
        <v>15.23</v>
      </c>
      <c r="R269" s="123">
        <v>15.11</v>
      </c>
      <c r="S269" s="123">
        <v>15.13</v>
      </c>
      <c r="T269" s="126">
        <v>764.15</v>
      </c>
      <c r="U269" s="126">
        <v>9.96</v>
      </c>
      <c r="V269" s="127">
        <v>1</v>
      </c>
    </row>
    <row r="270" customFormat="1" spans="1:22">
      <c r="A270" s="24"/>
      <c r="B270" s="24"/>
      <c r="C270" s="24"/>
      <c r="D270" s="116" t="s">
        <v>798</v>
      </c>
      <c r="E270" s="117">
        <v>93.4</v>
      </c>
      <c r="F270" s="117">
        <v>148</v>
      </c>
      <c r="G270" s="118">
        <v>5.4</v>
      </c>
      <c r="H270" s="118">
        <v>33.9</v>
      </c>
      <c r="I270" s="118">
        <v>525.9</v>
      </c>
      <c r="J270" s="118">
        <v>27.9</v>
      </c>
      <c r="K270" s="118">
        <v>82.2</v>
      </c>
      <c r="L270" s="118">
        <v>106.21</v>
      </c>
      <c r="M270" s="118">
        <v>94.63</v>
      </c>
      <c r="N270" s="118">
        <v>89.1</v>
      </c>
      <c r="O270" s="118">
        <v>29.45</v>
      </c>
      <c r="P270" s="123">
        <v>14.61</v>
      </c>
      <c r="Q270" s="123">
        <v>15.6</v>
      </c>
      <c r="R270" s="123">
        <v>14.16</v>
      </c>
      <c r="S270" s="123">
        <v>14.79</v>
      </c>
      <c r="T270" s="126">
        <v>739.57</v>
      </c>
      <c r="U270" s="126">
        <v>9.64</v>
      </c>
      <c r="V270" s="127">
        <v>2</v>
      </c>
    </row>
    <row r="271" customFormat="1" spans="1:22">
      <c r="A271" s="24"/>
      <c r="B271" s="24"/>
      <c r="C271" s="24"/>
      <c r="D271" s="82" t="s">
        <v>580</v>
      </c>
      <c r="E271" s="83">
        <f t="shared" ref="E271:U271" si="21">AVERAGE(E260:E270)</f>
        <v>93.7909090909091</v>
      </c>
      <c r="F271" s="83">
        <f t="shared" si="21"/>
        <v>146.181818181818</v>
      </c>
      <c r="G271" s="84">
        <f t="shared" si="21"/>
        <v>7.23818181818182</v>
      </c>
      <c r="H271" s="84">
        <f t="shared" si="21"/>
        <v>33.5490909090909</v>
      </c>
      <c r="I271" s="96">
        <f t="shared" si="21"/>
        <v>398.843982074264</v>
      </c>
      <c r="J271" s="96">
        <f t="shared" si="21"/>
        <v>23.9809090909091</v>
      </c>
      <c r="K271" s="96">
        <f t="shared" si="21"/>
        <v>71.9268181818182</v>
      </c>
      <c r="L271" s="96">
        <f t="shared" si="21"/>
        <v>121.572727272727</v>
      </c>
      <c r="M271" s="96">
        <f t="shared" si="21"/>
        <v>113.289090909091</v>
      </c>
      <c r="N271" s="96">
        <f t="shared" si="21"/>
        <v>93.2645454545454</v>
      </c>
      <c r="O271" s="96">
        <f t="shared" si="21"/>
        <v>28.6745454545455</v>
      </c>
      <c r="P271" s="97">
        <f t="shared" si="21"/>
        <v>14.9354545454545</v>
      </c>
      <c r="Q271" s="97">
        <f t="shared" si="21"/>
        <v>15.0554545454545</v>
      </c>
      <c r="R271" s="97">
        <f t="shared" si="21"/>
        <v>14.8763636363636</v>
      </c>
      <c r="S271" s="97">
        <f t="shared" si="21"/>
        <v>14.9554545454545</v>
      </c>
      <c r="T271" s="36">
        <f t="shared" si="21"/>
        <v>719.437272727273</v>
      </c>
      <c r="U271" s="39">
        <f t="shared" si="21"/>
        <v>7.90441095106363</v>
      </c>
      <c r="V271" s="129">
        <v>1</v>
      </c>
    </row>
    <row r="272" customFormat="1" spans="1:22">
      <c r="A272" s="24">
        <v>2020</v>
      </c>
      <c r="B272" s="24"/>
      <c r="C272" s="24" t="s">
        <v>801</v>
      </c>
      <c r="D272" s="85" t="s">
        <v>792</v>
      </c>
      <c r="E272" s="119" t="s">
        <v>410</v>
      </c>
      <c r="F272" s="119">
        <v>143</v>
      </c>
      <c r="G272" s="119" t="s">
        <v>410</v>
      </c>
      <c r="H272" s="119" t="s">
        <v>410</v>
      </c>
      <c r="I272" s="119" t="s">
        <v>410</v>
      </c>
      <c r="J272" s="119" t="s">
        <v>410</v>
      </c>
      <c r="K272" s="119" t="s">
        <v>410</v>
      </c>
      <c r="L272" s="119" t="s">
        <v>410</v>
      </c>
      <c r="M272" s="119" t="s">
        <v>410</v>
      </c>
      <c r="N272" s="119" t="s">
        <v>410</v>
      </c>
      <c r="O272" s="124" t="s">
        <v>410</v>
      </c>
      <c r="P272" s="124">
        <v>143.55</v>
      </c>
      <c r="Q272" s="124">
        <v>150.91</v>
      </c>
      <c r="R272" s="110"/>
      <c r="S272" s="124">
        <v>147.23</v>
      </c>
      <c r="T272" s="124">
        <v>654.4</v>
      </c>
      <c r="U272" s="124">
        <v>10.17</v>
      </c>
      <c r="V272" s="130">
        <v>1</v>
      </c>
    </row>
    <row r="273" customFormat="1" spans="1:22">
      <c r="A273" s="24"/>
      <c r="B273" s="24"/>
      <c r="C273" s="24"/>
      <c r="D273" s="87" t="s">
        <v>762</v>
      </c>
      <c r="E273" s="119">
        <v>103.2</v>
      </c>
      <c r="F273" s="119">
        <v>148</v>
      </c>
      <c r="G273" s="119">
        <v>7.8</v>
      </c>
      <c r="H273" s="119">
        <v>32.1</v>
      </c>
      <c r="I273" s="119">
        <v>311.54</v>
      </c>
      <c r="J273" s="119">
        <v>23.6</v>
      </c>
      <c r="K273" s="119">
        <v>73.5</v>
      </c>
      <c r="L273" s="119">
        <v>126.9</v>
      </c>
      <c r="M273" s="119">
        <v>113.6</v>
      </c>
      <c r="N273" s="119">
        <v>89.5</v>
      </c>
      <c r="O273" s="124">
        <v>27.8</v>
      </c>
      <c r="P273" s="124">
        <v>345.99</v>
      </c>
      <c r="Q273" s="124">
        <v>352.83</v>
      </c>
      <c r="R273" s="110"/>
      <c r="S273" s="124">
        <v>349.41</v>
      </c>
      <c r="T273" s="124">
        <v>698.81</v>
      </c>
      <c r="U273" s="124">
        <v>4.94</v>
      </c>
      <c r="V273" s="130">
        <v>2</v>
      </c>
    </row>
    <row r="274" customFormat="1" spans="1:22">
      <c r="A274" s="24"/>
      <c r="B274" s="24"/>
      <c r="C274" s="24"/>
      <c r="D274" s="87" t="s">
        <v>802</v>
      </c>
      <c r="E274" s="119">
        <v>106.5</v>
      </c>
      <c r="F274" s="119">
        <v>152</v>
      </c>
      <c r="G274" s="119">
        <v>5.9</v>
      </c>
      <c r="H274" s="119">
        <v>35.4</v>
      </c>
      <c r="I274" s="119">
        <v>497.5</v>
      </c>
      <c r="J274" s="119">
        <v>23</v>
      </c>
      <c r="K274" s="119">
        <v>64.9</v>
      </c>
      <c r="L274" s="119">
        <v>132.2</v>
      </c>
      <c r="M274" s="119">
        <v>125.6</v>
      </c>
      <c r="N274" s="119">
        <v>95</v>
      </c>
      <c r="O274" s="124">
        <v>24.9</v>
      </c>
      <c r="P274" s="124">
        <v>179.65</v>
      </c>
      <c r="Q274" s="124">
        <v>185.7</v>
      </c>
      <c r="R274" s="110"/>
      <c r="S274" s="124">
        <v>182.68</v>
      </c>
      <c r="T274" s="124">
        <v>716.74</v>
      </c>
      <c r="U274" s="124">
        <v>5.9</v>
      </c>
      <c r="V274" s="130">
        <v>1</v>
      </c>
    </row>
    <row r="275" customFormat="1" spans="1:22">
      <c r="A275" s="24"/>
      <c r="B275" s="24"/>
      <c r="C275" s="24"/>
      <c r="D275" s="87" t="s">
        <v>787</v>
      </c>
      <c r="E275" s="119">
        <v>100.3</v>
      </c>
      <c r="F275" s="119">
        <v>142</v>
      </c>
      <c r="G275" s="119">
        <v>6.7</v>
      </c>
      <c r="H275" s="119">
        <v>33.73</v>
      </c>
      <c r="I275" s="119">
        <v>403.432835820895</v>
      </c>
      <c r="J275" s="119">
        <v>25.7</v>
      </c>
      <c r="K275" s="119">
        <v>76.1932997331752</v>
      </c>
      <c r="L275" s="119">
        <v>119.69877408056</v>
      </c>
      <c r="M275" s="119">
        <v>113.953232924694</v>
      </c>
      <c r="N275" s="119">
        <v>95.2</v>
      </c>
      <c r="O275" s="124">
        <v>28.6</v>
      </c>
      <c r="P275" s="124">
        <v>354.34</v>
      </c>
      <c r="Q275" s="124">
        <v>358.34</v>
      </c>
      <c r="R275" s="110"/>
      <c r="S275" s="124">
        <v>356.34</v>
      </c>
      <c r="T275" s="124">
        <v>712.68</v>
      </c>
      <c r="U275" s="124">
        <v>6.94156838030071</v>
      </c>
      <c r="V275" s="130">
        <v>2</v>
      </c>
    </row>
    <row r="276" customFormat="1" spans="1:22">
      <c r="A276" s="24"/>
      <c r="B276" s="24"/>
      <c r="C276" s="24"/>
      <c r="D276" s="87" t="s">
        <v>738</v>
      </c>
      <c r="E276" s="119">
        <v>92.2</v>
      </c>
      <c r="F276" s="119">
        <v>146</v>
      </c>
      <c r="G276" s="119">
        <v>7.2</v>
      </c>
      <c r="H276" s="119">
        <v>30.8</v>
      </c>
      <c r="I276" s="119">
        <v>327.8</v>
      </c>
      <c r="J276" s="119">
        <v>21.5</v>
      </c>
      <c r="K276" s="119">
        <v>69.8</v>
      </c>
      <c r="L276" s="119">
        <v>135.3</v>
      </c>
      <c r="M276" s="119">
        <v>124.9</v>
      </c>
      <c r="N276" s="119">
        <v>92.3</v>
      </c>
      <c r="O276" s="124">
        <v>27.2</v>
      </c>
      <c r="P276" s="124">
        <v>176.3</v>
      </c>
      <c r="Q276" s="124">
        <v>177.4</v>
      </c>
      <c r="R276" s="110"/>
      <c r="S276" s="124">
        <v>176.85</v>
      </c>
      <c r="T276" s="124">
        <v>707.39</v>
      </c>
      <c r="U276" s="124">
        <v>4.8</v>
      </c>
      <c r="V276" s="130">
        <v>1</v>
      </c>
    </row>
    <row r="277" customFormat="1" spans="1:22">
      <c r="A277" s="24"/>
      <c r="B277" s="24"/>
      <c r="C277" s="24"/>
      <c r="D277" s="87" t="s">
        <v>793</v>
      </c>
      <c r="E277" s="119">
        <v>103</v>
      </c>
      <c r="F277" s="119">
        <v>155</v>
      </c>
      <c r="G277" s="119">
        <v>5.7</v>
      </c>
      <c r="H277" s="119">
        <v>37.6</v>
      </c>
      <c r="I277" s="119">
        <v>559.65</v>
      </c>
      <c r="J277" s="119">
        <v>29.6</v>
      </c>
      <c r="K277" s="119">
        <v>78.72</v>
      </c>
      <c r="L277" s="119">
        <v>93.3</v>
      </c>
      <c r="M277" s="119">
        <v>87.2</v>
      </c>
      <c r="N277" s="119">
        <v>93.46</v>
      </c>
      <c r="O277" s="124">
        <v>29.1</v>
      </c>
      <c r="P277" s="124">
        <v>142.5</v>
      </c>
      <c r="Q277" s="124">
        <v>150.8</v>
      </c>
      <c r="R277" s="110"/>
      <c r="S277" s="124">
        <v>146.7</v>
      </c>
      <c r="T277" s="124">
        <v>724.23</v>
      </c>
      <c r="U277" s="124">
        <v>5.96</v>
      </c>
      <c r="V277" s="130">
        <v>1</v>
      </c>
    </row>
    <row r="278" customFormat="1" spans="1:22">
      <c r="A278" s="24"/>
      <c r="B278" s="24"/>
      <c r="C278" s="24"/>
      <c r="D278" s="87" t="s">
        <v>803</v>
      </c>
      <c r="E278" s="119">
        <v>94.2</v>
      </c>
      <c r="F278" s="119">
        <v>146</v>
      </c>
      <c r="G278" s="119">
        <v>8.1</v>
      </c>
      <c r="H278" s="119">
        <v>32.1</v>
      </c>
      <c r="I278" s="119">
        <v>396.296296296296</v>
      </c>
      <c r="J278" s="119">
        <v>23.8</v>
      </c>
      <c r="K278" s="119">
        <v>74.1433021806854</v>
      </c>
      <c r="L278" s="119">
        <v>115.05</v>
      </c>
      <c r="M278" s="119">
        <v>99.95</v>
      </c>
      <c r="N278" s="119">
        <v>86.8752716210343</v>
      </c>
      <c r="O278" s="124">
        <v>26.31</v>
      </c>
      <c r="P278" s="124">
        <v>311.87</v>
      </c>
      <c r="Q278" s="124">
        <v>309.92</v>
      </c>
      <c r="R278" s="110"/>
      <c r="S278" s="124">
        <v>310.895</v>
      </c>
      <c r="T278" s="124">
        <v>621.79</v>
      </c>
      <c r="U278" s="124">
        <v>3.01017196249295</v>
      </c>
      <c r="V278" s="130">
        <v>5</v>
      </c>
    </row>
    <row r="279" customFormat="1" spans="1:22">
      <c r="A279" s="24"/>
      <c r="B279" s="24"/>
      <c r="C279" s="24"/>
      <c r="D279" s="87" t="s">
        <v>790</v>
      </c>
      <c r="E279" s="119">
        <v>95</v>
      </c>
      <c r="F279" s="119">
        <v>160</v>
      </c>
      <c r="G279" s="119">
        <v>9.8</v>
      </c>
      <c r="H279" s="119">
        <v>33.4</v>
      </c>
      <c r="I279" s="119">
        <v>340.8</v>
      </c>
      <c r="J279" s="119">
        <v>22.1</v>
      </c>
      <c r="K279" s="119">
        <v>66.2</v>
      </c>
      <c r="L279" s="119">
        <v>133.5</v>
      </c>
      <c r="M279" s="119">
        <v>120.7</v>
      </c>
      <c r="N279" s="119">
        <v>90.4</v>
      </c>
      <c r="O279" s="124">
        <v>27.1</v>
      </c>
      <c r="P279" s="124">
        <v>293.4</v>
      </c>
      <c r="Q279" s="124">
        <v>274.2</v>
      </c>
      <c r="R279" s="110"/>
      <c r="S279" s="124">
        <v>283.8</v>
      </c>
      <c r="T279" s="124">
        <v>630.68</v>
      </c>
      <c r="U279" s="124">
        <v>0.92</v>
      </c>
      <c r="V279" s="130">
        <v>6</v>
      </c>
    </row>
    <row r="280" customFormat="1" spans="1:22">
      <c r="A280" s="24"/>
      <c r="B280" s="24"/>
      <c r="C280" s="24"/>
      <c r="D280" s="87" t="s">
        <v>737</v>
      </c>
      <c r="E280" s="119">
        <v>101.1</v>
      </c>
      <c r="F280" s="119">
        <v>155</v>
      </c>
      <c r="G280" s="119">
        <v>8.21</v>
      </c>
      <c r="H280" s="119">
        <v>33.6</v>
      </c>
      <c r="I280" s="119">
        <v>309</v>
      </c>
      <c r="J280" s="119">
        <v>25.65</v>
      </c>
      <c r="K280" s="119">
        <v>76.34</v>
      </c>
      <c r="L280" s="119">
        <v>106</v>
      </c>
      <c r="M280" s="119">
        <v>102.4</v>
      </c>
      <c r="N280" s="119">
        <v>96.6</v>
      </c>
      <c r="O280" s="124">
        <v>28.4</v>
      </c>
      <c r="P280" s="124">
        <v>169.3</v>
      </c>
      <c r="Q280" s="124">
        <v>167</v>
      </c>
      <c r="R280" s="110"/>
      <c r="S280" s="124">
        <v>168.2</v>
      </c>
      <c r="T280" s="124">
        <v>733.7</v>
      </c>
      <c r="U280" s="124">
        <v>11.2</v>
      </c>
      <c r="V280" s="130">
        <v>1</v>
      </c>
    </row>
    <row r="281" customFormat="1" spans="1:22">
      <c r="A281" s="24"/>
      <c r="B281" s="24"/>
      <c r="C281" s="24"/>
      <c r="D281" s="87" t="s">
        <v>804</v>
      </c>
      <c r="E281" s="119">
        <v>90</v>
      </c>
      <c r="F281" s="119">
        <v>145</v>
      </c>
      <c r="G281" s="119">
        <v>6.8</v>
      </c>
      <c r="H281" s="119">
        <v>37.2</v>
      </c>
      <c r="I281" s="119">
        <v>447.1</v>
      </c>
      <c r="J281" s="119">
        <v>24.48</v>
      </c>
      <c r="K281" s="119">
        <v>72.2</v>
      </c>
      <c r="L281" s="119">
        <v>126.4</v>
      </c>
      <c r="M281" s="119">
        <v>122.4</v>
      </c>
      <c r="N281" s="119">
        <v>96.8</v>
      </c>
      <c r="O281" s="124">
        <v>27.2</v>
      </c>
      <c r="P281" s="124">
        <v>239</v>
      </c>
      <c r="Q281" s="124">
        <v>210.5</v>
      </c>
      <c r="R281" s="110"/>
      <c r="S281" s="124">
        <v>224.75</v>
      </c>
      <c r="T281" s="124">
        <v>666.3</v>
      </c>
      <c r="U281" s="124">
        <v>6.61</v>
      </c>
      <c r="V281" s="130">
        <v>1</v>
      </c>
    </row>
    <row r="282" customFormat="1" spans="1:22">
      <c r="A282" s="24"/>
      <c r="B282" s="24"/>
      <c r="C282" s="24"/>
      <c r="D282" s="88" t="s">
        <v>580</v>
      </c>
      <c r="E282" s="120">
        <v>98.3888888888889</v>
      </c>
      <c r="F282" s="120">
        <v>149.2</v>
      </c>
      <c r="G282" s="120">
        <v>7.35666666666667</v>
      </c>
      <c r="H282" s="120">
        <v>33.9922222222222</v>
      </c>
      <c r="I282" s="120">
        <v>399.235459124132</v>
      </c>
      <c r="J282" s="120">
        <v>24.3811111111111</v>
      </c>
      <c r="K282" s="120">
        <v>72.4440668793179</v>
      </c>
      <c r="L282" s="120">
        <v>120.927641564507</v>
      </c>
      <c r="M282" s="120">
        <v>112.300359213855</v>
      </c>
      <c r="N282" s="120">
        <v>92.9039190690038</v>
      </c>
      <c r="O282" s="125">
        <v>27.4011111111111</v>
      </c>
      <c r="P282" s="125">
        <v>235.59</v>
      </c>
      <c r="Q282" s="125">
        <v>233.76</v>
      </c>
      <c r="R282" s="110"/>
      <c r="S282" s="125">
        <v>234.6855</v>
      </c>
      <c r="T282" s="125">
        <v>686.672</v>
      </c>
      <c r="U282" s="131">
        <v>6.04517403427937</v>
      </c>
      <c r="V282" s="132">
        <v>1</v>
      </c>
    </row>
    <row r="283" customFormat="1" spans="1:22">
      <c r="A283" s="24">
        <v>2018</v>
      </c>
      <c r="B283" s="24" t="s">
        <v>483</v>
      </c>
      <c r="C283" s="24" t="s">
        <v>805</v>
      </c>
      <c r="D283" s="90" t="s">
        <v>782</v>
      </c>
      <c r="E283" s="91">
        <v>94</v>
      </c>
      <c r="F283" s="91">
        <v>134</v>
      </c>
      <c r="G283" s="91">
        <v>7.5</v>
      </c>
      <c r="H283" s="91">
        <v>31.5</v>
      </c>
      <c r="I283" s="91">
        <v>320</v>
      </c>
      <c r="J283" s="91">
        <v>20.2</v>
      </c>
      <c r="K283" s="91">
        <v>64.1</v>
      </c>
      <c r="L283" s="91">
        <v>129</v>
      </c>
      <c r="M283" s="91">
        <v>121</v>
      </c>
      <c r="N283" s="91">
        <v>93.8</v>
      </c>
      <c r="O283" s="102">
        <v>26.1</v>
      </c>
      <c r="P283" s="103">
        <v>11.32</v>
      </c>
      <c r="Q283" s="103">
        <v>11.15</v>
      </c>
      <c r="R283" s="103">
        <v>11.92</v>
      </c>
      <c r="S283" s="103">
        <v>11.4633333333333</v>
      </c>
      <c r="T283" s="103">
        <v>573.17</v>
      </c>
      <c r="U283" s="103">
        <v>5.68531038721574</v>
      </c>
      <c r="V283" s="113">
        <v>8</v>
      </c>
    </row>
    <row r="284" customFormat="1" spans="1:22">
      <c r="A284" s="24"/>
      <c r="B284" s="24"/>
      <c r="C284" s="24"/>
      <c r="D284" s="90" t="s">
        <v>781</v>
      </c>
      <c r="E284" s="91">
        <v>93.3</v>
      </c>
      <c r="F284" s="91">
        <v>145</v>
      </c>
      <c r="G284" s="91">
        <v>7.8</v>
      </c>
      <c r="H284" s="91">
        <v>34.4</v>
      </c>
      <c r="I284" s="91">
        <v>341</v>
      </c>
      <c r="J284" s="91">
        <v>22.1</v>
      </c>
      <c r="K284" s="91">
        <v>64.2</v>
      </c>
      <c r="L284" s="91">
        <v>116.7</v>
      </c>
      <c r="M284" s="91">
        <v>110</v>
      </c>
      <c r="N284" s="91">
        <v>94.3</v>
      </c>
      <c r="O284" s="102">
        <v>27.6</v>
      </c>
      <c r="P284" s="103">
        <v>13.02</v>
      </c>
      <c r="Q284" s="103">
        <v>12.54</v>
      </c>
      <c r="R284" s="103">
        <v>12.81</v>
      </c>
      <c r="S284" s="103">
        <v>12.79</v>
      </c>
      <c r="T284" s="103">
        <v>639.5</v>
      </c>
      <c r="U284" s="103">
        <v>7.59955131800337</v>
      </c>
      <c r="V284" s="113">
        <v>4</v>
      </c>
    </row>
    <row r="285" customFormat="1" spans="1:22">
      <c r="A285" s="24"/>
      <c r="B285" s="24"/>
      <c r="C285" s="24"/>
      <c r="D285" s="90" t="s">
        <v>796</v>
      </c>
      <c r="E285" s="91">
        <v>93</v>
      </c>
      <c r="F285" s="91">
        <v>145</v>
      </c>
      <c r="G285" s="91">
        <v>8.68</v>
      </c>
      <c r="H285" s="91">
        <v>38.83</v>
      </c>
      <c r="I285" s="91">
        <v>347.35</v>
      </c>
      <c r="J285" s="91">
        <v>24.55</v>
      </c>
      <c r="K285" s="91">
        <v>63.22</v>
      </c>
      <c r="L285" s="91">
        <v>110.5</v>
      </c>
      <c r="M285" s="91">
        <v>99.37</v>
      </c>
      <c r="N285" s="91">
        <v>89.93</v>
      </c>
      <c r="O285" s="102">
        <v>30.28</v>
      </c>
      <c r="P285" s="103">
        <v>16.16</v>
      </c>
      <c r="Q285" s="103">
        <v>16.08</v>
      </c>
      <c r="R285" s="103">
        <v>15.77</v>
      </c>
      <c r="S285" s="103">
        <v>16.0033333333333</v>
      </c>
      <c r="T285" s="103">
        <v>711.29</v>
      </c>
      <c r="U285" s="103">
        <v>6.76006226373135</v>
      </c>
      <c r="V285" s="113">
        <v>4</v>
      </c>
    </row>
    <row r="286" customFormat="1" spans="1:22">
      <c r="A286" s="24"/>
      <c r="B286" s="24"/>
      <c r="C286" s="24"/>
      <c r="D286" s="90" t="s">
        <v>786</v>
      </c>
      <c r="E286" s="91">
        <v>93</v>
      </c>
      <c r="F286" s="91">
        <v>145</v>
      </c>
      <c r="G286" s="91">
        <v>7.8</v>
      </c>
      <c r="H286" s="91">
        <v>35.4</v>
      </c>
      <c r="I286" s="91">
        <v>353.8</v>
      </c>
      <c r="J286" s="91">
        <v>23.1</v>
      </c>
      <c r="K286" s="91">
        <v>65.3</v>
      </c>
      <c r="L286" s="91">
        <v>126.7</v>
      </c>
      <c r="M286" s="91">
        <v>120</v>
      </c>
      <c r="N286" s="91">
        <v>94.7</v>
      </c>
      <c r="O286" s="102">
        <v>27.6</v>
      </c>
      <c r="P286" s="103">
        <v>13.03</v>
      </c>
      <c r="Q286" s="103">
        <v>12.56</v>
      </c>
      <c r="R286" s="103">
        <v>12.85</v>
      </c>
      <c r="S286" s="103">
        <v>12.8133333333333</v>
      </c>
      <c r="T286" s="103">
        <v>640.666666666667</v>
      </c>
      <c r="U286" s="103">
        <v>8.86434437836305</v>
      </c>
      <c r="V286" s="113">
        <v>3</v>
      </c>
    </row>
    <row r="287" customFormat="1" spans="1:22">
      <c r="A287" s="24"/>
      <c r="B287" s="24"/>
      <c r="C287" s="24"/>
      <c r="D287" s="90" t="s">
        <v>787</v>
      </c>
      <c r="E287" s="91">
        <v>88.7</v>
      </c>
      <c r="F287" s="91">
        <v>139</v>
      </c>
      <c r="G287" s="91">
        <v>9</v>
      </c>
      <c r="H287" s="91">
        <v>45.6</v>
      </c>
      <c r="I287" s="91">
        <v>406.7</v>
      </c>
      <c r="J287" s="91">
        <v>21.8</v>
      </c>
      <c r="K287" s="91">
        <v>47.8</v>
      </c>
      <c r="L287" s="91">
        <v>129.2</v>
      </c>
      <c r="M287" s="91">
        <v>122</v>
      </c>
      <c r="N287" s="91">
        <v>94.5</v>
      </c>
      <c r="O287" s="102">
        <v>26.3</v>
      </c>
      <c r="P287" s="103">
        <v>14.18</v>
      </c>
      <c r="Q287" s="103">
        <v>13.85</v>
      </c>
      <c r="R287" s="103">
        <v>14.21</v>
      </c>
      <c r="S287" s="103">
        <v>14.08</v>
      </c>
      <c r="T287" s="103">
        <v>704</v>
      </c>
      <c r="U287" s="103">
        <v>5.73216520650815</v>
      </c>
      <c r="V287" s="113">
        <v>7</v>
      </c>
    </row>
    <row r="288" customFormat="1" spans="1:22">
      <c r="A288" s="24"/>
      <c r="B288" s="24"/>
      <c r="C288" s="24"/>
      <c r="D288" s="90" t="s">
        <v>785</v>
      </c>
      <c r="E288" s="91">
        <v>81</v>
      </c>
      <c r="F288" s="91">
        <v>155</v>
      </c>
      <c r="G288" s="91">
        <v>9.6</v>
      </c>
      <c r="H288" s="91">
        <v>32.8</v>
      </c>
      <c r="I288" s="91">
        <v>341.67</v>
      </c>
      <c r="J288" s="91">
        <v>22.6</v>
      </c>
      <c r="K288" s="91">
        <v>68.9</v>
      </c>
      <c r="L288" s="91">
        <v>133.7</v>
      </c>
      <c r="M288" s="91">
        <v>124.2</v>
      </c>
      <c r="N288" s="91">
        <v>92.9</v>
      </c>
      <c r="O288" s="102">
        <v>28.5</v>
      </c>
      <c r="P288" s="103">
        <v>14.85</v>
      </c>
      <c r="Q288" s="103">
        <v>15.7</v>
      </c>
      <c r="R288" s="103">
        <v>15.05</v>
      </c>
      <c r="S288" s="103">
        <v>15.2</v>
      </c>
      <c r="T288" s="103">
        <v>760</v>
      </c>
      <c r="U288" s="103">
        <v>10.411622276029</v>
      </c>
      <c r="V288" s="113">
        <v>1</v>
      </c>
    </row>
    <row r="289" customFormat="1" spans="1:22">
      <c r="A289" s="24"/>
      <c r="B289" s="24"/>
      <c r="C289" s="24"/>
      <c r="D289" s="90" t="s">
        <v>736</v>
      </c>
      <c r="E289" s="91">
        <v>95.3</v>
      </c>
      <c r="F289" s="91">
        <v>152</v>
      </c>
      <c r="G289" s="91">
        <v>8</v>
      </c>
      <c r="H289" s="91">
        <v>35.6</v>
      </c>
      <c r="I289" s="91">
        <v>345</v>
      </c>
      <c r="J289" s="91">
        <v>23.6</v>
      </c>
      <c r="K289" s="91">
        <v>66.3</v>
      </c>
      <c r="L289" s="91">
        <v>118.6</v>
      </c>
      <c r="M289" s="91">
        <v>110.2</v>
      </c>
      <c r="N289" s="91">
        <v>92.9</v>
      </c>
      <c r="O289" s="102">
        <v>27.6</v>
      </c>
      <c r="P289" s="103">
        <v>15.5</v>
      </c>
      <c r="Q289" s="103">
        <v>15</v>
      </c>
      <c r="R289" s="103">
        <v>14.95</v>
      </c>
      <c r="S289" s="103">
        <v>15.15</v>
      </c>
      <c r="T289" s="103">
        <v>667.99</v>
      </c>
      <c r="U289" s="103">
        <v>2.94450736126839</v>
      </c>
      <c r="V289" s="113">
        <v>10</v>
      </c>
    </row>
    <row r="290" customFormat="1" spans="1:22">
      <c r="A290" s="24"/>
      <c r="B290" s="24"/>
      <c r="C290" s="24"/>
      <c r="D290" s="90" t="s">
        <v>797</v>
      </c>
      <c r="E290" s="91">
        <v>99.8</v>
      </c>
      <c r="F290" s="91">
        <v>148</v>
      </c>
      <c r="G290" s="91">
        <v>4.95</v>
      </c>
      <c r="H290" s="91">
        <v>38.01</v>
      </c>
      <c r="I290" s="91">
        <v>667.88</v>
      </c>
      <c r="J290" s="91">
        <v>26.4</v>
      </c>
      <c r="K290" s="91">
        <v>69.46</v>
      </c>
      <c r="L290" s="91">
        <v>126.6</v>
      </c>
      <c r="M290" s="91">
        <v>115.6</v>
      </c>
      <c r="N290" s="91">
        <v>91.3</v>
      </c>
      <c r="O290" s="102">
        <v>25.8</v>
      </c>
      <c r="P290" s="103">
        <v>14.88</v>
      </c>
      <c r="Q290" s="103">
        <v>16.28</v>
      </c>
      <c r="R290" s="103">
        <v>15.41</v>
      </c>
      <c r="S290" s="103">
        <v>15.5233333333333</v>
      </c>
      <c r="T290" s="103">
        <v>772.343756218906</v>
      </c>
      <c r="U290" s="103">
        <v>9.01217228464421</v>
      </c>
      <c r="V290" s="113">
        <v>5</v>
      </c>
    </row>
    <row r="291" customFormat="1" spans="1:22">
      <c r="A291" s="24"/>
      <c r="B291" s="24"/>
      <c r="C291" s="24"/>
      <c r="D291" s="90" t="s">
        <v>798</v>
      </c>
      <c r="E291" s="91">
        <v>97.8</v>
      </c>
      <c r="F291" s="91">
        <v>149</v>
      </c>
      <c r="G291" s="91">
        <v>4.4</v>
      </c>
      <c r="H291" s="91">
        <v>32.1</v>
      </c>
      <c r="I291" s="91">
        <v>627.3</v>
      </c>
      <c r="J291" s="91">
        <v>26.5</v>
      </c>
      <c r="K291" s="91">
        <v>82.5</v>
      </c>
      <c r="L291" s="91">
        <v>136.5</v>
      </c>
      <c r="M291" s="91">
        <v>116.8</v>
      </c>
      <c r="N291" s="91">
        <v>85.5</v>
      </c>
      <c r="O291" s="102">
        <v>26.9</v>
      </c>
      <c r="P291" s="103">
        <v>14.9</v>
      </c>
      <c r="Q291" s="103">
        <v>14.3</v>
      </c>
      <c r="R291" s="103">
        <v>14.5</v>
      </c>
      <c r="S291" s="103">
        <v>14.5666666666667</v>
      </c>
      <c r="T291" s="103">
        <v>728.333333333333</v>
      </c>
      <c r="U291" s="103">
        <v>7.63546798029559</v>
      </c>
      <c r="V291" s="113">
        <v>2</v>
      </c>
    </row>
    <row r="292" customFormat="1" spans="1:22">
      <c r="A292" s="24"/>
      <c r="B292" s="24"/>
      <c r="C292" s="24"/>
      <c r="D292" s="90" t="s">
        <v>727</v>
      </c>
      <c r="E292" s="91">
        <v>89.6</v>
      </c>
      <c r="F292" s="91">
        <v>143</v>
      </c>
      <c r="G292" s="91">
        <v>7.6</v>
      </c>
      <c r="H292" s="91">
        <v>32.1</v>
      </c>
      <c r="I292" s="91">
        <v>322.4</v>
      </c>
      <c r="J292" s="91">
        <v>23.1</v>
      </c>
      <c r="K292" s="91">
        <v>71.8</v>
      </c>
      <c r="L292" s="91">
        <v>127.3</v>
      </c>
      <c r="M292" s="91">
        <v>123.5</v>
      </c>
      <c r="N292" s="91">
        <v>97</v>
      </c>
      <c r="O292" s="102">
        <v>26.73</v>
      </c>
      <c r="P292" s="103">
        <v>14.42</v>
      </c>
      <c r="Q292" s="103">
        <v>13.84</v>
      </c>
      <c r="R292" s="103">
        <v>14.16</v>
      </c>
      <c r="S292" s="103">
        <v>14.14</v>
      </c>
      <c r="T292" s="103">
        <v>701.42</v>
      </c>
      <c r="U292" s="103">
        <v>7.50126710593005</v>
      </c>
      <c r="V292" s="113">
        <v>2</v>
      </c>
    </row>
    <row r="293" customFormat="1" spans="1:22">
      <c r="A293" s="24"/>
      <c r="B293" s="24"/>
      <c r="C293" s="24"/>
      <c r="D293" s="90" t="s">
        <v>799</v>
      </c>
      <c r="E293" s="91">
        <v>90.2</v>
      </c>
      <c r="F293" s="91">
        <v>151</v>
      </c>
      <c r="G293" s="91">
        <v>8.19</v>
      </c>
      <c r="H293" s="91">
        <v>28.15</v>
      </c>
      <c r="I293" s="91">
        <v>243.7</v>
      </c>
      <c r="J293" s="91">
        <v>22.97</v>
      </c>
      <c r="K293" s="91">
        <v>81.6</v>
      </c>
      <c r="L293" s="91">
        <v>133.4</v>
      </c>
      <c r="M293" s="91">
        <v>121</v>
      </c>
      <c r="N293" s="91">
        <v>90.7</v>
      </c>
      <c r="O293" s="102">
        <v>26.9</v>
      </c>
      <c r="P293" s="103">
        <v>12.58</v>
      </c>
      <c r="Q293" s="103">
        <v>11.88</v>
      </c>
      <c r="R293" s="103">
        <v>10.99</v>
      </c>
      <c r="S293" s="103">
        <v>11.8166666666667</v>
      </c>
      <c r="T293" s="103">
        <v>590.833333333333</v>
      </c>
      <c r="U293" s="103">
        <v>2.57523148148148</v>
      </c>
      <c r="V293" s="113">
        <v>7</v>
      </c>
    </row>
    <row r="294" customFormat="1" spans="1:22">
      <c r="A294" s="24"/>
      <c r="B294" s="24"/>
      <c r="C294" s="24"/>
      <c r="D294" s="90" t="s">
        <v>784</v>
      </c>
      <c r="E294" s="91">
        <v>94</v>
      </c>
      <c r="F294" s="91">
        <v>157</v>
      </c>
      <c r="G294" s="91">
        <v>9.33</v>
      </c>
      <c r="H294" s="91">
        <v>35.25</v>
      </c>
      <c r="I294" s="91">
        <v>278</v>
      </c>
      <c r="J294" s="91">
        <v>24.2</v>
      </c>
      <c r="K294" s="91">
        <v>68.65</v>
      </c>
      <c r="L294" s="91">
        <v>124.1</v>
      </c>
      <c r="M294" s="91">
        <v>120.5</v>
      </c>
      <c r="N294" s="91">
        <v>97.1</v>
      </c>
      <c r="O294" s="102">
        <v>25.5</v>
      </c>
      <c r="P294" s="103">
        <v>14.8</v>
      </c>
      <c r="Q294" s="103">
        <v>14.6</v>
      </c>
      <c r="R294" s="103">
        <v>15.1</v>
      </c>
      <c r="S294" s="103">
        <v>14.8333333333333</v>
      </c>
      <c r="T294" s="103">
        <v>741.65</v>
      </c>
      <c r="U294" s="103">
        <v>4.95283018867924</v>
      </c>
      <c r="V294" s="113">
        <v>3</v>
      </c>
    </row>
    <row r="295" customFormat="1" spans="1:22">
      <c r="A295" s="24"/>
      <c r="B295" s="24"/>
      <c r="C295" s="24"/>
      <c r="D295" s="114" t="s">
        <v>580</v>
      </c>
      <c r="E295" s="115">
        <f t="shared" ref="E295:O295" si="22">AVERAGE(E283:E294)</f>
        <v>92.475</v>
      </c>
      <c r="F295" s="115">
        <f t="shared" si="22"/>
        <v>146.916666666667</v>
      </c>
      <c r="G295" s="115">
        <f t="shared" si="22"/>
        <v>7.7375</v>
      </c>
      <c r="H295" s="115">
        <f t="shared" si="22"/>
        <v>34.9783333333333</v>
      </c>
      <c r="I295" s="115">
        <f t="shared" si="22"/>
        <v>382.9</v>
      </c>
      <c r="J295" s="115">
        <f t="shared" si="22"/>
        <v>23.4266666666667</v>
      </c>
      <c r="K295" s="115">
        <f t="shared" si="22"/>
        <v>67.8191666666667</v>
      </c>
      <c r="L295" s="115">
        <f t="shared" si="22"/>
        <v>126.025</v>
      </c>
      <c r="M295" s="115">
        <f t="shared" si="22"/>
        <v>117.014166666667</v>
      </c>
      <c r="N295" s="115">
        <f t="shared" si="22"/>
        <v>92.8858333333333</v>
      </c>
      <c r="O295" s="121">
        <f t="shared" si="22"/>
        <v>27.1508333333333</v>
      </c>
      <c r="P295" s="122">
        <v>14.1366666666667</v>
      </c>
      <c r="Q295" s="122">
        <v>13.9816666666667</v>
      </c>
      <c r="R295" s="122">
        <v>13.9766666666667</v>
      </c>
      <c r="S295" s="122">
        <v>14.0316666666667</v>
      </c>
      <c r="T295" s="122">
        <v>685.93309079602</v>
      </c>
      <c r="U295" s="62">
        <v>6.65512436130234</v>
      </c>
      <c r="V295" s="109">
        <v>2</v>
      </c>
    </row>
    <row r="296" customFormat="1" spans="1:22">
      <c r="A296" s="24">
        <v>2019</v>
      </c>
      <c r="B296" s="24"/>
      <c r="C296" s="24" t="s">
        <v>806</v>
      </c>
      <c r="D296" s="116" t="s">
        <v>757</v>
      </c>
      <c r="E296" s="117">
        <v>98</v>
      </c>
      <c r="F296" s="117">
        <v>140</v>
      </c>
      <c r="G296" s="118">
        <v>7.4</v>
      </c>
      <c r="H296" s="118">
        <v>34.23</v>
      </c>
      <c r="I296" s="118">
        <v>362.6</v>
      </c>
      <c r="J296" s="118">
        <v>23.94</v>
      </c>
      <c r="K296" s="118">
        <v>69.9</v>
      </c>
      <c r="L296" s="118">
        <v>131.3</v>
      </c>
      <c r="M296" s="118">
        <v>123.8</v>
      </c>
      <c r="N296" s="118">
        <v>94.29</v>
      </c>
      <c r="O296" s="118">
        <v>28.2</v>
      </c>
      <c r="P296" s="123">
        <v>17.65</v>
      </c>
      <c r="Q296" s="123">
        <v>17.6</v>
      </c>
      <c r="R296" s="123">
        <v>18.1</v>
      </c>
      <c r="S296" s="123">
        <v>17.78</v>
      </c>
      <c r="T296" s="126">
        <v>823.34</v>
      </c>
      <c r="U296" s="126">
        <v>5.54</v>
      </c>
      <c r="V296" s="127">
        <v>4</v>
      </c>
    </row>
    <row r="297" customFormat="1" spans="1:22">
      <c r="A297" s="24"/>
      <c r="B297" s="24"/>
      <c r="C297" s="24"/>
      <c r="D297" s="116" t="s">
        <v>786</v>
      </c>
      <c r="E297" s="117">
        <v>88</v>
      </c>
      <c r="F297" s="117">
        <v>146</v>
      </c>
      <c r="G297" s="118">
        <v>7.4</v>
      </c>
      <c r="H297" s="118">
        <v>32.2</v>
      </c>
      <c r="I297" s="118">
        <v>335.1</v>
      </c>
      <c r="J297" s="118">
        <v>23.4</v>
      </c>
      <c r="K297" s="118">
        <v>72.7</v>
      </c>
      <c r="L297" s="118">
        <v>131.6</v>
      </c>
      <c r="M297" s="118">
        <v>119.9</v>
      </c>
      <c r="N297" s="118">
        <v>91.1</v>
      </c>
      <c r="O297" s="118">
        <v>26.5</v>
      </c>
      <c r="P297" s="123">
        <v>12.6</v>
      </c>
      <c r="Q297" s="123">
        <v>12.21</v>
      </c>
      <c r="R297" s="123">
        <v>12.4</v>
      </c>
      <c r="S297" s="123">
        <v>12.4</v>
      </c>
      <c r="T297" s="126">
        <v>641.93</v>
      </c>
      <c r="U297" s="126">
        <v>5.38</v>
      </c>
      <c r="V297" s="127">
        <v>9</v>
      </c>
    </row>
    <row r="298" customFormat="1" spans="1:22">
      <c r="A298" s="24"/>
      <c r="B298" s="24"/>
      <c r="C298" s="24"/>
      <c r="D298" s="116" t="s">
        <v>782</v>
      </c>
      <c r="E298" s="117">
        <v>101</v>
      </c>
      <c r="F298" s="117">
        <v>139</v>
      </c>
      <c r="G298" s="118">
        <v>7.6</v>
      </c>
      <c r="H298" s="118">
        <v>33.4</v>
      </c>
      <c r="I298" s="118">
        <v>339.5</v>
      </c>
      <c r="J298" s="118">
        <v>20.1</v>
      </c>
      <c r="K298" s="118">
        <v>60.2</v>
      </c>
      <c r="L298" s="118">
        <v>130</v>
      </c>
      <c r="M298" s="118">
        <v>119</v>
      </c>
      <c r="N298" s="118">
        <v>91.5</v>
      </c>
      <c r="O298" s="118">
        <v>26.5</v>
      </c>
      <c r="P298" s="123">
        <v>13.14</v>
      </c>
      <c r="Q298" s="123">
        <v>12.77</v>
      </c>
      <c r="R298" s="123">
        <v>12.86</v>
      </c>
      <c r="S298" s="123">
        <v>12.92</v>
      </c>
      <c r="T298" s="126">
        <v>646.17</v>
      </c>
      <c r="U298" s="126">
        <v>6.35</v>
      </c>
      <c r="V298" s="127">
        <v>3</v>
      </c>
    </row>
    <row r="299" customFormat="1" spans="1:22">
      <c r="A299" s="24"/>
      <c r="B299" s="24"/>
      <c r="C299" s="24"/>
      <c r="D299" s="116" t="s">
        <v>781</v>
      </c>
      <c r="E299" s="117">
        <v>100.6</v>
      </c>
      <c r="F299" s="117">
        <v>147</v>
      </c>
      <c r="G299" s="118">
        <v>6.8</v>
      </c>
      <c r="H299" s="118">
        <v>34.5</v>
      </c>
      <c r="I299" s="118">
        <v>407.4</v>
      </c>
      <c r="J299" s="118">
        <v>22.5</v>
      </c>
      <c r="K299" s="118">
        <v>66.5</v>
      </c>
      <c r="L299" s="118">
        <v>132.7</v>
      </c>
      <c r="M299" s="118">
        <v>122.8</v>
      </c>
      <c r="N299" s="118">
        <v>92.6</v>
      </c>
      <c r="O299" s="118">
        <v>27.1</v>
      </c>
      <c r="P299" s="123">
        <v>14.35</v>
      </c>
      <c r="Q299" s="123">
        <v>14.09</v>
      </c>
      <c r="R299" s="123">
        <v>13.91</v>
      </c>
      <c r="S299" s="123">
        <v>14.12</v>
      </c>
      <c r="T299" s="126">
        <v>705.9</v>
      </c>
      <c r="U299" s="126">
        <v>11.2</v>
      </c>
      <c r="V299" s="127">
        <v>1</v>
      </c>
    </row>
    <row r="300" customFormat="1" spans="1:22">
      <c r="A300" s="24"/>
      <c r="B300" s="24"/>
      <c r="C300" s="24"/>
      <c r="D300" s="116" t="s">
        <v>787</v>
      </c>
      <c r="E300" s="117">
        <v>91.6666666666667</v>
      </c>
      <c r="F300" s="117">
        <v>136</v>
      </c>
      <c r="G300" s="118">
        <v>6.9</v>
      </c>
      <c r="H300" s="118">
        <v>28.3</v>
      </c>
      <c r="I300" s="118">
        <f>(H300-G300)/G300*100</f>
        <v>310.144927536232</v>
      </c>
      <c r="J300" s="118">
        <v>22</v>
      </c>
      <c r="K300" s="118">
        <f>J300/H300*100</f>
        <v>77.7385159010601</v>
      </c>
      <c r="L300" s="118">
        <v>104.15</v>
      </c>
      <c r="M300" s="118">
        <v>100.88</v>
      </c>
      <c r="N300" s="118">
        <v>96.86</v>
      </c>
      <c r="O300" s="118">
        <v>28.91</v>
      </c>
      <c r="P300" s="123">
        <v>12.82</v>
      </c>
      <c r="Q300" s="123">
        <v>12.79</v>
      </c>
      <c r="R300" s="123">
        <v>12.64</v>
      </c>
      <c r="S300" s="123">
        <v>12.75</v>
      </c>
      <c r="T300" s="126">
        <f>S300*50</f>
        <v>637.5</v>
      </c>
      <c r="U300" s="126">
        <v>4.68</v>
      </c>
      <c r="V300" s="127">
        <v>7</v>
      </c>
    </row>
    <row r="301" customFormat="1" spans="1:22">
      <c r="A301" s="24"/>
      <c r="B301" s="24"/>
      <c r="C301" s="24"/>
      <c r="D301" s="116" t="s">
        <v>727</v>
      </c>
      <c r="E301" s="117">
        <v>104.5</v>
      </c>
      <c r="F301" s="117">
        <v>143</v>
      </c>
      <c r="G301" s="118">
        <v>7.8</v>
      </c>
      <c r="H301" s="118">
        <v>33.5</v>
      </c>
      <c r="I301" s="118">
        <v>429.49</v>
      </c>
      <c r="J301" s="118">
        <v>24.9</v>
      </c>
      <c r="K301" s="118">
        <v>74.2</v>
      </c>
      <c r="L301" s="118">
        <v>130.6</v>
      </c>
      <c r="M301" s="118">
        <v>128.7</v>
      </c>
      <c r="N301" s="118">
        <v>98.5</v>
      </c>
      <c r="O301" s="118">
        <v>24.4</v>
      </c>
      <c r="P301" s="123">
        <v>16.08</v>
      </c>
      <c r="Q301" s="123">
        <v>16.71</v>
      </c>
      <c r="R301" s="123">
        <v>16.07</v>
      </c>
      <c r="S301" s="123">
        <v>16.29</v>
      </c>
      <c r="T301" s="126">
        <v>696</v>
      </c>
      <c r="U301" s="126">
        <v>7.24</v>
      </c>
      <c r="V301" s="127">
        <v>3</v>
      </c>
    </row>
    <row r="302" customFormat="1" ht="15" spans="1:22">
      <c r="A302" s="24"/>
      <c r="B302" s="24"/>
      <c r="C302" s="24"/>
      <c r="D302" s="116" t="s">
        <v>736</v>
      </c>
      <c r="E302" s="117">
        <v>107</v>
      </c>
      <c r="F302" s="117">
        <v>150</v>
      </c>
      <c r="G302" s="118">
        <v>9.1</v>
      </c>
      <c r="H302" s="118">
        <v>35</v>
      </c>
      <c r="I302" s="118">
        <v>284.62</v>
      </c>
      <c r="J302" s="118">
        <v>23.6</v>
      </c>
      <c r="K302" s="118">
        <v>67.43</v>
      </c>
      <c r="L302" s="118">
        <v>131.3</v>
      </c>
      <c r="M302" s="118">
        <v>123.3</v>
      </c>
      <c r="N302" s="118">
        <v>93.94</v>
      </c>
      <c r="O302" s="118">
        <v>29.3</v>
      </c>
      <c r="P302" s="123">
        <v>17.73</v>
      </c>
      <c r="Q302" s="123">
        <v>18.35</v>
      </c>
      <c r="R302" s="123">
        <v>18.42</v>
      </c>
      <c r="S302" s="123">
        <v>18.17</v>
      </c>
      <c r="T302" s="126">
        <v>753.18</v>
      </c>
      <c r="U302" s="126">
        <v>9.767401189227</v>
      </c>
      <c r="V302" s="128">
        <v>3</v>
      </c>
    </row>
    <row r="303" customFormat="1" spans="1:22">
      <c r="A303" s="24"/>
      <c r="B303" s="24"/>
      <c r="C303" s="24"/>
      <c r="D303" s="116" t="s">
        <v>799</v>
      </c>
      <c r="E303" s="117">
        <v>90.2</v>
      </c>
      <c r="F303" s="117">
        <v>146</v>
      </c>
      <c r="G303" s="118">
        <v>7.42</v>
      </c>
      <c r="H303" s="118">
        <v>30.14</v>
      </c>
      <c r="I303" s="118">
        <v>306.3</v>
      </c>
      <c r="J303" s="118">
        <v>23.7</v>
      </c>
      <c r="K303" s="118">
        <v>78.5</v>
      </c>
      <c r="L303" s="118">
        <v>135.3</v>
      </c>
      <c r="M303" s="118">
        <v>126</v>
      </c>
      <c r="N303" s="118">
        <v>93.1</v>
      </c>
      <c r="O303" s="118">
        <v>28.55</v>
      </c>
      <c r="P303" s="123">
        <v>15.44</v>
      </c>
      <c r="Q303" s="123">
        <v>14.84</v>
      </c>
      <c r="R303" s="123">
        <v>14.48</v>
      </c>
      <c r="S303" s="123">
        <v>14.92</v>
      </c>
      <c r="T303" s="126">
        <v>745.97</v>
      </c>
      <c r="U303" s="126">
        <v>5.82</v>
      </c>
      <c r="V303" s="127">
        <v>3</v>
      </c>
    </row>
    <row r="304" customFormat="1" spans="1:22">
      <c r="A304" s="24"/>
      <c r="B304" s="24"/>
      <c r="C304" s="24"/>
      <c r="D304" s="116" t="s">
        <v>785</v>
      </c>
      <c r="E304" s="117">
        <v>92</v>
      </c>
      <c r="F304" s="117">
        <v>153</v>
      </c>
      <c r="G304" s="118">
        <v>9.7</v>
      </c>
      <c r="H304" s="118">
        <v>33.8</v>
      </c>
      <c r="I304" s="118">
        <v>348.5</v>
      </c>
      <c r="J304" s="118">
        <v>23.6</v>
      </c>
      <c r="K304" s="118">
        <v>69.8</v>
      </c>
      <c r="L304" s="118">
        <v>132.2</v>
      </c>
      <c r="M304" s="118">
        <v>123.8</v>
      </c>
      <c r="N304" s="118">
        <v>93.6</v>
      </c>
      <c r="O304" s="118">
        <v>28.3</v>
      </c>
      <c r="P304" s="123">
        <v>13</v>
      </c>
      <c r="Q304" s="123">
        <v>14.8</v>
      </c>
      <c r="R304" s="123">
        <v>15.85</v>
      </c>
      <c r="S304" s="123">
        <v>14.55</v>
      </c>
      <c r="T304" s="126">
        <v>727.5</v>
      </c>
      <c r="U304" s="126">
        <v>7.12</v>
      </c>
      <c r="V304" s="127">
        <v>8</v>
      </c>
    </row>
    <row r="305" customFormat="1" spans="1:22">
      <c r="A305" s="24"/>
      <c r="B305" s="24"/>
      <c r="C305" s="24"/>
      <c r="D305" s="116" t="s">
        <v>797</v>
      </c>
      <c r="E305" s="117">
        <v>106.4</v>
      </c>
      <c r="F305" s="117">
        <v>156</v>
      </c>
      <c r="G305" s="118">
        <v>5.3</v>
      </c>
      <c r="H305" s="118">
        <v>42.7</v>
      </c>
      <c r="I305" s="118">
        <v>705.7</v>
      </c>
      <c r="J305" s="118">
        <v>24.2</v>
      </c>
      <c r="K305" s="118">
        <v>56.7</v>
      </c>
      <c r="L305" s="118">
        <v>126.4</v>
      </c>
      <c r="M305" s="118">
        <v>107.5</v>
      </c>
      <c r="N305" s="118">
        <v>85.1</v>
      </c>
      <c r="O305" s="118">
        <v>26.1</v>
      </c>
      <c r="P305" s="123">
        <v>14.04</v>
      </c>
      <c r="Q305" s="123">
        <v>13.7</v>
      </c>
      <c r="R305" s="123">
        <v>13.65</v>
      </c>
      <c r="S305" s="123">
        <v>13.8</v>
      </c>
      <c r="T305" s="126">
        <v>696.97</v>
      </c>
      <c r="U305" s="126">
        <v>0.29</v>
      </c>
      <c r="V305" s="127">
        <v>10</v>
      </c>
    </row>
    <row r="306" customFormat="1" spans="1:22">
      <c r="A306" s="24"/>
      <c r="B306" s="24"/>
      <c r="C306" s="24"/>
      <c r="D306" s="116" t="s">
        <v>798</v>
      </c>
      <c r="E306" s="117">
        <v>95.4</v>
      </c>
      <c r="F306" s="117">
        <v>150</v>
      </c>
      <c r="G306" s="118">
        <v>5.6</v>
      </c>
      <c r="H306" s="118">
        <v>32.7</v>
      </c>
      <c r="I306" s="118">
        <v>482.1</v>
      </c>
      <c r="J306" s="118">
        <v>26.1</v>
      </c>
      <c r="K306" s="118">
        <v>79.8</v>
      </c>
      <c r="L306" s="118">
        <v>137.2</v>
      </c>
      <c r="M306" s="118">
        <v>124.9</v>
      </c>
      <c r="N306" s="118">
        <v>91.03</v>
      </c>
      <c r="O306" s="118">
        <v>24.45</v>
      </c>
      <c r="P306" s="123">
        <v>14.42</v>
      </c>
      <c r="Q306" s="123">
        <v>13.46</v>
      </c>
      <c r="R306" s="123">
        <v>14.13</v>
      </c>
      <c r="S306" s="123">
        <v>14</v>
      </c>
      <c r="T306" s="126">
        <v>700.17</v>
      </c>
      <c r="U306" s="126">
        <v>3.8</v>
      </c>
      <c r="V306" s="127">
        <v>5</v>
      </c>
    </row>
    <row r="307" customFormat="1" spans="1:22">
      <c r="A307" s="24"/>
      <c r="B307" s="24"/>
      <c r="C307" s="24"/>
      <c r="D307" s="82" t="s">
        <v>580</v>
      </c>
      <c r="E307" s="83">
        <f t="shared" ref="E307:U307" si="23">AVERAGE(E296:E306)</f>
        <v>97.7060606060606</v>
      </c>
      <c r="F307" s="83">
        <f t="shared" si="23"/>
        <v>146</v>
      </c>
      <c r="G307" s="84">
        <f t="shared" si="23"/>
        <v>7.36545454545455</v>
      </c>
      <c r="H307" s="84">
        <f t="shared" si="23"/>
        <v>33.6790909090909</v>
      </c>
      <c r="I307" s="96">
        <f t="shared" si="23"/>
        <v>391.950447957839</v>
      </c>
      <c r="J307" s="96">
        <f t="shared" si="23"/>
        <v>23.4581818181818</v>
      </c>
      <c r="K307" s="96">
        <f t="shared" si="23"/>
        <v>70.3153196273691</v>
      </c>
      <c r="L307" s="96">
        <f t="shared" si="23"/>
        <v>129.340909090909</v>
      </c>
      <c r="M307" s="96">
        <f t="shared" si="23"/>
        <v>120.052727272727</v>
      </c>
      <c r="N307" s="96">
        <f t="shared" si="23"/>
        <v>92.8745454545455</v>
      </c>
      <c r="O307" s="96">
        <f t="shared" si="23"/>
        <v>27.1190909090909</v>
      </c>
      <c r="P307" s="97">
        <f t="shared" si="23"/>
        <v>14.6609090909091</v>
      </c>
      <c r="Q307" s="97">
        <f t="shared" si="23"/>
        <v>14.6654545454545</v>
      </c>
      <c r="R307" s="97">
        <f t="shared" si="23"/>
        <v>14.7736363636364</v>
      </c>
      <c r="S307" s="97">
        <f t="shared" si="23"/>
        <v>14.7</v>
      </c>
      <c r="T307" s="36">
        <f t="shared" si="23"/>
        <v>706.784545454546</v>
      </c>
      <c r="U307" s="39">
        <f t="shared" si="23"/>
        <v>6.107945562657</v>
      </c>
      <c r="V307" s="129">
        <v>5</v>
      </c>
    </row>
    <row r="308" customFormat="1" spans="1:22">
      <c r="A308" s="24">
        <v>2020</v>
      </c>
      <c r="B308" s="24"/>
      <c r="C308" s="24" t="s">
        <v>807</v>
      </c>
      <c r="D308" s="85" t="s">
        <v>792</v>
      </c>
      <c r="E308" s="119" t="s">
        <v>410</v>
      </c>
      <c r="F308" s="119">
        <v>142</v>
      </c>
      <c r="G308" s="119" t="s">
        <v>410</v>
      </c>
      <c r="H308" s="119" t="s">
        <v>410</v>
      </c>
      <c r="I308" s="119" t="s">
        <v>410</v>
      </c>
      <c r="J308" s="119" t="s">
        <v>410</v>
      </c>
      <c r="K308" s="119" t="s">
        <v>410</v>
      </c>
      <c r="L308" s="119" t="s">
        <v>410</v>
      </c>
      <c r="M308" s="119" t="s">
        <v>410</v>
      </c>
      <c r="N308" s="119" t="s">
        <v>410</v>
      </c>
      <c r="O308" s="124" t="s">
        <v>410</v>
      </c>
      <c r="P308" s="124">
        <v>143.8</v>
      </c>
      <c r="Q308" s="124">
        <v>143.11</v>
      </c>
      <c r="R308" s="110"/>
      <c r="S308" s="124">
        <v>143.45</v>
      </c>
      <c r="T308" s="124">
        <v>637.6</v>
      </c>
      <c r="U308" s="124">
        <v>7.34</v>
      </c>
      <c r="V308" s="130">
        <v>3</v>
      </c>
    </row>
    <row r="309" customFormat="1" spans="1:22">
      <c r="A309" s="24"/>
      <c r="B309" s="24"/>
      <c r="C309" s="24"/>
      <c r="D309" s="87" t="s">
        <v>762</v>
      </c>
      <c r="E309" s="119">
        <v>104.3</v>
      </c>
      <c r="F309" s="119">
        <v>149</v>
      </c>
      <c r="G309" s="119">
        <v>7.8</v>
      </c>
      <c r="H309" s="119">
        <v>32.5</v>
      </c>
      <c r="I309" s="119">
        <v>316.79</v>
      </c>
      <c r="J309" s="119">
        <v>24</v>
      </c>
      <c r="K309" s="119">
        <v>73.8</v>
      </c>
      <c r="L309" s="119">
        <v>120.3</v>
      </c>
      <c r="M309" s="119">
        <v>108.7</v>
      </c>
      <c r="N309" s="119">
        <v>90.4</v>
      </c>
      <c r="O309" s="124">
        <v>26.8</v>
      </c>
      <c r="P309" s="124">
        <v>353.09</v>
      </c>
      <c r="Q309" s="124">
        <v>343.95</v>
      </c>
      <c r="R309" s="110"/>
      <c r="S309" s="124">
        <v>348.52</v>
      </c>
      <c r="T309" s="124">
        <v>697.04</v>
      </c>
      <c r="U309" s="124">
        <v>4.67</v>
      </c>
      <c r="V309" s="130">
        <v>3</v>
      </c>
    </row>
    <row r="310" customFormat="1" spans="1:22">
      <c r="A310" s="24"/>
      <c r="B310" s="24"/>
      <c r="C310" s="24"/>
      <c r="D310" s="87" t="s">
        <v>802</v>
      </c>
      <c r="E310" s="119">
        <v>107</v>
      </c>
      <c r="F310" s="119">
        <v>155</v>
      </c>
      <c r="G310" s="119">
        <v>6.5</v>
      </c>
      <c r="H310" s="119">
        <v>31.6</v>
      </c>
      <c r="I310" s="119">
        <v>387.7</v>
      </c>
      <c r="J310" s="119">
        <v>22.2</v>
      </c>
      <c r="K310" s="119">
        <v>70.4</v>
      </c>
      <c r="L310" s="119">
        <v>136.8</v>
      </c>
      <c r="M310" s="119">
        <v>122.6</v>
      </c>
      <c r="N310" s="119">
        <v>89.6</v>
      </c>
      <c r="O310" s="124">
        <v>26</v>
      </c>
      <c r="P310" s="124">
        <v>182.36</v>
      </c>
      <c r="Q310" s="124">
        <v>176.38</v>
      </c>
      <c r="R310" s="110"/>
      <c r="S310" s="124">
        <v>179.37</v>
      </c>
      <c r="T310" s="124">
        <v>703.77</v>
      </c>
      <c r="U310" s="124">
        <v>4</v>
      </c>
      <c r="V310" s="130">
        <v>3</v>
      </c>
    </row>
    <row r="311" customFormat="1" spans="1:22">
      <c r="A311" s="24"/>
      <c r="B311" s="24"/>
      <c r="C311" s="24"/>
      <c r="D311" s="87" t="s">
        <v>787</v>
      </c>
      <c r="E311" s="119">
        <v>100.3</v>
      </c>
      <c r="F311" s="119">
        <v>139</v>
      </c>
      <c r="G311" s="119">
        <v>7.413</v>
      </c>
      <c r="H311" s="119">
        <v>35.24</v>
      </c>
      <c r="I311" s="119">
        <v>375.381087279104</v>
      </c>
      <c r="J311" s="119">
        <v>25.1</v>
      </c>
      <c r="K311" s="119">
        <v>71.2258796821793</v>
      </c>
      <c r="L311" s="119">
        <v>135.8</v>
      </c>
      <c r="M311" s="119">
        <v>126.973</v>
      </c>
      <c r="N311" s="119">
        <v>93.5</v>
      </c>
      <c r="O311" s="124">
        <v>25.4</v>
      </c>
      <c r="P311" s="124">
        <v>356.33</v>
      </c>
      <c r="Q311" s="124">
        <v>354.59</v>
      </c>
      <c r="R311" s="110"/>
      <c r="S311" s="124">
        <v>355.46</v>
      </c>
      <c r="T311" s="124">
        <v>710.92</v>
      </c>
      <c r="U311" s="124">
        <v>6.67747066414574</v>
      </c>
      <c r="V311" s="130">
        <v>4</v>
      </c>
    </row>
    <row r="312" customFormat="1" spans="1:22">
      <c r="A312" s="24"/>
      <c r="B312" s="24"/>
      <c r="C312" s="24"/>
      <c r="D312" s="87" t="s">
        <v>738</v>
      </c>
      <c r="E312" s="119">
        <v>93.6</v>
      </c>
      <c r="F312" s="119">
        <v>146</v>
      </c>
      <c r="G312" s="119">
        <v>7.2</v>
      </c>
      <c r="H312" s="119">
        <v>31.5</v>
      </c>
      <c r="I312" s="119">
        <v>337.5</v>
      </c>
      <c r="J312" s="119">
        <v>21.1</v>
      </c>
      <c r="K312" s="119">
        <v>67</v>
      </c>
      <c r="L312" s="119">
        <v>138.2</v>
      </c>
      <c r="M312" s="119">
        <v>126.6</v>
      </c>
      <c r="N312" s="119">
        <v>91.6</v>
      </c>
      <c r="O312" s="124">
        <v>26.8</v>
      </c>
      <c r="P312" s="124">
        <v>173.45</v>
      </c>
      <c r="Q312" s="124">
        <v>176.2</v>
      </c>
      <c r="R312" s="110"/>
      <c r="S312" s="124">
        <v>174.83</v>
      </c>
      <c r="T312" s="124">
        <v>699.29</v>
      </c>
      <c r="U312" s="124">
        <v>3.6</v>
      </c>
      <c r="V312" s="130">
        <v>5</v>
      </c>
    </row>
    <row r="313" customFormat="1" spans="1:22">
      <c r="A313" s="24"/>
      <c r="B313" s="24"/>
      <c r="C313" s="24"/>
      <c r="D313" s="87" t="s">
        <v>793</v>
      </c>
      <c r="E313" s="119">
        <v>112</v>
      </c>
      <c r="F313" s="119">
        <v>155</v>
      </c>
      <c r="G313" s="119">
        <v>5.1</v>
      </c>
      <c r="H313" s="119">
        <v>47.4</v>
      </c>
      <c r="I313" s="119">
        <v>829.41</v>
      </c>
      <c r="J313" s="119">
        <v>30.5</v>
      </c>
      <c r="K313" s="119">
        <v>64.35</v>
      </c>
      <c r="L313" s="119">
        <v>109.8</v>
      </c>
      <c r="M313" s="119">
        <v>94.8</v>
      </c>
      <c r="N313" s="119">
        <v>86.34</v>
      </c>
      <c r="O313" s="124">
        <v>24.5</v>
      </c>
      <c r="P313" s="124">
        <v>140.6</v>
      </c>
      <c r="Q313" s="124">
        <v>144.8</v>
      </c>
      <c r="R313" s="110"/>
      <c r="S313" s="124">
        <v>142.7</v>
      </c>
      <c r="T313" s="124">
        <v>704.73</v>
      </c>
      <c r="U313" s="124">
        <v>3.11</v>
      </c>
      <c r="V313" s="130">
        <v>5</v>
      </c>
    </row>
    <row r="314" customFormat="1" spans="1:22">
      <c r="A314" s="24"/>
      <c r="B314" s="24"/>
      <c r="C314" s="24"/>
      <c r="D314" s="87" t="s">
        <v>803</v>
      </c>
      <c r="E314" s="119">
        <v>100.4</v>
      </c>
      <c r="F314" s="119">
        <v>145</v>
      </c>
      <c r="G314" s="119">
        <v>7.3</v>
      </c>
      <c r="H314" s="119">
        <v>29.2</v>
      </c>
      <c r="I314" s="119">
        <v>400</v>
      </c>
      <c r="J314" s="119">
        <v>21.2</v>
      </c>
      <c r="K314" s="119">
        <v>72.6027397260274</v>
      </c>
      <c r="L314" s="119">
        <v>139.15</v>
      </c>
      <c r="M314" s="119">
        <v>126.67</v>
      </c>
      <c r="N314" s="119">
        <v>91.0312612288897</v>
      </c>
      <c r="O314" s="124">
        <v>24.59</v>
      </c>
      <c r="P314" s="124">
        <v>318.06</v>
      </c>
      <c r="Q314" s="124">
        <v>323.93</v>
      </c>
      <c r="R314" s="110"/>
      <c r="S314" s="124">
        <v>320.995</v>
      </c>
      <c r="T314" s="124">
        <v>641.99</v>
      </c>
      <c r="U314" s="124">
        <v>6.35664822239157</v>
      </c>
      <c r="V314" s="130">
        <v>1</v>
      </c>
    </row>
    <row r="315" customFormat="1" spans="1:22">
      <c r="A315" s="24"/>
      <c r="B315" s="24"/>
      <c r="C315" s="24"/>
      <c r="D315" s="87" t="s">
        <v>790</v>
      </c>
      <c r="E315" s="119">
        <v>94</v>
      </c>
      <c r="F315" s="119">
        <v>161</v>
      </c>
      <c r="G315" s="119">
        <v>9.7</v>
      </c>
      <c r="H315" s="119">
        <v>32.6</v>
      </c>
      <c r="I315" s="119">
        <v>336.1</v>
      </c>
      <c r="J315" s="119">
        <v>23.4</v>
      </c>
      <c r="K315" s="119">
        <v>71.8</v>
      </c>
      <c r="L315" s="119">
        <v>132.1</v>
      </c>
      <c r="M315" s="119">
        <v>120.6</v>
      </c>
      <c r="N315" s="119">
        <v>91.3</v>
      </c>
      <c r="O315" s="124">
        <v>27</v>
      </c>
      <c r="P315" s="124">
        <v>302.7</v>
      </c>
      <c r="Q315" s="124">
        <v>292.58</v>
      </c>
      <c r="R315" s="110"/>
      <c r="S315" s="124">
        <v>297.64</v>
      </c>
      <c r="T315" s="124">
        <v>661.43</v>
      </c>
      <c r="U315" s="124">
        <v>5.84</v>
      </c>
      <c r="V315" s="130">
        <v>5</v>
      </c>
    </row>
    <row r="316" customFormat="1" spans="1:22">
      <c r="A316" s="24"/>
      <c r="B316" s="24"/>
      <c r="C316" s="24"/>
      <c r="D316" s="87" t="s">
        <v>737</v>
      </c>
      <c r="E316" s="119">
        <v>103.1</v>
      </c>
      <c r="F316" s="119">
        <v>155</v>
      </c>
      <c r="G316" s="119">
        <v>7.44</v>
      </c>
      <c r="H316" s="119">
        <v>28.13</v>
      </c>
      <c r="I316" s="119">
        <v>278</v>
      </c>
      <c r="J316" s="119">
        <v>24.36</v>
      </c>
      <c r="K316" s="119">
        <v>86.6</v>
      </c>
      <c r="L316" s="119">
        <v>118.5</v>
      </c>
      <c r="M316" s="119">
        <v>113.9</v>
      </c>
      <c r="N316" s="119">
        <v>96.12</v>
      </c>
      <c r="O316" s="124">
        <v>26.42</v>
      </c>
      <c r="P316" s="124">
        <v>163.1</v>
      </c>
      <c r="Q316" s="124">
        <v>165</v>
      </c>
      <c r="R316" s="110"/>
      <c r="S316" s="124">
        <v>164.1</v>
      </c>
      <c r="T316" s="124">
        <v>715.8</v>
      </c>
      <c r="U316" s="124">
        <v>8.49</v>
      </c>
      <c r="V316" s="130">
        <v>2</v>
      </c>
    </row>
    <row r="317" customFormat="1" spans="1:22">
      <c r="A317" s="24"/>
      <c r="B317" s="24"/>
      <c r="C317" s="24"/>
      <c r="D317" s="87" t="s">
        <v>804</v>
      </c>
      <c r="E317" s="119">
        <v>92.4</v>
      </c>
      <c r="F317" s="119">
        <v>146</v>
      </c>
      <c r="G317" s="119">
        <v>6.7</v>
      </c>
      <c r="H317" s="119">
        <v>36.2</v>
      </c>
      <c r="I317" s="119">
        <v>432.4</v>
      </c>
      <c r="J317" s="119">
        <v>23.4</v>
      </c>
      <c r="K317" s="119">
        <v>71.4</v>
      </c>
      <c r="L317" s="119">
        <v>136.8</v>
      </c>
      <c r="M317" s="119">
        <v>128.4</v>
      </c>
      <c r="N317" s="119">
        <v>93.9</v>
      </c>
      <c r="O317" s="124">
        <v>27.5</v>
      </c>
      <c r="P317" s="124">
        <v>212</v>
      </c>
      <c r="Q317" s="124">
        <v>235.4</v>
      </c>
      <c r="R317" s="110"/>
      <c r="S317" s="124">
        <v>223.7</v>
      </c>
      <c r="T317" s="124">
        <v>663.1</v>
      </c>
      <c r="U317" s="124">
        <v>6.11</v>
      </c>
      <c r="V317" s="130">
        <v>2</v>
      </c>
    </row>
    <row r="318" customFormat="1" spans="1:22">
      <c r="A318" s="24"/>
      <c r="B318" s="24"/>
      <c r="C318" s="24"/>
      <c r="D318" s="88" t="s">
        <v>580</v>
      </c>
      <c r="E318" s="120">
        <v>100.788888888889</v>
      </c>
      <c r="F318" s="120">
        <v>149.3</v>
      </c>
      <c r="G318" s="120">
        <v>7.23922222222222</v>
      </c>
      <c r="H318" s="120">
        <v>33.8188888888889</v>
      </c>
      <c r="I318" s="120">
        <v>410.364565253234</v>
      </c>
      <c r="J318" s="120">
        <v>23.9177777777778</v>
      </c>
      <c r="K318" s="120">
        <v>72.130957712023</v>
      </c>
      <c r="L318" s="120">
        <v>129.716666666667</v>
      </c>
      <c r="M318" s="120">
        <v>118.804777777778</v>
      </c>
      <c r="N318" s="120">
        <v>91.5323623587655</v>
      </c>
      <c r="O318" s="125">
        <v>26.1122222222222</v>
      </c>
      <c r="P318" s="125">
        <v>234.549</v>
      </c>
      <c r="Q318" s="125">
        <v>235.594</v>
      </c>
      <c r="R318" s="110"/>
      <c r="S318" s="125">
        <v>235.0765</v>
      </c>
      <c r="T318" s="125">
        <v>683.567</v>
      </c>
      <c r="U318" s="131">
        <v>5.57345400630137</v>
      </c>
      <c r="V318" s="132">
        <v>3</v>
      </c>
    </row>
    <row r="319" customFormat="1" ht="15" spans="1:22">
      <c r="A319" s="24">
        <v>2018</v>
      </c>
      <c r="B319" s="24" t="s">
        <v>488</v>
      </c>
      <c r="C319" s="24" t="s">
        <v>808</v>
      </c>
      <c r="D319" s="90" t="s">
        <v>782</v>
      </c>
      <c r="E319" s="91">
        <v>84</v>
      </c>
      <c r="F319" s="91">
        <v>136</v>
      </c>
      <c r="G319" s="91">
        <v>7.6</v>
      </c>
      <c r="H319" s="91">
        <v>31.7</v>
      </c>
      <c r="I319" s="91">
        <v>317</v>
      </c>
      <c r="J319" s="91">
        <v>21.2</v>
      </c>
      <c r="K319" s="91">
        <v>66.9</v>
      </c>
      <c r="L319" s="91">
        <v>125</v>
      </c>
      <c r="M319" s="91">
        <v>113</v>
      </c>
      <c r="N319" s="91">
        <v>90.4</v>
      </c>
      <c r="O319" s="102">
        <v>25.9</v>
      </c>
      <c r="P319" s="103">
        <v>11.75</v>
      </c>
      <c r="Q319" s="103">
        <v>11.42</v>
      </c>
      <c r="R319" s="103">
        <v>11.4</v>
      </c>
      <c r="S319" s="103">
        <v>11.5233333333333</v>
      </c>
      <c r="T319" s="103">
        <v>576.17</v>
      </c>
      <c r="U319" s="103">
        <v>6.23847572218809</v>
      </c>
      <c r="V319" s="133">
        <v>7</v>
      </c>
    </row>
    <row r="320" customFormat="1" ht="15" spans="1:22">
      <c r="A320" s="24"/>
      <c r="B320" s="24"/>
      <c r="C320" s="24"/>
      <c r="D320" s="90" t="s">
        <v>781</v>
      </c>
      <c r="E320" s="91">
        <v>90.6</v>
      </c>
      <c r="F320" s="91">
        <v>146</v>
      </c>
      <c r="G320" s="91">
        <v>7.5</v>
      </c>
      <c r="H320" s="91">
        <v>36.6</v>
      </c>
      <c r="I320" s="91">
        <v>388</v>
      </c>
      <c r="J320" s="91">
        <v>22.8</v>
      </c>
      <c r="K320" s="91">
        <v>62.3</v>
      </c>
      <c r="L320" s="91">
        <v>126.7</v>
      </c>
      <c r="M320" s="91">
        <v>119</v>
      </c>
      <c r="N320" s="91">
        <v>93.9</v>
      </c>
      <c r="O320" s="102">
        <v>27</v>
      </c>
      <c r="P320" s="103">
        <v>12.18</v>
      </c>
      <c r="Q320" s="103">
        <v>12.55</v>
      </c>
      <c r="R320" s="103">
        <v>12.29</v>
      </c>
      <c r="S320" s="103">
        <v>12.34</v>
      </c>
      <c r="T320" s="103">
        <v>617.2</v>
      </c>
      <c r="U320" s="103">
        <v>3.81379697139652</v>
      </c>
      <c r="V320" s="133">
        <v>11</v>
      </c>
    </row>
    <row r="321" customFormat="1" ht="15" spans="1:22">
      <c r="A321" s="24"/>
      <c r="B321" s="24"/>
      <c r="C321" s="24"/>
      <c r="D321" s="90" t="s">
        <v>796</v>
      </c>
      <c r="E321" s="91">
        <v>92.2</v>
      </c>
      <c r="F321" s="91">
        <v>145</v>
      </c>
      <c r="G321" s="91">
        <v>9.19</v>
      </c>
      <c r="H321" s="91">
        <v>35.31</v>
      </c>
      <c r="I321" s="91">
        <v>284.22</v>
      </c>
      <c r="J321" s="91">
        <v>25.89</v>
      </c>
      <c r="K321" s="91">
        <v>73.32</v>
      </c>
      <c r="L321" s="91">
        <v>126.4</v>
      </c>
      <c r="M321" s="91">
        <v>105.61</v>
      </c>
      <c r="N321" s="91">
        <v>83.55</v>
      </c>
      <c r="O321" s="102">
        <v>27.56</v>
      </c>
      <c r="P321" s="103">
        <v>15.42</v>
      </c>
      <c r="Q321" s="103">
        <v>15.65</v>
      </c>
      <c r="R321" s="103">
        <v>15.93</v>
      </c>
      <c r="S321" s="103">
        <v>15.6666666666667</v>
      </c>
      <c r="T321" s="103">
        <v>696.33</v>
      </c>
      <c r="U321" s="103">
        <v>4.5141205247943</v>
      </c>
      <c r="V321" s="133">
        <v>7</v>
      </c>
    </row>
    <row r="322" customFormat="1" ht="15" spans="1:22">
      <c r="A322" s="24"/>
      <c r="B322" s="24"/>
      <c r="C322" s="24"/>
      <c r="D322" s="90" t="s">
        <v>786</v>
      </c>
      <c r="E322" s="91">
        <v>91</v>
      </c>
      <c r="F322" s="91">
        <v>146</v>
      </c>
      <c r="G322" s="91">
        <v>7.5</v>
      </c>
      <c r="H322" s="91">
        <v>35.6</v>
      </c>
      <c r="I322" s="91">
        <v>374.7</v>
      </c>
      <c r="J322" s="91">
        <v>22.6</v>
      </c>
      <c r="K322" s="91">
        <v>63.5</v>
      </c>
      <c r="L322" s="91">
        <v>136.7</v>
      </c>
      <c r="M322" s="91">
        <v>129</v>
      </c>
      <c r="N322" s="91">
        <v>94.4</v>
      </c>
      <c r="O322" s="102">
        <v>26.3</v>
      </c>
      <c r="P322" s="103">
        <v>12.95</v>
      </c>
      <c r="Q322" s="103">
        <v>12.38</v>
      </c>
      <c r="R322" s="103">
        <v>12.65</v>
      </c>
      <c r="S322" s="103">
        <v>12.66</v>
      </c>
      <c r="T322" s="103">
        <v>633</v>
      </c>
      <c r="U322" s="103">
        <v>7.56159728122342</v>
      </c>
      <c r="V322" s="133">
        <v>8</v>
      </c>
    </row>
    <row r="323" customFormat="1" ht="15" spans="1:22">
      <c r="A323" s="24"/>
      <c r="B323" s="24"/>
      <c r="C323" s="24"/>
      <c r="D323" s="90" t="s">
        <v>787</v>
      </c>
      <c r="E323" s="91">
        <v>89.3</v>
      </c>
      <c r="F323" s="91">
        <v>136</v>
      </c>
      <c r="G323" s="91">
        <v>7.5</v>
      </c>
      <c r="H323" s="91">
        <v>31.1</v>
      </c>
      <c r="I323" s="91">
        <v>314.7</v>
      </c>
      <c r="J323" s="91">
        <v>22.9</v>
      </c>
      <c r="K323" s="91">
        <v>73.6</v>
      </c>
      <c r="L323" s="91">
        <v>114.1</v>
      </c>
      <c r="M323" s="91">
        <v>110.3</v>
      </c>
      <c r="N323" s="91">
        <v>96.7</v>
      </c>
      <c r="O323" s="102">
        <v>25.5</v>
      </c>
      <c r="P323" s="103">
        <v>14.3</v>
      </c>
      <c r="Q323" s="103">
        <v>13.9</v>
      </c>
      <c r="R323" s="103">
        <v>14.52</v>
      </c>
      <c r="S323" s="103">
        <v>14.24</v>
      </c>
      <c r="T323" s="103">
        <v>712</v>
      </c>
      <c r="U323" s="103">
        <v>6.93366708385484</v>
      </c>
      <c r="V323" s="133">
        <v>4</v>
      </c>
    </row>
    <row r="324" customFormat="1" ht="15" spans="1:22">
      <c r="A324" s="24"/>
      <c r="B324" s="24"/>
      <c r="C324" s="24"/>
      <c r="D324" s="90" t="s">
        <v>785</v>
      </c>
      <c r="E324" s="91">
        <v>78</v>
      </c>
      <c r="F324" s="91">
        <v>157</v>
      </c>
      <c r="G324" s="91">
        <v>9.6</v>
      </c>
      <c r="H324" s="91">
        <v>32.7</v>
      </c>
      <c r="I324" s="91">
        <v>340.63</v>
      </c>
      <c r="J324" s="91">
        <v>22.3</v>
      </c>
      <c r="K324" s="91">
        <v>68.2</v>
      </c>
      <c r="L324" s="91">
        <v>132.1</v>
      </c>
      <c r="M324" s="91">
        <v>121.7</v>
      </c>
      <c r="N324" s="91">
        <v>92.1</v>
      </c>
      <c r="O324" s="102">
        <v>27.8</v>
      </c>
      <c r="P324" s="103">
        <v>13.85</v>
      </c>
      <c r="Q324" s="103">
        <v>14.7</v>
      </c>
      <c r="R324" s="103">
        <v>14.95</v>
      </c>
      <c r="S324" s="103">
        <v>14.5</v>
      </c>
      <c r="T324" s="103">
        <v>725</v>
      </c>
      <c r="U324" s="103">
        <v>5.3268765133172</v>
      </c>
      <c r="V324" s="133">
        <v>10</v>
      </c>
    </row>
    <row r="325" customFormat="1" ht="15" spans="1:22">
      <c r="A325" s="24"/>
      <c r="B325" s="24"/>
      <c r="C325" s="24"/>
      <c r="D325" s="90" t="s">
        <v>736</v>
      </c>
      <c r="E325" s="91">
        <v>94.3</v>
      </c>
      <c r="F325" s="91">
        <v>152</v>
      </c>
      <c r="G325" s="91">
        <v>7.7</v>
      </c>
      <c r="H325" s="91">
        <v>37.5</v>
      </c>
      <c r="I325" s="91">
        <v>387</v>
      </c>
      <c r="J325" s="91">
        <v>23</v>
      </c>
      <c r="K325" s="91">
        <v>61.3</v>
      </c>
      <c r="L325" s="91">
        <v>125</v>
      </c>
      <c r="M325" s="91">
        <v>117.3</v>
      </c>
      <c r="N325" s="91">
        <v>93.8</v>
      </c>
      <c r="O325" s="102">
        <v>26.5</v>
      </c>
      <c r="P325" s="103">
        <v>14.6</v>
      </c>
      <c r="Q325" s="103">
        <v>14.8</v>
      </c>
      <c r="R325" s="103">
        <v>14.45</v>
      </c>
      <c r="S325" s="103">
        <v>14.6166666666667</v>
      </c>
      <c r="T325" s="103">
        <v>644.48</v>
      </c>
      <c r="U325" s="103">
        <v>-0.679501698754268</v>
      </c>
      <c r="V325" s="133">
        <v>14</v>
      </c>
    </row>
    <row r="326" customFormat="1" ht="15" spans="1:22">
      <c r="A326" s="24"/>
      <c r="B326" s="24"/>
      <c r="C326" s="24"/>
      <c r="D326" s="90" t="s">
        <v>797</v>
      </c>
      <c r="E326" s="91">
        <v>94.7</v>
      </c>
      <c r="F326" s="91">
        <v>149</v>
      </c>
      <c r="G326" s="91">
        <v>5.25</v>
      </c>
      <c r="H326" s="91">
        <v>36.69</v>
      </c>
      <c r="I326" s="91">
        <v>598.96</v>
      </c>
      <c r="J326" s="91">
        <v>23.02</v>
      </c>
      <c r="K326" s="91">
        <v>62.74</v>
      </c>
      <c r="L326" s="91">
        <v>151.2</v>
      </c>
      <c r="M326" s="91">
        <v>132.1</v>
      </c>
      <c r="N326" s="91">
        <v>87.4</v>
      </c>
      <c r="O326" s="102">
        <v>26</v>
      </c>
      <c r="P326" s="103">
        <v>15.36</v>
      </c>
      <c r="Q326" s="103">
        <v>14.41</v>
      </c>
      <c r="R326" s="103">
        <v>15.52</v>
      </c>
      <c r="S326" s="103">
        <v>15.0966666666667</v>
      </c>
      <c r="T326" s="103">
        <v>751.115497512438</v>
      </c>
      <c r="U326" s="103">
        <v>6.01591760299625</v>
      </c>
      <c r="V326" s="133">
        <v>8</v>
      </c>
    </row>
    <row r="327" customFormat="1" ht="15" spans="1:22">
      <c r="A327" s="24"/>
      <c r="B327" s="24"/>
      <c r="C327" s="24"/>
      <c r="D327" s="90" t="s">
        <v>798</v>
      </c>
      <c r="E327" s="91">
        <v>89.5</v>
      </c>
      <c r="F327" s="91">
        <v>148</v>
      </c>
      <c r="G327" s="91">
        <v>3.6</v>
      </c>
      <c r="H327" s="91">
        <v>28.9</v>
      </c>
      <c r="I327" s="91">
        <v>699.7</v>
      </c>
      <c r="J327" s="91">
        <v>23.5</v>
      </c>
      <c r="K327" s="91">
        <v>81.3</v>
      </c>
      <c r="L327" s="91">
        <v>119.5</v>
      </c>
      <c r="M327" s="91">
        <v>108.2</v>
      </c>
      <c r="N327" s="91">
        <v>90.6</v>
      </c>
      <c r="O327" s="102">
        <v>26.7</v>
      </c>
      <c r="P327" s="103">
        <v>13.6</v>
      </c>
      <c r="Q327" s="103">
        <v>13.1</v>
      </c>
      <c r="R327" s="103">
        <v>13.6</v>
      </c>
      <c r="S327" s="103">
        <v>13.4333333333333</v>
      </c>
      <c r="T327" s="103">
        <v>671.666666666667</v>
      </c>
      <c r="U327" s="103">
        <v>-0.738916256157633</v>
      </c>
      <c r="V327" s="133">
        <v>14</v>
      </c>
    </row>
    <row r="328" customFormat="1" ht="15" spans="1:22">
      <c r="A328" s="24"/>
      <c r="B328" s="24"/>
      <c r="C328" s="24"/>
      <c r="D328" s="90" t="s">
        <v>727</v>
      </c>
      <c r="E328" s="91">
        <v>89.2</v>
      </c>
      <c r="F328" s="91">
        <v>143</v>
      </c>
      <c r="G328" s="91">
        <v>7.3</v>
      </c>
      <c r="H328" s="91">
        <v>32.1</v>
      </c>
      <c r="I328" s="91">
        <v>339.7</v>
      </c>
      <c r="J328" s="91">
        <v>22.5</v>
      </c>
      <c r="K328" s="91">
        <v>70</v>
      </c>
      <c r="L328" s="91">
        <v>118.9</v>
      </c>
      <c r="M328" s="91">
        <v>115.2</v>
      </c>
      <c r="N328" s="91">
        <v>96.9</v>
      </c>
      <c r="O328" s="102">
        <v>24.68</v>
      </c>
      <c r="P328" s="103">
        <v>13.7</v>
      </c>
      <c r="Q328" s="103">
        <v>13.26</v>
      </c>
      <c r="R328" s="103">
        <v>13.48</v>
      </c>
      <c r="S328" s="103">
        <v>13.48</v>
      </c>
      <c r="T328" s="103">
        <v>668.68</v>
      </c>
      <c r="U328" s="103">
        <v>2.48352762290926</v>
      </c>
      <c r="V328" s="133">
        <v>12</v>
      </c>
    </row>
    <row r="329" customFormat="1" ht="15" spans="1:22">
      <c r="A329" s="24"/>
      <c r="B329" s="24"/>
      <c r="C329" s="24"/>
      <c r="D329" s="90" t="s">
        <v>799</v>
      </c>
      <c r="E329" s="91">
        <v>85.3</v>
      </c>
      <c r="F329" s="91">
        <v>148</v>
      </c>
      <c r="G329" s="91">
        <v>7.95</v>
      </c>
      <c r="H329" s="91">
        <v>26.67</v>
      </c>
      <c r="I329" s="91">
        <v>235.5</v>
      </c>
      <c r="J329" s="91">
        <v>22.23</v>
      </c>
      <c r="K329" s="91">
        <v>83.4</v>
      </c>
      <c r="L329" s="91">
        <v>113.4</v>
      </c>
      <c r="M329" s="91">
        <v>108.4</v>
      </c>
      <c r="N329" s="91">
        <v>95.6</v>
      </c>
      <c r="O329" s="102">
        <v>27.2</v>
      </c>
      <c r="P329" s="103">
        <v>12.09</v>
      </c>
      <c r="Q329" s="103">
        <v>11.98</v>
      </c>
      <c r="R329" s="103">
        <v>11.55</v>
      </c>
      <c r="S329" s="103">
        <v>11.8733333333333</v>
      </c>
      <c r="T329" s="103">
        <v>593.666666666667</v>
      </c>
      <c r="U329" s="103">
        <v>3.06712962962963</v>
      </c>
      <c r="V329" s="133">
        <v>6</v>
      </c>
    </row>
    <row r="330" customFormat="1" ht="15" spans="1:22">
      <c r="A330" s="24"/>
      <c r="B330" s="24"/>
      <c r="C330" s="24"/>
      <c r="D330" s="90" t="s">
        <v>784</v>
      </c>
      <c r="E330" s="91">
        <v>94</v>
      </c>
      <c r="F330" s="91">
        <v>156</v>
      </c>
      <c r="G330" s="91">
        <v>9.19</v>
      </c>
      <c r="H330" s="91">
        <v>29.15</v>
      </c>
      <c r="I330" s="91">
        <v>217</v>
      </c>
      <c r="J330" s="91">
        <v>21.9</v>
      </c>
      <c r="K330" s="91">
        <v>75.13</v>
      </c>
      <c r="L330" s="91">
        <v>139.5</v>
      </c>
      <c r="M330" s="91">
        <v>134.1</v>
      </c>
      <c r="N330" s="91">
        <v>96.13</v>
      </c>
      <c r="O330" s="102">
        <v>25.1</v>
      </c>
      <c r="P330" s="103">
        <v>14.7</v>
      </c>
      <c r="Q330" s="103">
        <v>14.5</v>
      </c>
      <c r="R330" s="103">
        <v>15</v>
      </c>
      <c r="S330" s="103">
        <v>14.7333333333333</v>
      </c>
      <c r="T330" s="103">
        <v>736.65</v>
      </c>
      <c r="U330" s="103">
        <v>4.24528301886792</v>
      </c>
      <c r="V330" s="133">
        <v>4</v>
      </c>
    </row>
    <row r="331" customFormat="1" spans="1:22">
      <c r="A331" s="24"/>
      <c r="B331" s="24"/>
      <c r="C331" s="24"/>
      <c r="D331" s="114" t="s">
        <v>580</v>
      </c>
      <c r="E331" s="115">
        <f t="shared" ref="E331:O331" si="24">AVERAGE(E319:E330)</f>
        <v>89.3416666666667</v>
      </c>
      <c r="F331" s="115">
        <f t="shared" si="24"/>
        <v>146.833333333333</v>
      </c>
      <c r="G331" s="115">
        <f t="shared" si="24"/>
        <v>7.49</v>
      </c>
      <c r="H331" s="115">
        <f t="shared" si="24"/>
        <v>32.835</v>
      </c>
      <c r="I331" s="115">
        <f t="shared" si="24"/>
        <v>374.759166666667</v>
      </c>
      <c r="J331" s="115">
        <f t="shared" si="24"/>
        <v>22.82</v>
      </c>
      <c r="K331" s="115">
        <f t="shared" si="24"/>
        <v>70.1408333333333</v>
      </c>
      <c r="L331" s="115">
        <f t="shared" si="24"/>
        <v>127.375</v>
      </c>
      <c r="M331" s="115">
        <f t="shared" si="24"/>
        <v>117.825833333333</v>
      </c>
      <c r="N331" s="115">
        <f t="shared" si="24"/>
        <v>92.6233333333333</v>
      </c>
      <c r="O331" s="121">
        <f t="shared" si="24"/>
        <v>26.3533333333333</v>
      </c>
      <c r="P331" s="122">
        <v>13.7083333333333</v>
      </c>
      <c r="Q331" s="122">
        <v>13.5541666666667</v>
      </c>
      <c r="R331" s="122">
        <v>13.7783333333333</v>
      </c>
      <c r="S331" s="122">
        <v>13.6802777777778</v>
      </c>
      <c r="T331" s="122">
        <v>668.829902570481</v>
      </c>
      <c r="U331" s="62">
        <v>3.98420674802584</v>
      </c>
      <c r="V331" s="109">
        <v>9</v>
      </c>
    </row>
    <row r="332" customFormat="1" spans="1:22">
      <c r="A332" s="24">
        <v>2019</v>
      </c>
      <c r="B332" s="24"/>
      <c r="C332" s="24" t="s">
        <v>809</v>
      </c>
      <c r="D332" s="116" t="s">
        <v>757</v>
      </c>
      <c r="E332" s="117">
        <v>96</v>
      </c>
      <c r="F332" s="117">
        <v>138</v>
      </c>
      <c r="G332" s="118">
        <v>7.4</v>
      </c>
      <c r="H332" s="118">
        <v>30.43</v>
      </c>
      <c r="I332" s="118">
        <v>311.2</v>
      </c>
      <c r="J332" s="118">
        <v>23.66</v>
      </c>
      <c r="K332" s="118">
        <v>77.8</v>
      </c>
      <c r="L332" s="118">
        <v>138.8</v>
      </c>
      <c r="M332" s="118">
        <v>125.6</v>
      </c>
      <c r="N332" s="118">
        <v>90.49</v>
      </c>
      <c r="O332" s="118">
        <v>28.5</v>
      </c>
      <c r="P332" s="123">
        <v>17.05</v>
      </c>
      <c r="Q332" s="123">
        <v>18.1</v>
      </c>
      <c r="R332" s="123">
        <v>17.7</v>
      </c>
      <c r="S332" s="123">
        <v>17.62</v>
      </c>
      <c r="T332" s="126">
        <v>815.63</v>
      </c>
      <c r="U332" s="126">
        <v>4.55</v>
      </c>
      <c r="V332" s="127">
        <v>5</v>
      </c>
    </row>
    <row r="333" customFormat="1" spans="1:22">
      <c r="A333" s="24"/>
      <c r="B333" s="24"/>
      <c r="C333" s="24"/>
      <c r="D333" s="116" t="s">
        <v>786</v>
      </c>
      <c r="E333" s="117">
        <v>84</v>
      </c>
      <c r="F333" s="117">
        <v>147</v>
      </c>
      <c r="G333" s="118">
        <v>7.6</v>
      </c>
      <c r="H333" s="118">
        <v>33</v>
      </c>
      <c r="I333" s="118">
        <v>334.2</v>
      </c>
      <c r="J333" s="118">
        <v>22.4</v>
      </c>
      <c r="K333" s="118">
        <v>67.9</v>
      </c>
      <c r="L333" s="118">
        <v>126.3</v>
      </c>
      <c r="M333" s="118">
        <v>118.2</v>
      </c>
      <c r="N333" s="118">
        <v>93.6</v>
      </c>
      <c r="O333" s="118">
        <v>27.5</v>
      </c>
      <c r="P333" s="123">
        <v>12.21</v>
      </c>
      <c r="Q333" s="123">
        <v>12.03</v>
      </c>
      <c r="R333" s="123">
        <v>12.25</v>
      </c>
      <c r="S333" s="123">
        <v>12.16</v>
      </c>
      <c r="T333" s="126">
        <v>629.51</v>
      </c>
      <c r="U333" s="126">
        <v>3.34</v>
      </c>
      <c r="V333" s="127">
        <v>10</v>
      </c>
    </row>
    <row r="334" customFormat="1" spans="1:22">
      <c r="A334" s="24"/>
      <c r="B334" s="24"/>
      <c r="C334" s="24"/>
      <c r="D334" s="116" t="s">
        <v>782</v>
      </c>
      <c r="E334" s="117">
        <v>98</v>
      </c>
      <c r="F334" s="117">
        <v>139</v>
      </c>
      <c r="G334" s="118">
        <v>7.2</v>
      </c>
      <c r="H334" s="118">
        <v>30.8</v>
      </c>
      <c r="I334" s="118">
        <v>327.8</v>
      </c>
      <c r="J334" s="118">
        <v>20.4</v>
      </c>
      <c r="K334" s="118">
        <v>66.2</v>
      </c>
      <c r="L334" s="118">
        <v>125</v>
      </c>
      <c r="M334" s="118">
        <v>114</v>
      </c>
      <c r="N334" s="118">
        <v>91.2</v>
      </c>
      <c r="O334" s="118">
        <v>27.1</v>
      </c>
      <c r="P334" s="123">
        <v>12.63</v>
      </c>
      <c r="Q334" s="123">
        <v>12.99</v>
      </c>
      <c r="R334" s="123">
        <v>13.1</v>
      </c>
      <c r="S334" s="123">
        <v>12.91</v>
      </c>
      <c r="T334" s="126">
        <v>645.33</v>
      </c>
      <c r="U334" s="126">
        <v>6.21</v>
      </c>
      <c r="V334" s="127">
        <v>4</v>
      </c>
    </row>
    <row r="335" customFormat="1" spans="1:22">
      <c r="A335" s="24"/>
      <c r="B335" s="24"/>
      <c r="C335" s="24"/>
      <c r="D335" s="116" t="s">
        <v>781</v>
      </c>
      <c r="E335" s="117">
        <v>96.8</v>
      </c>
      <c r="F335" s="117">
        <v>144</v>
      </c>
      <c r="G335" s="118">
        <v>6.5</v>
      </c>
      <c r="H335" s="118">
        <v>36.2</v>
      </c>
      <c r="I335" s="118">
        <v>456.9</v>
      </c>
      <c r="J335" s="118">
        <v>22.4</v>
      </c>
      <c r="K335" s="118">
        <v>61.9</v>
      </c>
      <c r="L335" s="118">
        <v>136.3</v>
      </c>
      <c r="M335" s="118">
        <v>121.9</v>
      </c>
      <c r="N335" s="118">
        <v>89.4</v>
      </c>
      <c r="O335" s="118">
        <v>25.4</v>
      </c>
      <c r="P335" s="123">
        <v>13.41</v>
      </c>
      <c r="Q335" s="123">
        <v>13.29</v>
      </c>
      <c r="R335" s="123">
        <v>13.86</v>
      </c>
      <c r="S335" s="123">
        <v>13.52</v>
      </c>
      <c r="T335" s="126">
        <v>676.1</v>
      </c>
      <c r="U335" s="126">
        <v>6.5</v>
      </c>
      <c r="V335" s="127">
        <v>9</v>
      </c>
    </row>
    <row r="336" customFormat="1" spans="1:22">
      <c r="A336" s="24"/>
      <c r="B336" s="24"/>
      <c r="C336" s="24"/>
      <c r="D336" s="116" t="s">
        <v>787</v>
      </c>
      <c r="E336" s="117">
        <v>92.6666666666667</v>
      </c>
      <c r="F336" s="117">
        <v>135</v>
      </c>
      <c r="G336" s="118">
        <v>6.6</v>
      </c>
      <c r="H336" s="118">
        <v>27</v>
      </c>
      <c r="I336" s="118">
        <f>(H336-G336)/G336*100</f>
        <v>309.090909090909</v>
      </c>
      <c r="J336" s="118">
        <v>20.1</v>
      </c>
      <c r="K336" s="118">
        <f>J336/H336*100</f>
        <v>74.4444444444444</v>
      </c>
      <c r="L336" s="118">
        <v>127.43</v>
      </c>
      <c r="M336" s="118">
        <v>124.3</v>
      </c>
      <c r="N336" s="118">
        <v>97.54</v>
      </c>
      <c r="O336" s="118">
        <v>27.39</v>
      </c>
      <c r="P336" s="123">
        <v>13.07</v>
      </c>
      <c r="Q336" s="123">
        <v>12.68</v>
      </c>
      <c r="R336" s="123">
        <v>12.28</v>
      </c>
      <c r="S336" s="123">
        <v>12.68</v>
      </c>
      <c r="T336" s="126">
        <f>S336*50</f>
        <v>634</v>
      </c>
      <c r="U336" s="126">
        <v>4.08</v>
      </c>
      <c r="V336" s="127">
        <v>9</v>
      </c>
    </row>
    <row r="337" customFormat="1" spans="1:22">
      <c r="A337" s="24"/>
      <c r="B337" s="24"/>
      <c r="C337" s="24"/>
      <c r="D337" s="116" t="s">
        <v>727</v>
      </c>
      <c r="E337" s="117">
        <v>103.6</v>
      </c>
      <c r="F337" s="117">
        <v>143</v>
      </c>
      <c r="G337" s="118">
        <v>8.6</v>
      </c>
      <c r="H337" s="118">
        <v>33.9</v>
      </c>
      <c r="I337" s="118">
        <v>394.19</v>
      </c>
      <c r="J337" s="118">
        <v>24.9</v>
      </c>
      <c r="K337" s="118">
        <v>73.6</v>
      </c>
      <c r="L337" s="118">
        <v>119.1</v>
      </c>
      <c r="M337" s="118">
        <v>114.3</v>
      </c>
      <c r="N337" s="118">
        <v>96</v>
      </c>
      <c r="O337" s="118">
        <v>26.25</v>
      </c>
      <c r="P337" s="123">
        <v>15.84</v>
      </c>
      <c r="Q337" s="123">
        <v>15.92</v>
      </c>
      <c r="R337" s="123">
        <v>16.44</v>
      </c>
      <c r="S337" s="123">
        <v>16.07</v>
      </c>
      <c r="T337" s="126">
        <v>686.6</v>
      </c>
      <c r="U337" s="126">
        <v>5.79</v>
      </c>
      <c r="V337" s="127">
        <v>5</v>
      </c>
    </row>
    <row r="338" customFormat="1" ht="15" spans="1:22">
      <c r="A338" s="24"/>
      <c r="B338" s="24"/>
      <c r="C338" s="24"/>
      <c r="D338" s="116" t="s">
        <v>736</v>
      </c>
      <c r="E338" s="117">
        <v>103.7</v>
      </c>
      <c r="F338" s="117">
        <v>149</v>
      </c>
      <c r="G338" s="118">
        <v>8.7</v>
      </c>
      <c r="H338" s="118">
        <v>35.9</v>
      </c>
      <c r="I338" s="118">
        <v>312.64</v>
      </c>
      <c r="J338" s="118">
        <v>21.6</v>
      </c>
      <c r="K338" s="118">
        <v>60.2</v>
      </c>
      <c r="L338" s="118">
        <v>140.3</v>
      </c>
      <c r="M338" s="118">
        <v>134.4</v>
      </c>
      <c r="N338" s="118">
        <v>95.8</v>
      </c>
      <c r="O338" s="118">
        <v>25.7</v>
      </c>
      <c r="P338" s="123">
        <v>17.15</v>
      </c>
      <c r="Q338" s="123">
        <v>17.5</v>
      </c>
      <c r="R338" s="123">
        <v>17</v>
      </c>
      <c r="S338" s="123">
        <v>17.22</v>
      </c>
      <c r="T338" s="126">
        <v>713.8</v>
      </c>
      <c r="U338" s="126">
        <v>4.0282149935875</v>
      </c>
      <c r="V338" s="128">
        <v>13</v>
      </c>
    </row>
    <row r="339" customFormat="1" spans="1:22">
      <c r="A339" s="24"/>
      <c r="B339" s="24"/>
      <c r="C339" s="24"/>
      <c r="D339" s="116" t="s">
        <v>799</v>
      </c>
      <c r="E339" s="117">
        <v>86.9</v>
      </c>
      <c r="F339" s="117">
        <v>145</v>
      </c>
      <c r="G339" s="118">
        <v>7.23</v>
      </c>
      <c r="H339" s="118">
        <v>28.2</v>
      </c>
      <c r="I339" s="118">
        <v>289.7</v>
      </c>
      <c r="J339" s="118">
        <v>22.4</v>
      </c>
      <c r="K339" s="118">
        <v>79.6</v>
      </c>
      <c r="L339" s="118">
        <v>128.7</v>
      </c>
      <c r="M339" s="118">
        <v>126.3</v>
      </c>
      <c r="N339" s="118">
        <v>98.2</v>
      </c>
      <c r="O339" s="118">
        <v>25.5</v>
      </c>
      <c r="P339" s="123">
        <v>14.03</v>
      </c>
      <c r="Q339" s="123">
        <v>14.72</v>
      </c>
      <c r="R339" s="123">
        <v>14.58</v>
      </c>
      <c r="S339" s="123">
        <v>14.44</v>
      </c>
      <c r="T339" s="126">
        <v>722.19</v>
      </c>
      <c r="U339" s="126">
        <v>2.45</v>
      </c>
      <c r="V339" s="127">
        <v>9</v>
      </c>
    </row>
    <row r="340" customFormat="1" spans="1:22">
      <c r="A340" s="24"/>
      <c r="B340" s="24"/>
      <c r="C340" s="24"/>
      <c r="D340" s="116" t="s">
        <v>785</v>
      </c>
      <c r="E340" s="117">
        <v>91</v>
      </c>
      <c r="F340" s="117">
        <v>151</v>
      </c>
      <c r="G340" s="118">
        <v>9.6</v>
      </c>
      <c r="H340" s="118">
        <v>32.6</v>
      </c>
      <c r="I340" s="118">
        <v>339.6</v>
      </c>
      <c r="J340" s="118">
        <v>22.9</v>
      </c>
      <c r="K340" s="118">
        <v>70.2</v>
      </c>
      <c r="L340" s="118">
        <v>125.3</v>
      </c>
      <c r="M340" s="118">
        <v>115.6</v>
      </c>
      <c r="N340" s="118">
        <v>92.3</v>
      </c>
      <c r="O340" s="118">
        <v>27.9</v>
      </c>
      <c r="P340" s="123">
        <v>13.85</v>
      </c>
      <c r="Q340" s="123">
        <v>14.7</v>
      </c>
      <c r="R340" s="123">
        <v>14.95</v>
      </c>
      <c r="S340" s="123">
        <v>14.502</v>
      </c>
      <c r="T340" s="126">
        <v>725</v>
      </c>
      <c r="U340" s="126">
        <v>6.75</v>
      </c>
      <c r="V340" s="127">
        <v>10</v>
      </c>
    </row>
    <row r="341" customFormat="1" spans="1:22">
      <c r="A341" s="24"/>
      <c r="B341" s="24"/>
      <c r="C341" s="24"/>
      <c r="D341" s="116" t="s">
        <v>797</v>
      </c>
      <c r="E341" s="117">
        <v>100.32</v>
      </c>
      <c r="F341" s="117">
        <v>155</v>
      </c>
      <c r="G341" s="118">
        <v>5.1</v>
      </c>
      <c r="H341" s="118">
        <v>37.8</v>
      </c>
      <c r="I341" s="118">
        <v>641.2</v>
      </c>
      <c r="J341" s="118">
        <v>25.2</v>
      </c>
      <c r="K341" s="118">
        <v>66.7</v>
      </c>
      <c r="L341" s="118">
        <v>127.4</v>
      </c>
      <c r="M341" s="118">
        <v>114.6</v>
      </c>
      <c r="N341" s="118">
        <v>90</v>
      </c>
      <c r="O341" s="118">
        <v>25.3</v>
      </c>
      <c r="P341" s="123">
        <v>14.51</v>
      </c>
      <c r="Q341" s="123">
        <v>14.98</v>
      </c>
      <c r="R341" s="123">
        <v>15.37</v>
      </c>
      <c r="S341" s="123">
        <v>14.95</v>
      </c>
      <c r="T341" s="126">
        <v>755.05</v>
      </c>
      <c r="U341" s="126">
        <v>8.65</v>
      </c>
      <c r="V341" s="127">
        <v>4</v>
      </c>
    </row>
    <row r="342" customFormat="1" spans="1:22">
      <c r="A342" s="24"/>
      <c r="B342" s="24"/>
      <c r="C342" s="24"/>
      <c r="D342" s="116" t="s">
        <v>798</v>
      </c>
      <c r="E342" s="117">
        <v>94.2</v>
      </c>
      <c r="F342" s="117">
        <v>149</v>
      </c>
      <c r="G342" s="118">
        <v>5.4</v>
      </c>
      <c r="H342" s="118">
        <v>32.7</v>
      </c>
      <c r="I342" s="118">
        <v>503.7</v>
      </c>
      <c r="J342" s="118">
        <v>26.3</v>
      </c>
      <c r="K342" s="118">
        <v>80.4</v>
      </c>
      <c r="L342" s="118">
        <v>131.62</v>
      </c>
      <c r="M342" s="118">
        <v>120.92</v>
      </c>
      <c r="N342" s="118">
        <v>91.88</v>
      </c>
      <c r="O342" s="118">
        <v>23.98</v>
      </c>
      <c r="P342" s="123">
        <v>13.85</v>
      </c>
      <c r="Q342" s="123">
        <v>14.04</v>
      </c>
      <c r="R342" s="123">
        <v>14.11</v>
      </c>
      <c r="S342" s="123">
        <v>14</v>
      </c>
      <c r="T342" s="126">
        <v>700.04</v>
      </c>
      <c r="U342" s="126">
        <v>3.78</v>
      </c>
      <c r="V342" s="127">
        <v>6</v>
      </c>
    </row>
    <row r="343" customFormat="1" spans="1:22">
      <c r="A343" s="24"/>
      <c r="B343" s="24"/>
      <c r="C343" s="24"/>
      <c r="D343" s="82" t="s">
        <v>580</v>
      </c>
      <c r="E343" s="83">
        <f t="shared" ref="E343:U343" si="25">AVERAGE(E332:E342)</f>
        <v>95.1987878787879</v>
      </c>
      <c r="F343" s="83">
        <f t="shared" si="25"/>
        <v>145</v>
      </c>
      <c r="G343" s="84">
        <f t="shared" si="25"/>
        <v>7.26636363636364</v>
      </c>
      <c r="H343" s="84">
        <f t="shared" si="25"/>
        <v>32.5936363636364</v>
      </c>
      <c r="I343" s="96">
        <f t="shared" si="25"/>
        <v>383.656446280992</v>
      </c>
      <c r="J343" s="96">
        <f t="shared" si="25"/>
        <v>22.9327272727273</v>
      </c>
      <c r="K343" s="96">
        <f t="shared" si="25"/>
        <v>70.8131313131313</v>
      </c>
      <c r="L343" s="96">
        <f t="shared" si="25"/>
        <v>129.659090909091</v>
      </c>
      <c r="M343" s="96">
        <f t="shared" si="25"/>
        <v>120.92</v>
      </c>
      <c r="N343" s="96">
        <f t="shared" si="25"/>
        <v>93.31</v>
      </c>
      <c r="O343" s="96">
        <f t="shared" si="25"/>
        <v>26.4109090909091</v>
      </c>
      <c r="P343" s="97">
        <f t="shared" si="25"/>
        <v>14.3272727272727</v>
      </c>
      <c r="Q343" s="97">
        <f t="shared" si="25"/>
        <v>14.6318181818182</v>
      </c>
      <c r="R343" s="97">
        <f t="shared" si="25"/>
        <v>14.6945454545455</v>
      </c>
      <c r="S343" s="97">
        <f t="shared" si="25"/>
        <v>14.552</v>
      </c>
      <c r="T343" s="36">
        <f t="shared" si="25"/>
        <v>700.295454545455</v>
      </c>
      <c r="U343" s="39">
        <f t="shared" si="25"/>
        <v>5.10256499941705</v>
      </c>
      <c r="V343" s="129">
        <v>8</v>
      </c>
    </row>
    <row r="344" customFormat="1" spans="1:22">
      <c r="A344" s="24">
        <v>2020</v>
      </c>
      <c r="B344" s="24"/>
      <c r="C344" s="24" t="s">
        <v>810</v>
      </c>
      <c r="D344" s="85" t="s">
        <v>792</v>
      </c>
      <c r="E344" s="119" t="s">
        <v>410</v>
      </c>
      <c r="F344" s="119">
        <v>136</v>
      </c>
      <c r="G344" s="119" t="s">
        <v>410</v>
      </c>
      <c r="H344" s="119" t="s">
        <v>410</v>
      </c>
      <c r="I344" s="119" t="s">
        <v>410</v>
      </c>
      <c r="J344" s="119" t="s">
        <v>410</v>
      </c>
      <c r="K344" s="119" t="s">
        <v>410</v>
      </c>
      <c r="L344" s="119" t="s">
        <v>410</v>
      </c>
      <c r="M344" s="119" t="s">
        <v>410</v>
      </c>
      <c r="N344" s="119" t="s">
        <v>410</v>
      </c>
      <c r="O344" s="124" t="s">
        <v>410</v>
      </c>
      <c r="P344" s="124">
        <v>137.7</v>
      </c>
      <c r="Q344" s="124">
        <v>138.67</v>
      </c>
      <c r="R344" s="110"/>
      <c r="S344" s="124">
        <v>138.18</v>
      </c>
      <c r="T344" s="124">
        <v>614.2</v>
      </c>
      <c r="U344" s="124">
        <v>3.4</v>
      </c>
      <c r="V344" s="130">
        <v>5</v>
      </c>
    </row>
    <row r="345" customFormat="1" spans="1:22">
      <c r="A345" s="24"/>
      <c r="B345" s="24"/>
      <c r="C345" s="24"/>
      <c r="D345" s="87" t="s">
        <v>762</v>
      </c>
      <c r="E345" s="119">
        <v>100.7</v>
      </c>
      <c r="F345" s="119">
        <v>147</v>
      </c>
      <c r="G345" s="119">
        <v>8.3</v>
      </c>
      <c r="H345" s="119">
        <v>31.8</v>
      </c>
      <c r="I345" s="119">
        <v>283.61</v>
      </c>
      <c r="J345" s="119">
        <v>22.6</v>
      </c>
      <c r="K345" s="119">
        <v>71</v>
      </c>
      <c r="L345" s="119">
        <v>126.1</v>
      </c>
      <c r="M345" s="119">
        <v>116.6</v>
      </c>
      <c r="N345" s="119">
        <v>92.5</v>
      </c>
      <c r="O345" s="124">
        <v>26.5</v>
      </c>
      <c r="P345" s="124">
        <v>349.29</v>
      </c>
      <c r="Q345" s="124">
        <v>336.12</v>
      </c>
      <c r="R345" s="110"/>
      <c r="S345" s="124">
        <v>342.71</v>
      </c>
      <c r="T345" s="124">
        <v>685.41</v>
      </c>
      <c r="U345" s="124">
        <v>2.93</v>
      </c>
      <c r="V345" s="130">
        <v>5</v>
      </c>
    </row>
    <row r="346" customFormat="1" spans="1:22">
      <c r="A346" s="24"/>
      <c r="B346" s="24"/>
      <c r="C346" s="24"/>
      <c r="D346" s="87" t="s">
        <v>802</v>
      </c>
      <c r="E346" s="119">
        <v>104</v>
      </c>
      <c r="F346" s="119">
        <v>150</v>
      </c>
      <c r="G346" s="119">
        <v>6.2</v>
      </c>
      <c r="H346" s="119">
        <v>30.1</v>
      </c>
      <c r="I346" s="119">
        <v>385.6</v>
      </c>
      <c r="J346" s="119">
        <v>18.8</v>
      </c>
      <c r="K346" s="119">
        <v>62.5</v>
      </c>
      <c r="L346" s="119">
        <v>156.7</v>
      </c>
      <c r="M346" s="119">
        <v>151.8</v>
      </c>
      <c r="N346" s="119">
        <v>96.8</v>
      </c>
      <c r="O346" s="124">
        <v>24.6</v>
      </c>
      <c r="P346" s="124">
        <v>174.75</v>
      </c>
      <c r="Q346" s="124">
        <v>176.55</v>
      </c>
      <c r="R346" s="110"/>
      <c r="S346" s="124">
        <v>175.65</v>
      </c>
      <c r="T346" s="124">
        <v>689.16</v>
      </c>
      <c r="U346" s="124">
        <v>1.8</v>
      </c>
      <c r="V346" s="130">
        <v>5</v>
      </c>
    </row>
    <row r="347" customFormat="1" spans="1:22">
      <c r="A347" s="24"/>
      <c r="B347" s="24"/>
      <c r="C347" s="24"/>
      <c r="D347" s="87" t="s">
        <v>787</v>
      </c>
      <c r="E347" s="119">
        <v>95.7</v>
      </c>
      <c r="F347" s="119">
        <v>139</v>
      </c>
      <c r="G347" s="119">
        <v>7.77</v>
      </c>
      <c r="H347" s="119">
        <v>33.41</v>
      </c>
      <c r="I347" s="119">
        <v>329.98712998713</v>
      </c>
      <c r="J347" s="119">
        <v>22.1</v>
      </c>
      <c r="K347" s="119">
        <v>66.147859922179</v>
      </c>
      <c r="L347" s="119">
        <v>128.2</v>
      </c>
      <c r="M347" s="119">
        <v>124.6104</v>
      </c>
      <c r="N347" s="119">
        <v>97.2</v>
      </c>
      <c r="O347" s="124">
        <v>25.7</v>
      </c>
      <c r="P347" s="124">
        <v>355.83</v>
      </c>
      <c r="Q347" s="124">
        <v>356.08</v>
      </c>
      <c r="R347" s="110"/>
      <c r="S347" s="124">
        <v>355.955</v>
      </c>
      <c r="T347" s="124">
        <v>711.91</v>
      </c>
      <c r="U347" s="124">
        <v>6.82602562948291</v>
      </c>
      <c r="V347" s="130">
        <v>3</v>
      </c>
    </row>
    <row r="348" customFormat="1" spans="1:22">
      <c r="A348" s="24"/>
      <c r="B348" s="24"/>
      <c r="C348" s="24"/>
      <c r="D348" s="87" t="s">
        <v>738</v>
      </c>
      <c r="E348" s="119">
        <v>92.4</v>
      </c>
      <c r="F348" s="119">
        <v>145</v>
      </c>
      <c r="G348" s="119">
        <v>7.2</v>
      </c>
      <c r="H348" s="119">
        <v>32.6</v>
      </c>
      <c r="I348" s="119">
        <v>352.8</v>
      </c>
      <c r="J348" s="119">
        <v>19.7</v>
      </c>
      <c r="K348" s="119">
        <v>60.4</v>
      </c>
      <c r="L348" s="119">
        <v>151.4</v>
      </c>
      <c r="M348" s="119">
        <v>136.8</v>
      </c>
      <c r="N348" s="119">
        <v>90.4</v>
      </c>
      <c r="O348" s="124">
        <v>27.2</v>
      </c>
      <c r="P348" s="124">
        <v>178.85</v>
      </c>
      <c r="Q348" s="124">
        <v>173.2</v>
      </c>
      <c r="R348" s="110"/>
      <c r="S348" s="124">
        <v>176.03</v>
      </c>
      <c r="T348" s="124">
        <v>704.09</v>
      </c>
      <c r="U348" s="124">
        <v>4.3</v>
      </c>
      <c r="V348" s="130">
        <v>3</v>
      </c>
    </row>
    <row r="349" customFormat="1" spans="1:22">
      <c r="A349" s="24"/>
      <c r="B349" s="24"/>
      <c r="C349" s="24"/>
      <c r="D349" s="87" t="s">
        <v>793</v>
      </c>
      <c r="E349" s="119">
        <v>106</v>
      </c>
      <c r="F349" s="119">
        <v>152</v>
      </c>
      <c r="G349" s="119">
        <v>4.6</v>
      </c>
      <c r="H349" s="119">
        <v>35.2</v>
      </c>
      <c r="I349" s="119">
        <v>665.22</v>
      </c>
      <c r="J349" s="119">
        <v>26.3</v>
      </c>
      <c r="K349" s="119">
        <v>74.72</v>
      </c>
      <c r="L349" s="119">
        <v>117.2</v>
      </c>
      <c r="M349" s="119">
        <v>112.5</v>
      </c>
      <c r="N349" s="119">
        <v>95.99</v>
      </c>
      <c r="O349" s="124">
        <v>24.3</v>
      </c>
      <c r="P349" s="124">
        <v>142.8</v>
      </c>
      <c r="Q349" s="124">
        <v>143.8</v>
      </c>
      <c r="R349" s="110"/>
      <c r="S349" s="124">
        <v>143.3</v>
      </c>
      <c r="T349" s="124">
        <v>707.69</v>
      </c>
      <c r="U349" s="124">
        <v>3.54</v>
      </c>
      <c r="V349" s="130">
        <v>4</v>
      </c>
    </row>
    <row r="350" customFormat="1" spans="1:22">
      <c r="A350" s="24"/>
      <c r="B350" s="24"/>
      <c r="C350" s="24"/>
      <c r="D350" s="87" t="s">
        <v>803</v>
      </c>
      <c r="E350" s="119">
        <v>99.3</v>
      </c>
      <c r="F350" s="119">
        <v>144</v>
      </c>
      <c r="G350" s="119">
        <v>7.5</v>
      </c>
      <c r="H350" s="119">
        <v>28.4</v>
      </c>
      <c r="I350" s="119">
        <v>378.666666666667</v>
      </c>
      <c r="J350" s="119">
        <v>20.8</v>
      </c>
      <c r="K350" s="119">
        <v>73.2394366197183</v>
      </c>
      <c r="L350" s="119">
        <v>138.43</v>
      </c>
      <c r="M350" s="119">
        <v>118.12</v>
      </c>
      <c r="N350" s="119">
        <v>85.3283247850899</v>
      </c>
      <c r="O350" s="124">
        <v>24.95</v>
      </c>
      <c r="P350" s="124">
        <v>309.22</v>
      </c>
      <c r="Q350" s="124">
        <v>315.77</v>
      </c>
      <c r="R350" s="110"/>
      <c r="S350" s="124">
        <v>312.495</v>
      </c>
      <c r="T350" s="124">
        <v>624.99</v>
      </c>
      <c r="U350" s="124">
        <v>3.54030681554621</v>
      </c>
      <c r="V350" s="130">
        <v>3</v>
      </c>
    </row>
    <row r="351" customFormat="1" spans="1:22">
      <c r="A351" s="24"/>
      <c r="B351" s="24"/>
      <c r="C351" s="24"/>
      <c r="D351" s="87" t="s">
        <v>790</v>
      </c>
      <c r="E351" s="119">
        <v>95</v>
      </c>
      <c r="F351" s="119">
        <v>163</v>
      </c>
      <c r="G351" s="119">
        <v>9.8</v>
      </c>
      <c r="H351" s="119">
        <v>34.7</v>
      </c>
      <c r="I351" s="119">
        <v>354.1</v>
      </c>
      <c r="J351" s="119">
        <v>23.6</v>
      </c>
      <c r="K351" s="119">
        <v>68</v>
      </c>
      <c r="L351" s="119">
        <v>133.1</v>
      </c>
      <c r="M351" s="119">
        <v>121</v>
      </c>
      <c r="N351" s="119">
        <v>90.9</v>
      </c>
      <c r="O351" s="124">
        <v>27.8</v>
      </c>
      <c r="P351" s="124">
        <v>314.6</v>
      </c>
      <c r="Q351" s="124">
        <v>293.4</v>
      </c>
      <c r="R351" s="110"/>
      <c r="S351" s="124">
        <v>304</v>
      </c>
      <c r="T351" s="124">
        <v>675.55</v>
      </c>
      <c r="U351" s="124">
        <v>8.1</v>
      </c>
      <c r="V351" s="130">
        <v>2</v>
      </c>
    </row>
    <row r="352" customFormat="1" spans="1:22">
      <c r="A352" s="24"/>
      <c r="B352" s="24"/>
      <c r="C352" s="24"/>
      <c r="D352" s="87" t="s">
        <v>737</v>
      </c>
      <c r="E352" s="119">
        <v>99.5</v>
      </c>
      <c r="F352" s="119">
        <v>157</v>
      </c>
      <c r="G352" s="119">
        <v>7.95</v>
      </c>
      <c r="H352" s="119">
        <v>30.18</v>
      </c>
      <c r="I352" s="119">
        <v>280</v>
      </c>
      <c r="J352" s="119">
        <v>22.95</v>
      </c>
      <c r="K352" s="119">
        <v>76.04</v>
      </c>
      <c r="L352" s="119">
        <v>109</v>
      </c>
      <c r="M352" s="119">
        <v>104.7</v>
      </c>
      <c r="N352" s="119">
        <v>96.06</v>
      </c>
      <c r="O352" s="124">
        <v>25.94</v>
      </c>
      <c r="P352" s="124">
        <v>154.6</v>
      </c>
      <c r="Q352" s="124">
        <v>151.5</v>
      </c>
      <c r="R352" s="110"/>
      <c r="S352" s="124">
        <v>153</v>
      </c>
      <c r="T352" s="124">
        <v>667.7</v>
      </c>
      <c r="U352" s="124">
        <v>1.19</v>
      </c>
      <c r="V352" s="130">
        <v>6</v>
      </c>
    </row>
    <row r="353" customFormat="1" spans="1:22">
      <c r="A353" s="24"/>
      <c r="B353" s="24"/>
      <c r="C353" s="24"/>
      <c r="D353" s="87" t="s">
        <v>804</v>
      </c>
      <c r="E353" s="119">
        <v>97.4</v>
      </c>
      <c r="F353" s="119">
        <v>148</v>
      </c>
      <c r="G353" s="119">
        <v>7.2</v>
      </c>
      <c r="H353" s="119">
        <v>34.2</v>
      </c>
      <c r="I353" s="119">
        <v>402.9</v>
      </c>
      <c r="J353" s="119">
        <v>24.4</v>
      </c>
      <c r="K353" s="119">
        <v>71.1</v>
      </c>
      <c r="L353" s="119">
        <v>136.7</v>
      </c>
      <c r="M353" s="119">
        <v>129</v>
      </c>
      <c r="N353" s="119">
        <v>94.4</v>
      </c>
      <c r="O353" s="124">
        <v>26.3</v>
      </c>
      <c r="P353" s="124">
        <v>228.9</v>
      </c>
      <c r="Q353" s="124">
        <v>210.2</v>
      </c>
      <c r="R353" s="110"/>
      <c r="S353" s="124">
        <v>219.6</v>
      </c>
      <c r="T353" s="124">
        <v>651</v>
      </c>
      <c r="U353" s="124">
        <v>4.18</v>
      </c>
      <c r="V353" s="130">
        <v>5</v>
      </c>
    </row>
    <row r="354" customFormat="1" spans="1:22">
      <c r="A354" s="24"/>
      <c r="B354" s="24"/>
      <c r="C354" s="24"/>
      <c r="D354" s="88" t="s">
        <v>580</v>
      </c>
      <c r="E354" s="120">
        <v>98.8888888888889</v>
      </c>
      <c r="F354" s="120">
        <v>148.1</v>
      </c>
      <c r="G354" s="120">
        <v>7.39111111111111</v>
      </c>
      <c r="H354" s="120">
        <v>32.2877777777778</v>
      </c>
      <c r="I354" s="120">
        <v>381.431532961533</v>
      </c>
      <c r="J354" s="120">
        <v>22.3611111111111</v>
      </c>
      <c r="K354" s="120">
        <v>69.2385885046553</v>
      </c>
      <c r="L354" s="120">
        <v>132.981111111111</v>
      </c>
      <c r="M354" s="120">
        <v>123.903377777778</v>
      </c>
      <c r="N354" s="120">
        <v>93.2864805316767</v>
      </c>
      <c r="O354" s="125">
        <v>25.9211111111111</v>
      </c>
      <c r="P354" s="125">
        <v>234.654</v>
      </c>
      <c r="Q354" s="125">
        <v>229.529</v>
      </c>
      <c r="R354" s="110"/>
      <c r="S354" s="125">
        <v>232.092</v>
      </c>
      <c r="T354" s="125">
        <v>673.17</v>
      </c>
      <c r="U354" s="131">
        <v>3.96769012170259</v>
      </c>
      <c r="V354" s="132">
        <v>5</v>
      </c>
    </row>
    <row r="355" customFormat="1" spans="1:22">
      <c r="A355" s="24">
        <v>2018</v>
      </c>
      <c r="B355" s="24" t="s">
        <v>502</v>
      </c>
      <c r="C355" s="24" t="s">
        <v>811</v>
      </c>
      <c r="D355" s="51" t="s">
        <v>786</v>
      </c>
      <c r="E355" s="52">
        <v>116</v>
      </c>
      <c r="F355" s="52">
        <v>142</v>
      </c>
      <c r="G355" s="52">
        <v>3.7</v>
      </c>
      <c r="H355" s="52">
        <v>20.3</v>
      </c>
      <c r="I355" s="52">
        <v>448.7</v>
      </c>
      <c r="J355" s="52">
        <v>12.3</v>
      </c>
      <c r="K355" s="52">
        <v>62.4</v>
      </c>
      <c r="L355" s="52">
        <v>220</v>
      </c>
      <c r="M355" s="52">
        <v>188</v>
      </c>
      <c r="N355" s="52">
        <v>85.5</v>
      </c>
      <c r="O355" s="52">
        <v>26.3</v>
      </c>
      <c r="P355" s="61">
        <v>14.78</v>
      </c>
      <c r="Q355" s="61">
        <v>14.86</v>
      </c>
      <c r="R355" s="61">
        <v>14.06</v>
      </c>
      <c r="S355" s="61">
        <v>14.57</v>
      </c>
      <c r="T355" s="52">
        <v>728.3</v>
      </c>
      <c r="U355" s="61">
        <v>4.5</v>
      </c>
      <c r="V355" s="75">
        <v>6</v>
      </c>
    </row>
    <row r="356" customFormat="1" spans="1:22">
      <c r="A356" s="24"/>
      <c r="B356" s="24"/>
      <c r="C356" s="24"/>
      <c r="D356" s="51" t="s">
        <v>770</v>
      </c>
      <c r="E356" s="52">
        <v>126</v>
      </c>
      <c r="F356" s="52">
        <v>135</v>
      </c>
      <c r="G356" s="52">
        <v>6.6</v>
      </c>
      <c r="H356" s="52">
        <v>28.6</v>
      </c>
      <c r="I356" s="52">
        <v>333</v>
      </c>
      <c r="J356" s="52">
        <v>18.8</v>
      </c>
      <c r="K356" s="52">
        <v>65.7</v>
      </c>
      <c r="L356" s="52">
        <v>251.4</v>
      </c>
      <c r="M356" s="52">
        <v>147.1</v>
      </c>
      <c r="N356" s="52">
        <v>58.5</v>
      </c>
      <c r="O356" s="52">
        <v>28.5</v>
      </c>
      <c r="P356" s="61">
        <v>13.5</v>
      </c>
      <c r="Q356" s="61">
        <v>13.9</v>
      </c>
      <c r="R356" s="61">
        <v>13.66</v>
      </c>
      <c r="S356" s="61">
        <v>13.66</v>
      </c>
      <c r="T356" s="52">
        <v>683</v>
      </c>
      <c r="U356" s="61">
        <v>8.15518606492478</v>
      </c>
      <c r="V356" s="75">
        <v>6</v>
      </c>
    </row>
    <row r="357" customFormat="1" spans="1:22">
      <c r="A357" s="24"/>
      <c r="B357" s="24"/>
      <c r="C357" s="24"/>
      <c r="D357" s="51" t="s">
        <v>751</v>
      </c>
      <c r="E357" s="52">
        <v>110.8</v>
      </c>
      <c r="F357" s="52">
        <v>152</v>
      </c>
      <c r="G357" s="52">
        <v>5.2</v>
      </c>
      <c r="H357" s="52">
        <v>29.1</v>
      </c>
      <c r="I357" s="52">
        <v>554.4</v>
      </c>
      <c r="J357" s="52">
        <v>17.2</v>
      </c>
      <c r="K357" s="52">
        <v>59.2</v>
      </c>
      <c r="L357" s="52">
        <v>139.7</v>
      </c>
      <c r="M357" s="52">
        <v>119.8</v>
      </c>
      <c r="N357" s="52">
        <v>85.8</v>
      </c>
      <c r="O357" s="52">
        <v>29.2</v>
      </c>
      <c r="P357" s="61">
        <v>15.42</v>
      </c>
      <c r="Q357" s="61">
        <v>15.05</v>
      </c>
      <c r="R357" s="61">
        <v>15.27</v>
      </c>
      <c r="S357" s="61">
        <v>15.25</v>
      </c>
      <c r="T357" s="52">
        <v>762.3</v>
      </c>
      <c r="U357" s="61">
        <v>1.8</v>
      </c>
      <c r="V357" s="75">
        <v>6</v>
      </c>
    </row>
    <row r="358" customFormat="1" spans="1:22">
      <c r="A358" s="24"/>
      <c r="B358" s="24"/>
      <c r="C358" s="24"/>
      <c r="D358" s="51" t="s">
        <v>782</v>
      </c>
      <c r="E358" s="52">
        <v>116</v>
      </c>
      <c r="F358" s="52">
        <v>139</v>
      </c>
      <c r="G358" s="52">
        <v>3.7</v>
      </c>
      <c r="H358" s="52">
        <v>19.8</v>
      </c>
      <c r="I358" s="52">
        <v>435</v>
      </c>
      <c r="J358" s="52">
        <v>12.3</v>
      </c>
      <c r="K358" s="52">
        <v>62.1</v>
      </c>
      <c r="L358" s="52">
        <v>232</v>
      </c>
      <c r="M358" s="52">
        <v>210</v>
      </c>
      <c r="N358" s="52">
        <v>90.5</v>
      </c>
      <c r="O358" s="52">
        <v>26.2</v>
      </c>
      <c r="P358" s="61">
        <v>14.36</v>
      </c>
      <c r="Q358" s="61">
        <v>13.95</v>
      </c>
      <c r="R358" s="61">
        <v>14.58</v>
      </c>
      <c r="S358" s="61">
        <v>14.3</v>
      </c>
      <c r="T358" s="52">
        <v>714.8</v>
      </c>
      <c r="U358" s="61">
        <v>4.3</v>
      </c>
      <c r="V358" s="75">
        <v>8</v>
      </c>
    </row>
    <row r="359" customFormat="1" spans="1:22">
      <c r="A359" s="24"/>
      <c r="B359" s="24"/>
      <c r="C359" s="24"/>
      <c r="D359" s="51" t="s">
        <v>792</v>
      </c>
      <c r="E359" s="52">
        <v>118</v>
      </c>
      <c r="F359" s="52">
        <v>136</v>
      </c>
      <c r="G359" s="52">
        <v>4.9</v>
      </c>
      <c r="H359" s="52">
        <v>24.2</v>
      </c>
      <c r="I359" s="52">
        <v>393.9</v>
      </c>
      <c r="J359" s="52">
        <v>11.5</v>
      </c>
      <c r="K359" s="52">
        <v>47.6</v>
      </c>
      <c r="L359" s="52">
        <v>176</v>
      </c>
      <c r="M359" s="52">
        <v>110.8</v>
      </c>
      <c r="N359" s="52">
        <v>63</v>
      </c>
      <c r="O359" s="52">
        <v>25.3</v>
      </c>
      <c r="P359" s="61">
        <v>15.51</v>
      </c>
      <c r="Q359" s="61">
        <v>16.29</v>
      </c>
      <c r="R359" s="61">
        <v>16.37</v>
      </c>
      <c r="S359" s="61">
        <v>16.06</v>
      </c>
      <c r="T359" s="52">
        <v>713.7</v>
      </c>
      <c r="U359" s="61">
        <v>4.1</v>
      </c>
      <c r="V359" s="75">
        <v>5</v>
      </c>
    </row>
    <row r="360" customFormat="1" spans="1:22">
      <c r="A360" s="24"/>
      <c r="B360" s="24"/>
      <c r="C360" s="24"/>
      <c r="D360" s="51" t="s">
        <v>762</v>
      </c>
      <c r="E360" s="52">
        <v>125</v>
      </c>
      <c r="F360" s="52">
        <v>149</v>
      </c>
      <c r="G360" s="52">
        <v>4.8</v>
      </c>
      <c r="H360" s="52">
        <v>20.9</v>
      </c>
      <c r="I360" s="52">
        <v>340.5</v>
      </c>
      <c r="J360" s="52">
        <v>13.9</v>
      </c>
      <c r="K360" s="52">
        <v>66.5</v>
      </c>
      <c r="L360" s="52">
        <v>228.6</v>
      </c>
      <c r="M360" s="52">
        <v>186.9</v>
      </c>
      <c r="N360" s="52">
        <v>81.8</v>
      </c>
      <c r="O360" s="52">
        <v>27.7</v>
      </c>
      <c r="P360" s="61">
        <v>17.37</v>
      </c>
      <c r="Q360" s="61">
        <v>17.08</v>
      </c>
      <c r="R360" s="61">
        <v>17.16</v>
      </c>
      <c r="S360" s="61">
        <v>17.2</v>
      </c>
      <c r="T360" s="52">
        <v>708.7</v>
      </c>
      <c r="U360" s="61">
        <v>7</v>
      </c>
      <c r="V360" s="75">
        <v>5</v>
      </c>
    </row>
    <row r="361" customFormat="1" spans="1:22">
      <c r="A361" s="24"/>
      <c r="B361" s="24"/>
      <c r="C361" s="24"/>
      <c r="D361" s="51" t="s">
        <v>754</v>
      </c>
      <c r="E361" s="52">
        <v>142</v>
      </c>
      <c r="F361" s="52">
        <v>154</v>
      </c>
      <c r="G361" s="52">
        <v>5.1</v>
      </c>
      <c r="H361" s="52">
        <v>17.5</v>
      </c>
      <c r="I361" s="52">
        <v>243.1</v>
      </c>
      <c r="J361" s="52">
        <v>13.8</v>
      </c>
      <c r="K361" s="52">
        <v>78.7</v>
      </c>
      <c r="L361" s="52">
        <v>287.6</v>
      </c>
      <c r="M361" s="52">
        <v>228.9</v>
      </c>
      <c r="N361" s="52">
        <v>79.6</v>
      </c>
      <c r="O361" s="52">
        <v>28.7</v>
      </c>
      <c r="P361" s="61">
        <v>20.01</v>
      </c>
      <c r="Q361" s="61">
        <v>18.72</v>
      </c>
      <c r="R361" s="61">
        <v>19.86</v>
      </c>
      <c r="S361" s="61">
        <v>19.53</v>
      </c>
      <c r="T361" s="52">
        <v>874</v>
      </c>
      <c r="U361" s="61">
        <v>0.6</v>
      </c>
      <c r="V361" s="75">
        <v>6</v>
      </c>
    </row>
    <row r="362" customFormat="1" spans="1:22">
      <c r="A362" s="24"/>
      <c r="B362" s="24"/>
      <c r="C362" s="24"/>
      <c r="D362" s="51" t="s">
        <v>787</v>
      </c>
      <c r="E362" s="52">
        <v>126.3</v>
      </c>
      <c r="F362" s="52">
        <v>137</v>
      </c>
      <c r="G362" s="52">
        <v>6.4</v>
      </c>
      <c r="H362" s="52">
        <v>21.7</v>
      </c>
      <c r="I362" s="52">
        <v>239.1</v>
      </c>
      <c r="J362" s="52">
        <v>17.8</v>
      </c>
      <c r="K362" s="52">
        <v>82</v>
      </c>
      <c r="L362" s="52">
        <v>163.7</v>
      </c>
      <c r="M362" s="52">
        <v>148</v>
      </c>
      <c r="N362" s="52">
        <v>90.4</v>
      </c>
      <c r="O362" s="52">
        <v>28.2</v>
      </c>
      <c r="P362" s="61">
        <v>14.11</v>
      </c>
      <c r="Q362" s="61">
        <v>14.36</v>
      </c>
      <c r="R362" s="61">
        <v>14.51</v>
      </c>
      <c r="S362" s="61">
        <v>14.33</v>
      </c>
      <c r="T362" s="52">
        <v>716.3</v>
      </c>
      <c r="U362" s="61">
        <v>7.2</v>
      </c>
      <c r="V362" s="75">
        <v>5</v>
      </c>
    </row>
    <row r="363" customFormat="1" spans="1:22">
      <c r="A363" s="24"/>
      <c r="B363" s="24"/>
      <c r="C363" s="24"/>
      <c r="D363" s="51" t="s">
        <v>793</v>
      </c>
      <c r="E363" s="52">
        <v>119.5</v>
      </c>
      <c r="F363" s="52">
        <v>141</v>
      </c>
      <c r="G363" s="52">
        <v>6.2</v>
      </c>
      <c r="H363" s="52">
        <v>28.6</v>
      </c>
      <c r="I363" s="52">
        <v>358.9</v>
      </c>
      <c r="J363" s="52">
        <v>15.5</v>
      </c>
      <c r="K363" s="52">
        <v>54.4</v>
      </c>
      <c r="L363" s="52">
        <v>251.8</v>
      </c>
      <c r="M363" s="52">
        <v>184.1</v>
      </c>
      <c r="N363" s="52">
        <v>73.1</v>
      </c>
      <c r="O363" s="52">
        <v>27</v>
      </c>
      <c r="P363" s="61">
        <v>16</v>
      </c>
      <c r="Q363" s="61">
        <v>16.75</v>
      </c>
      <c r="R363" s="61">
        <v>16.25</v>
      </c>
      <c r="S363" s="61">
        <v>16.33</v>
      </c>
      <c r="T363" s="52">
        <v>726</v>
      </c>
      <c r="U363" s="61">
        <v>3.4</v>
      </c>
      <c r="V363" s="75">
        <v>8</v>
      </c>
    </row>
    <row r="364" customFormat="1" spans="1:22">
      <c r="A364" s="24"/>
      <c r="B364" s="24"/>
      <c r="C364" s="24"/>
      <c r="D364" s="51" t="s">
        <v>803</v>
      </c>
      <c r="E364" s="52">
        <v>113</v>
      </c>
      <c r="F364" s="52">
        <v>153</v>
      </c>
      <c r="G364" s="52">
        <v>5.7</v>
      </c>
      <c r="H364" s="52"/>
      <c r="I364" s="52">
        <v>312.5</v>
      </c>
      <c r="J364" s="52">
        <v>15.5</v>
      </c>
      <c r="K364" s="52">
        <v>86.3</v>
      </c>
      <c r="L364" s="52">
        <v>168.7</v>
      </c>
      <c r="M364" s="52">
        <v>152.5</v>
      </c>
      <c r="N364" s="52">
        <v>90.4</v>
      </c>
      <c r="O364" s="52">
        <v>26.7</v>
      </c>
      <c r="P364" s="61">
        <v>12.62</v>
      </c>
      <c r="Q364" s="61">
        <v>12.98</v>
      </c>
      <c r="R364" s="61">
        <v>12.08</v>
      </c>
      <c r="S364" s="61">
        <v>12.56</v>
      </c>
      <c r="T364" s="52">
        <v>628</v>
      </c>
      <c r="U364" s="61">
        <v>3.8</v>
      </c>
      <c r="V364" s="75">
        <v>10</v>
      </c>
    </row>
    <row r="365" customFormat="1" spans="1:22">
      <c r="A365" s="24"/>
      <c r="B365" s="24"/>
      <c r="C365" s="24"/>
      <c r="D365" s="51" t="s">
        <v>745</v>
      </c>
      <c r="E365" s="52">
        <v>127.9</v>
      </c>
      <c r="F365" s="52">
        <v>144</v>
      </c>
      <c r="G365" s="52">
        <v>3.2</v>
      </c>
      <c r="H365" s="52">
        <v>24.5</v>
      </c>
      <c r="I365" s="52">
        <v>670.5</v>
      </c>
      <c r="J365" s="52">
        <v>19.2</v>
      </c>
      <c r="K365" s="52">
        <v>78.2</v>
      </c>
      <c r="L365" s="52">
        <v>173.5</v>
      </c>
      <c r="M365" s="52">
        <v>130.7</v>
      </c>
      <c r="N365" s="52">
        <v>75.3</v>
      </c>
      <c r="O365" s="52">
        <v>27.6</v>
      </c>
      <c r="P365" s="61">
        <v>14.4</v>
      </c>
      <c r="Q365" s="61">
        <v>15</v>
      </c>
      <c r="R365" s="61">
        <v>13.9</v>
      </c>
      <c r="S365" s="61">
        <v>14.4</v>
      </c>
      <c r="T365" s="52">
        <v>721.7</v>
      </c>
      <c r="U365" s="61">
        <v>1.8</v>
      </c>
      <c r="V365" s="75">
        <v>9</v>
      </c>
    </row>
    <row r="366" s="2" customFormat="1" spans="1:22">
      <c r="A366" s="24"/>
      <c r="B366" s="30"/>
      <c r="C366" s="24"/>
      <c r="D366" s="53" t="s">
        <v>580</v>
      </c>
      <c r="E366" s="54">
        <f t="shared" ref="E366:T366" si="26">AVERAGE(E355:E365)</f>
        <v>121.863636363636</v>
      </c>
      <c r="F366" s="54">
        <f t="shared" si="26"/>
        <v>143.818181818182</v>
      </c>
      <c r="G366" s="54">
        <f t="shared" si="26"/>
        <v>5.04545454545455</v>
      </c>
      <c r="H366" s="54">
        <f t="shared" si="26"/>
        <v>23.52</v>
      </c>
      <c r="I366" s="54">
        <f t="shared" si="26"/>
        <v>393.6</v>
      </c>
      <c r="J366" s="54">
        <f t="shared" si="26"/>
        <v>15.2545454545455</v>
      </c>
      <c r="K366" s="54">
        <f t="shared" si="26"/>
        <v>67.5545454545455</v>
      </c>
      <c r="L366" s="54">
        <f t="shared" si="26"/>
        <v>208.454545454545</v>
      </c>
      <c r="M366" s="54">
        <f t="shared" si="26"/>
        <v>164.254545454545</v>
      </c>
      <c r="N366" s="54">
        <f t="shared" si="26"/>
        <v>79.4454545454545</v>
      </c>
      <c r="O366" s="54">
        <f t="shared" si="26"/>
        <v>27.4</v>
      </c>
      <c r="P366" s="54">
        <f t="shared" si="26"/>
        <v>15.28</v>
      </c>
      <c r="Q366" s="54">
        <f t="shared" si="26"/>
        <v>15.3581818181818</v>
      </c>
      <c r="R366" s="54">
        <f t="shared" si="26"/>
        <v>15.2454545454545</v>
      </c>
      <c r="S366" s="54">
        <f t="shared" si="26"/>
        <v>15.29</v>
      </c>
      <c r="T366" s="54">
        <f t="shared" si="26"/>
        <v>725.163636363636</v>
      </c>
      <c r="U366" s="62">
        <v>4.07055630936228</v>
      </c>
      <c r="V366" s="21">
        <v>6</v>
      </c>
    </row>
    <row r="367" customFormat="1" spans="1:22">
      <c r="A367" s="24">
        <v>2019</v>
      </c>
      <c r="B367" s="24"/>
      <c r="C367" s="24" t="s">
        <v>812</v>
      </c>
      <c r="D367" s="51" t="s">
        <v>770</v>
      </c>
      <c r="E367" s="92">
        <v>133.7</v>
      </c>
      <c r="F367" s="92">
        <v>146</v>
      </c>
      <c r="G367" s="92">
        <v>6.1</v>
      </c>
      <c r="H367" s="92">
        <v>31</v>
      </c>
      <c r="I367" s="92">
        <v>408.2</v>
      </c>
      <c r="J367" s="92">
        <v>21.5</v>
      </c>
      <c r="K367" s="92">
        <v>69.4</v>
      </c>
      <c r="L367" s="92">
        <v>141.6</v>
      </c>
      <c r="M367" s="92">
        <v>136.8</v>
      </c>
      <c r="N367" s="92">
        <v>96.6</v>
      </c>
      <c r="O367" s="92">
        <v>28.3</v>
      </c>
      <c r="P367" s="61">
        <v>15.54</v>
      </c>
      <c r="Q367" s="61">
        <v>15.72</v>
      </c>
      <c r="R367" s="61">
        <v>15.66</v>
      </c>
      <c r="S367" s="61">
        <v>15.64</v>
      </c>
      <c r="T367" s="92">
        <v>782</v>
      </c>
      <c r="U367" s="61">
        <v>18.93536121673</v>
      </c>
      <c r="V367" s="67">
        <v>2</v>
      </c>
    </row>
    <row r="368" customFormat="1" spans="1:22">
      <c r="A368" s="24"/>
      <c r="B368" s="24"/>
      <c r="C368" s="24"/>
      <c r="D368" s="51" t="s">
        <v>751</v>
      </c>
      <c r="E368" s="92">
        <v>116.2</v>
      </c>
      <c r="F368" s="92">
        <v>153</v>
      </c>
      <c r="G368" s="92">
        <v>4.78</v>
      </c>
      <c r="H368" s="92">
        <v>25.32</v>
      </c>
      <c r="I368" s="92">
        <v>529.71</v>
      </c>
      <c r="J368" s="92">
        <v>16.67</v>
      </c>
      <c r="K368" s="92">
        <v>65.84</v>
      </c>
      <c r="L368" s="92">
        <v>237.8</v>
      </c>
      <c r="M368" s="92">
        <v>169.1</v>
      </c>
      <c r="N368" s="92">
        <v>68.71</v>
      </c>
      <c r="O368" s="92">
        <v>30.24</v>
      </c>
      <c r="P368" s="61">
        <v>17.44</v>
      </c>
      <c r="Q368" s="61">
        <v>16.83</v>
      </c>
      <c r="R368" s="61">
        <v>16.89</v>
      </c>
      <c r="S368" s="61">
        <v>17.05</v>
      </c>
      <c r="T368" s="92">
        <v>852.67</v>
      </c>
      <c r="U368" s="61">
        <v>6.65</v>
      </c>
      <c r="V368" s="67">
        <v>4</v>
      </c>
    </row>
    <row r="369" customFormat="1" spans="1:22">
      <c r="A369" s="24"/>
      <c r="B369" s="24"/>
      <c r="C369" s="24"/>
      <c r="D369" s="51" t="s">
        <v>782</v>
      </c>
      <c r="E369" s="92">
        <v>120</v>
      </c>
      <c r="F369" s="92">
        <v>139</v>
      </c>
      <c r="G369" s="92">
        <v>3.4</v>
      </c>
      <c r="H369" s="92">
        <v>20.3</v>
      </c>
      <c r="I369" s="92">
        <v>497.1</v>
      </c>
      <c r="J369" s="92">
        <v>12.8</v>
      </c>
      <c r="K369" s="92">
        <v>63.1</v>
      </c>
      <c r="L369" s="92">
        <v>228</v>
      </c>
      <c r="M369" s="92">
        <v>206</v>
      </c>
      <c r="N369" s="92">
        <v>90.4</v>
      </c>
      <c r="O369" s="92">
        <v>26.9</v>
      </c>
      <c r="P369" s="61">
        <v>14.19</v>
      </c>
      <c r="Q369" s="61">
        <v>14.33</v>
      </c>
      <c r="R369" s="61">
        <v>14.38</v>
      </c>
      <c r="S369" s="61">
        <v>14.3</v>
      </c>
      <c r="T369" s="92">
        <v>714.97</v>
      </c>
      <c r="U369" s="61">
        <v>4.73</v>
      </c>
      <c r="V369" s="67">
        <v>8</v>
      </c>
    </row>
    <row r="370" customFormat="1" spans="1:22">
      <c r="A370" s="24"/>
      <c r="B370" s="24"/>
      <c r="C370" s="24"/>
      <c r="D370" s="51" t="s">
        <v>792</v>
      </c>
      <c r="E370" s="92">
        <v>116.1</v>
      </c>
      <c r="F370" s="92">
        <v>143</v>
      </c>
      <c r="G370" s="92">
        <v>4.2</v>
      </c>
      <c r="H370" s="92">
        <v>25.3</v>
      </c>
      <c r="I370" s="92">
        <v>502.4</v>
      </c>
      <c r="J370" s="92">
        <v>13.7</v>
      </c>
      <c r="K370" s="92">
        <v>54.1</v>
      </c>
      <c r="L370" s="92">
        <v>214</v>
      </c>
      <c r="M370" s="92">
        <v>196.2</v>
      </c>
      <c r="N370" s="92">
        <v>91.7</v>
      </c>
      <c r="O370" s="92">
        <v>25.8</v>
      </c>
      <c r="P370" s="61">
        <v>19.98</v>
      </c>
      <c r="Q370" s="61">
        <v>20.65</v>
      </c>
      <c r="R370" s="61">
        <v>20.36</v>
      </c>
      <c r="S370" s="61">
        <v>20.33</v>
      </c>
      <c r="T370" s="92">
        <v>903.5</v>
      </c>
      <c r="U370" s="61">
        <v>2.99</v>
      </c>
      <c r="V370" s="67">
        <v>2</v>
      </c>
    </row>
    <row r="371" customFormat="1" spans="1:22">
      <c r="A371" s="24"/>
      <c r="B371" s="24"/>
      <c r="C371" s="24"/>
      <c r="D371" s="51" t="s">
        <v>754</v>
      </c>
      <c r="E371" s="92">
        <v>135</v>
      </c>
      <c r="F371" s="92">
        <v>151</v>
      </c>
      <c r="G371" s="92">
        <v>4</v>
      </c>
      <c r="H371" s="92">
        <v>20.4</v>
      </c>
      <c r="I371" s="92">
        <v>410</v>
      </c>
      <c r="J371" s="92">
        <v>17</v>
      </c>
      <c r="K371" s="92">
        <v>83.5</v>
      </c>
      <c r="L371" s="92">
        <v>203.6</v>
      </c>
      <c r="M371" s="92">
        <v>170.2</v>
      </c>
      <c r="N371" s="92">
        <v>83.6</v>
      </c>
      <c r="O371" s="92">
        <v>27.6</v>
      </c>
      <c r="P371" s="61">
        <v>17.59</v>
      </c>
      <c r="Q371" s="61">
        <v>17.5</v>
      </c>
      <c r="R371" s="61">
        <v>17.02</v>
      </c>
      <c r="S371" s="61">
        <v>17.37</v>
      </c>
      <c r="T371" s="92">
        <v>777.45</v>
      </c>
      <c r="U371" s="61">
        <v>11.44</v>
      </c>
      <c r="V371" s="67">
        <v>5</v>
      </c>
    </row>
    <row r="372" customFormat="1" spans="1:22">
      <c r="A372" s="24"/>
      <c r="B372" s="24"/>
      <c r="C372" s="24"/>
      <c r="D372" s="51" t="s">
        <v>775</v>
      </c>
      <c r="E372" s="92">
        <v>121</v>
      </c>
      <c r="F372" s="92">
        <v>148</v>
      </c>
      <c r="G372" s="92">
        <v>6.6</v>
      </c>
      <c r="H372" s="92">
        <v>25.9</v>
      </c>
      <c r="I372" s="92">
        <v>292.4</v>
      </c>
      <c r="J372" s="92">
        <v>15.6</v>
      </c>
      <c r="K372" s="92">
        <v>60.2</v>
      </c>
      <c r="L372" s="92">
        <v>244.5</v>
      </c>
      <c r="M372" s="92">
        <v>200.8</v>
      </c>
      <c r="N372" s="92">
        <v>82.1</v>
      </c>
      <c r="O372" s="92">
        <v>29.7</v>
      </c>
      <c r="P372" s="61">
        <v>17.3</v>
      </c>
      <c r="Q372" s="61">
        <v>16.2</v>
      </c>
      <c r="R372" s="61">
        <v>16.6</v>
      </c>
      <c r="S372" s="61">
        <v>16.7</v>
      </c>
      <c r="T372" s="92">
        <v>835</v>
      </c>
      <c r="U372" s="61">
        <v>2.88</v>
      </c>
      <c r="V372" s="67">
        <v>6</v>
      </c>
    </row>
    <row r="373" customFormat="1" spans="1:22">
      <c r="A373" s="24"/>
      <c r="B373" s="24"/>
      <c r="C373" s="24"/>
      <c r="D373" s="51" t="s">
        <v>787</v>
      </c>
      <c r="E373" s="92">
        <v>116</v>
      </c>
      <c r="F373" s="92">
        <v>134</v>
      </c>
      <c r="G373" s="92">
        <v>5.7</v>
      </c>
      <c r="H373" s="92">
        <v>27.3</v>
      </c>
      <c r="I373" s="92">
        <v>378.947368421053</v>
      </c>
      <c r="J373" s="92">
        <v>14.1</v>
      </c>
      <c r="K373" s="92">
        <v>51.6483516483516</v>
      </c>
      <c r="L373" s="92">
        <v>213.64</v>
      </c>
      <c r="M373" s="92">
        <v>204.49</v>
      </c>
      <c r="N373" s="92">
        <v>95.72</v>
      </c>
      <c r="O373" s="92">
        <v>29.69</v>
      </c>
      <c r="P373" s="61">
        <v>14.75</v>
      </c>
      <c r="Q373" s="61">
        <v>14.67</v>
      </c>
      <c r="R373" s="61">
        <v>14.87</v>
      </c>
      <c r="S373" s="61">
        <v>14.76</v>
      </c>
      <c r="T373" s="92">
        <v>738</v>
      </c>
      <c r="U373" s="61">
        <v>8.95</v>
      </c>
      <c r="V373" s="67">
        <v>3</v>
      </c>
    </row>
    <row r="374" customFormat="1" spans="1:22">
      <c r="A374" s="24"/>
      <c r="B374" s="24"/>
      <c r="C374" s="24"/>
      <c r="D374" s="51" t="s">
        <v>813</v>
      </c>
      <c r="E374" s="92">
        <v>113</v>
      </c>
      <c r="F374" s="92">
        <v>145</v>
      </c>
      <c r="G374" s="92">
        <v>5.92</v>
      </c>
      <c r="H374" s="92">
        <v>26.21</v>
      </c>
      <c r="I374" s="92">
        <v>342.7</v>
      </c>
      <c r="J374" s="92">
        <v>18.28</v>
      </c>
      <c r="K374" s="92">
        <v>69.7</v>
      </c>
      <c r="L374" s="92">
        <v>180.9</v>
      </c>
      <c r="M374" s="92">
        <v>161.6</v>
      </c>
      <c r="N374" s="92">
        <v>89.33</v>
      </c>
      <c r="O374" s="92">
        <v>30.6</v>
      </c>
      <c r="P374" s="61">
        <v>19.15</v>
      </c>
      <c r="Q374" s="61">
        <v>18.75</v>
      </c>
      <c r="R374" s="61">
        <v>19.6</v>
      </c>
      <c r="S374" s="61">
        <v>19.17</v>
      </c>
      <c r="T374" s="92">
        <v>887.39</v>
      </c>
      <c r="U374" s="61">
        <v>5.56</v>
      </c>
      <c r="V374" s="67">
        <v>2</v>
      </c>
    </row>
    <row r="375" customFormat="1" spans="1:22">
      <c r="A375" s="24"/>
      <c r="B375" s="24"/>
      <c r="C375" s="24"/>
      <c r="D375" s="51" t="s">
        <v>803</v>
      </c>
      <c r="E375" s="92">
        <v>129.777777777778</v>
      </c>
      <c r="F375" s="92">
        <v>147</v>
      </c>
      <c r="G375" s="92">
        <v>5.91818181818182</v>
      </c>
      <c r="H375" s="92">
        <v>19.0966666666667</v>
      </c>
      <c r="I375" s="92">
        <v>322.677931387609</v>
      </c>
      <c r="J375" s="92">
        <v>13.49</v>
      </c>
      <c r="K375" s="92">
        <v>70.6406004538314</v>
      </c>
      <c r="L375" s="92">
        <v>253.888888888889</v>
      </c>
      <c r="M375" s="92">
        <v>227.122222222222</v>
      </c>
      <c r="N375" s="92">
        <v>89.4573304157549</v>
      </c>
      <c r="O375" s="92">
        <v>26.4</v>
      </c>
      <c r="P375" s="61">
        <v>15.6</v>
      </c>
      <c r="Q375" s="61">
        <v>16.35</v>
      </c>
      <c r="R375" s="61">
        <v>15.98</v>
      </c>
      <c r="S375" s="61">
        <v>15.9766666666667</v>
      </c>
      <c r="T375" s="92">
        <v>798.833333333333</v>
      </c>
      <c r="U375" s="61">
        <v>17.19</v>
      </c>
      <c r="V375" s="67">
        <v>2</v>
      </c>
    </row>
    <row r="376" customFormat="1" spans="1:22">
      <c r="A376" s="24"/>
      <c r="B376" s="24"/>
      <c r="C376" s="24"/>
      <c r="D376" s="51" t="s">
        <v>745</v>
      </c>
      <c r="E376" s="92">
        <v>121.4</v>
      </c>
      <c r="F376" s="92">
        <v>147</v>
      </c>
      <c r="G376" s="92">
        <v>3.3</v>
      </c>
      <c r="H376" s="92">
        <v>20.6</v>
      </c>
      <c r="I376" s="92">
        <v>515</v>
      </c>
      <c r="J376" s="92">
        <v>14.5</v>
      </c>
      <c r="K376" s="92">
        <v>70.7</v>
      </c>
      <c r="L376" s="92">
        <v>281.22</v>
      </c>
      <c r="M376" s="92">
        <v>221.44</v>
      </c>
      <c r="N376" s="92">
        <v>78.74</v>
      </c>
      <c r="O376" s="92">
        <v>29.07</v>
      </c>
      <c r="P376" s="61">
        <v>16.96</v>
      </c>
      <c r="Q376" s="61">
        <v>17.97</v>
      </c>
      <c r="R376" s="61">
        <v>17.15</v>
      </c>
      <c r="S376" s="61">
        <v>17.36</v>
      </c>
      <c r="T376" s="92">
        <v>868.01</v>
      </c>
      <c r="U376" s="61">
        <v>10.52</v>
      </c>
      <c r="V376" s="67">
        <v>1</v>
      </c>
    </row>
    <row r="377" customFormat="1" spans="1:22">
      <c r="A377" s="24"/>
      <c r="B377" s="24"/>
      <c r="C377" s="24"/>
      <c r="D377" s="51" t="s">
        <v>790</v>
      </c>
      <c r="E377" s="92">
        <v>121</v>
      </c>
      <c r="F377" s="92">
        <v>144</v>
      </c>
      <c r="G377" s="92">
        <v>3.3</v>
      </c>
      <c r="H377" s="92">
        <v>19.7</v>
      </c>
      <c r="I377" s="92">
        <v>497</v>
      </c>
      <c r="J377" s="92">
        <v>13.2</v>
      </c>
      <c r="K377" s="92">
        <v>67</v>
      </c>
      <c r="L377" s="92">
        <v>231</v>
      </c>
      <c r="M377" s="92">
        <v>204</v>
      </c>
      <c r="N377" s="92">
        <v>88.3</v>
      </c>
      <c r="O377" s="92">
        <v>27.1</v>
      </c>
      <c r="P377" s="61">
        <v>14.46</v>
      </c>
      <c r="Q377" s="61">
        <v>14.53</v>
      </c>
      <c r="R377" s="61">
        <v>14.58</v>
      </c>
      <c r="S377" s="61">
        <v>14.52</v>
      </c>
      <c r="T377" s="92">
        <v>726.15</v>
      </c>
      <c r="U377" s="61">
        <v>6.13</v>
      </c>
      <c r="V377" s="67">
        <v>3</v>
      </c>
    </row>
    <row r="378" customFormat="1" spans="1:22">
      <c r="A378" s="24"/>
      <c r="B378" s="24"/>
      <c r="C378" s="24"/>
      <c r="D378" s="53" t="s">
        <v>580</v>
      </c>
      <c r="E378" s="93">
        <f t="shared" ref="E378:T378" si="27">AVERAGE(E367:E377)</f>
        <v>122.107070707071</v>
      </c>
      <c r="F378" s="93">
        <f t="shared" si="27"/>
        <v>145.181818181818</v>
      </c>
      <c r="G378" s="93">
        <f t="shared" si="27"/>
        <v>4.83801652892562</v>
      </c>
      <c r="H378" s="93">
        <f t="shared" si="27"/>
        <v>23.7387878787879</v>
      </c>
      <c r="I378" s="93">
        <f t="shared" si="27"/>
        <v>426.921390891697</v>
      </c>
      <c r="J378" s="93">
        <f t="shared" si="27"/>
        <v>15.5309090909091</v>
      </c>
      <c r="K378" s="93">
        <f t="shared" si="27"/>
        <v>65.9844501911076</v>
      </c>
      <c r="L378" s="93">
        <f t="shared" si="27"/>
        <v>220.922626262626</v>
      </c>
      <c r="M378" s="93">
        <f t="shared" si="27"/>
        <v>190.704747474747</v>
      </c>
      <c r="N378" s="93">
        <f t="shared" si="27"/>
        <v>86.7870300377959</v>
      </c>
      <c r="O378" s="93">
        <f t="shared" si="27"/>
        <v>28.3090909090909</v>
      </c>
      <c r="P378" s="93">
        <f t="shared" si="27"/>
        <v>16.6327272727273</v>
      </c>
      <c r="Q378" s="93">
        <f t="shared" si="27"/>
        <v>16.6818181818182</v>
      </c>
      <c r="R378" s="93">
        <f t="shared" si="27"/>
        <v>16.6445454545455</v>
      </c>
      <c r="S378" s="93">
        <f t="shared" si="27"/>
        <v>16.6524242424242</v>
      </c>
      <c r="T378" s="93">
        <f t="shared" si="27"/>
        <v>807.633939393939</v>
      </c>
      <c r="U378" s="62">
        <v>8.39</v>
      </c>
      <c r="V378" s="134">
        <v>2</v>
      </c>
    </row>
    <row r="379" customFormat="1" spans="1:22">
      <c r="A379" s="24">
        <v>2020</v>
      </c>
      <c r="B379" s="24"/>
      <c r="C379" s="24" t="s">
        <v>814</v>
      </c>
      <c r="D379" s="51" t="s">
        <v>770</v>
      </c>
      <c r="E379" s="52">
        <v>120.9</v>
      </c>
      <c r="F379" s="52">
        <v>151</v>
      </c>
      <c r="G379" s="52">
        <v>4.3</v>
      </c>
      <c r="H379" s="52">
        <v>19.4</v>
      </c>
      <c r="I379" s="52">
        <v>351.2</v>
      </c>
      <c r="J379" s="52">
        <v>14.9</v>
      </c>
      <c r="K379" s="52">
        <v>76.8</v>
      </c>
      <c r="L379" s="52">
        <v>250.8</v>
      </c>
      <c r="M379" s="52">
        <v>200.7</v>
      </c>
      <c r="N379" s="52">
        <v>80</v>
      </c>
      <c r="O379" s="52">
        <v>26.62</v>
      </c>
      <c r="P379" s="52">
        <v>192.6</v>
      </c>
      <c r="Q379" s="52">
        <v>196.8</v>
      </c>
      <c r="R379" s="52"/>
      <c r="S379" s="52">
        <v>194.7</v>
      </c>
      <c r="T379" s="52">
        <v>778.8</v>
      </c>
      <c r="U379" s="61">
        <v>10.46</v>
      </c>
      <c r="V379" s="67">
        <v>2</v>
      </c>
    </row>
    <row r="380" customFormat="1" spans="1:22">
      <c r="A380" s="24"/>
      <c r="B380" s="24"/>
      <c r="C380" s="24"/>
      <c r="D380" s="51" t="s">
        <v>751</v>
      </c>
      <c r="E380" s="52">
        <v>111.2</v>
      </c>
      <c r="F380" s="52">
        <v>149</v>
      </c>
      <c r="G380" s="52">
        <v>5.07</v>
      </c>
      <c r="H380" s="52">
        <v>29.01</v>
      </c>
      <c r="I380" s="52">
        <v>572.19</v>
      </c>
      <c r="J380" s="52">
        <v>18.75</v>
      </c>
      <c r="K380" s="52">
        <v>64.63</v>
      </c>
      <c r="L380" s="52">
        <v>216.47</v>
      </c>
      <c r="M380" s="52">
        <v>197.33</v>
      </c>
      <c r="N380" s="52">
        <v>91.16</v>
      </c>
      <c r="O380" s="52">
        <v>27.76</v>
      </c>
      <c r="P380" s="52">
        <v>199.79</v>
      </c>
      <c r="Q380" s="52">
        <v>194.84</v>
      </c>
      <c r="R380" s="52"/>
      <c r="S380" s="52">
        <v>197.32</v>
      </c>
      <c r="T380" s="52">
        <v>730.8</v>
      </c>
      <c r="U380" s="61">
        <v>3.06</v>
      </c>
      <c r="V380" s="67">
        <v>3</v>
      </c>
    </row>
    <row r="381" customFormat="1" spans="1:22">
      <c r="A381" s="24"/>
      <c r="B381" s="24"/>
      <c r="C381" s="24"/>
      <c r="D381" s="51" t="s">
        <v>782</v>
      </c>
      <c r="E381" s="52">
        <v>132.4</v>
      </c>
      <c r="F381" s="52">
        <v>149</v>
      </c>
      <c r="G381" s="52">
        <v>4</v>
      </c>
      <c r="H381" s="52">
        <v>21.7</v>
      </c>
      <c r="I381" s="52">
        <v>543</v>
      </c>
      <c r="J381" s="52">
        <v>13.7</v>
      </c>
      <c r="K381" s="52">
        <v>64.1</v>
      </c>
      <c r="L381" s="52">
        <v>244.7</v>
      </c>
      <c r="M381" s="52">
        <v>212.6</v>
      </c>
      <c r="N381" s="52">
        <v>86.9</v>
      </c>
      <c r="O381" s="52">
        <v>27.5</v>
      </c>
      <c r="P381" s="52">
        <v>176.44</v>
      </c>
      <c r="Q381" s="52">
        <v>175.03</v>
      </c>
      <c r="R381" s="52"/>
      <c r="S381" s="52">
        <v>175.74</v>
      </c>
      <c r="T381" s="52">
        <v>703.28</v>
      </c>
      <c r="U381" s="61">
        <v>7.59</v>
      </c>
      <c r="V381" s="67">
        <v>2</v>
      </c>
    </row>
    <row r="382" customFormat="1" spans="1:22">
      <c r="A382" s="24"/>
      <c r="B382" s="24"/>
      <c r="C382" s="24"/>
      <c r="D382" s="51" t="s">
        <v>792</v>
      </c>
      <c r="E382" s="52"/>
      <c r="F382" s="52">
        <v>137</v>
      </c>
      <c r="G382" s="52"/>
      <c r="H382" s="52"/>
      <c r="I382" s="52"/>
      <c r="J382" s="52"/>
      <c r="K382" s="52"/>
      <c r="L382" s="52"/>
      <c r="M382" s="52"/>
      <c r="N382" s="52"/>
      <c r="O382" s="52"/>
      <c r="P382" s="52">
        <v>137.78</v>
      </c>
      <c r="Q382" s="52">
        <v>145.39</v>
      </c>
      <c r="R382" s="52"/>
      <c r="S382" s="52">
        <v>141.59</v>
      </c>
      <c r="T382" s="52">
        <v>629.3</v>
      </c>
      <c r="U382" s="61">
        <v>5.31</v>
      </c>
      <c r="V382" s="67">
        <v>4</v>
      </c>
    </row>
    <row r="383" customFormat="1" spans="1:22">
      <c r="A383" s="24"/>
      <c r="B383" s="24"/>
      <c r="C383" s="24"/>
      <c r="D383" s="51" t="s">
        <v>762</v>
      </c>
      <c r="E383" s="52">
        <v>128.7</v>
      </c>
      <c r="F383" s="52">
        <v>147</v>
      </c>
      <c r="G383" s="52">
        <v>4.6</v>
      </c>
      <c r="H383" s="52">
        <v>23.84</v>
      </c>
      <c r="I383" s="52">
        <v>4.18</v>
      </c>
      <c r="J383" s="52">
        <v>15.78</v>
      </c>
      <c r="K383" s="52">
        <v>66.21</v>
      </c>
      <c r="L383" s="52">
        <v>235.2</v>
      </c>
      <c r="M383" s="52">
        <v>189</v>
      </c>
      <c r="N383" s="52">
        <v>80.4</v>
      </c>
      <c r="O383" s="52">
        <v>27.4</v>
      </c>
      <c r="P383" s="52">
        <v>385.27</v>
      </c>
      <c r="Q383" s="52">
        <v>391.1</v>
      </c>
      <c r="R383" s="52"/>
      <c r="S383" s="52">
        <v>388.19</v>
      </c>
      <c r="T383" s="52">
        <v>776.37</v>
      </c>
      <c r="U383" s="61">
        <v>5.35</v>
      </c>
      <c r="V383" s="67">
        <v>1</v>
      </c>
    </row>
    <row r="384" customFormat="1" spans="1:22">
      <c r="A384" s="24"/>
      <c r="B384" s="24"/>
      <c r="C384" s="24"/>
      <c r="D384" s="51" t="s">
        <v>775</v>
      </c>
      <c r="E384" s="52">
        <v>120.8</v>
      </c>
      <c r="F384" s="52">
        <v>145</v>
      </c>
      <c r="G384" s="52">
        <v>3.7</v>
      </c>
      <c r="H384" s="52">
        <v>17.5</v>
      </c>
      <c r="I384" s="52">
        <v>373</v>
      </c>
      <c r="J384" s="52">
        <v>13.1</v>
      </c>
      <c r="K384" s="52">
        <v>75</v>
      </c>
      <c r="L384" s="52">
        <v>321.9</v>
      </c>
      <c r="M384" s="52">
        <v>223.3</v>
      </c>
      <c r="N384" s="52">
        <v>69.4</v>
      </c>
      <c r="O384" s="52">
        <v>27</v>
      </c>
      <c r="P384" s="52">
        <v>178.4</v>
      </c>
      <c r="Q384" s="52">
        <v>171.5</v>
      </c>
      <c r="R384" s="52"/>
      <c r="S384" s="52">
        <v>174.95</v>
      </c>
      <c r="T384" s="52">
        <v>740.6</v>
      </c>
      <c r="U384" s="61">
        <v>9.4105480868666</v>
      </c>
      <c r="V384" s="67">
        <v>1</v>
      </c>
    </row>
    <row r="385" customFormat="1" spans="1:22">
      <c r="A385" s="24"/>
      <c r="B385" s="24"/>
      <c r="C385" s="24"/>
      <c r="D385" s="51" t="s">
        <v>743</v>
      </c>
      <c r="E385" s="52">
        <v>126.5</v>
      </c>
      <c r="F385" s="52">
        <v>152</v>
      </c>
      <c r="G385" s="52">
        <v>5.1</v>
      </c>
      <c r="H385" s="52">
        <v>22.3</v>
      </c>
      <c r="I385" s="52">
        <v>337.25</v>
      </c>
      <c r="J385" s="52">
        <v>15.6</v>
      </c>
      <c r="K385" s="52">
        <v>70</v>
      </c>
      <c r="L385" s="52">
        <v>304.3</v>
      </c>
      <c r="M385" s="52">
        <v>231.9</v>
      </c>
      <c r="N385" s="52">
        <v>76.2</v>
      </c>
      <c r="O385" s="52">
        <v>26.3</v>
      </c>
      <c r="P385" s="52">
        <v>196.98</v>
      </c>
      <c r="Q385" s="52">
        <v>198.28</v>
      </c>
      <c r="R385" s="52"/>
      <c r="S385" s="52">
        <v>197.63</v>
      </c>
      <c r="T385" s="52">
        <v>793.14</v>
      </c>
      <c r="U385" s="61">
        <v>5.02</v>
      </c>
      <c r="V385" s="67">
        <v>3</v>
      </c>
    </row>
    <row r="386" customFormat="1" spans="1:22">
      <c r="A386" s="24"/>
      <c r="B386" s="24"/>
      <c r="C386" s="24"/>
      <c r="D386" s="51" t="s">
        <v>815</v>
      </c>
      <c r="E386" s="52">
        <v>123.7</v>
      </c>
      <c r="F386" s="52">
        <v>144</v>
      </c>
      <c r="G386" s="52">
        <v>6.31</v>
      </c>
      <c r="H386" s="52">
        <v>31.64</v>
      </c>
      <c r="I386" s="52">
        <v>401.43</v>
      </c>
      <c r="J386" s="52">
        <v>18</v>
      </c>
      <c r="K386" s="52">
        <v>56.9</v>
      </c>
      <c r="L386" s="52">
        <v>198.2</v>
      </c>
      <c r="M386" s="52">
        <v>165.1</v>
      </c>
      <c r="N386" s="52">
        <v>83.3</v>
      </c>
      <c r="O386" s="52">
        <v>28.4</v>
      </c>
      <c r="P386" s="52">
        <v>416.35</v>
      </c>
      <c r="Q386" s="52">
        <v>424.1</v>
      </c>
      <c r="R386" s="52"/>
      <c r="S386" s="52">
        <v>420.23</v>
      </c>
      <c r="T386" s="52">
        <v>840.5</v>
      </c>
      <c r="U386" s="61">
        <v>7.9</v>
      </c>
      <c r="V386" s="67">
        <v>4</v>
      </c>
    </row>
    <row r="387" customFormat="1" spans="1:22">
      <c r="A387" s="24"/>
      <c r="B387" s="24"/>
      <c r="C387" s="24"/>
      <c r="D387" s="53" t="s">
        <v>580</v>
      </c>
      <c r="E387" s="54">
        <f t="shared" ref="E387:Q387" si="28">AVERAGE(E379:E386)</f>
        <v>123.457142857143</v>
      </c>
      <c r="F387" s="54">
        <f t="shared" si="28"/>
        <v>146.75</v>
      </c>
      <c r="G387" s="54">
        <f t="shared" si="28"/>
        <v>4.72571428571429</v>
      </c>
      <c r="H387" s="54">
        <f t="shared" si="28"/>
        <v>23.6271428571429</v>
      </c>
      <c r="I387" s="54">
        <f t="shared" si="28"/>
        <v>368.892857142857</v>
      </c>
      <c r="J387" s="54">
        <f t="shared" si="28"/>
        <v>15.69</v>
      </c>
      <c r="K387" s="54">
        <f t="shared" si="28"/>
        <v>67.6628571428571</v>
      </c>
      <c r="L387" s="54">
        <f t="shared" si="28"/>
        <v>253.081428571429</v>
      </c>
      <c r="M387" s="54">
        <f t="shared" si="28"/>
        <v>202.847142857143</v>
      </c>
      <c r="N387" s="54">
        <f t="shared" si="28"/>
        <v>81.0514285714286</v>
      </c>
      <c r="O387" s="54">
        <f t="shared" si="28"/>
        <v>27.2828571428571</v>
      </c>
      <c r="P387" s="54">
        <f t="shared" si="28"/>
        <v>235.45125</v>
      </c>
      <c r="Q387" s="54">
        <f t="shared" si="28"/>
        <v>237.13</v>
      </c>
      <c r="R387" s="54"/>
      <c r="S387" s="54">
        <f>AVERAGE(S379:S386)</f>
        <v>236.29375</v>
      </c>
      <c r="T387" s="54">
        <f>AVERAGE(T379:T386)</f>
        <v>749.09875</v>
      </c>
      <c r="U387" s="62">
        <v>6.71</v>
      </c>
      <c r="V387" s="134">
        <v>2</v>
      </c>
    </row>
    <row r="388" customFormat="1" spans="1:22">
      <c r="A388" s="24">
        <v>2018</v>
      </c>
      <c r="B388" s="24" t="s">
        <v>508</v>
      </c>
      <c r="C388" s="24" t="s">
        <v>816</v>
      </c>
      <c r="D388" s="51" t="s">
        <v>786</v>
      </c>
      <c r="E388" s="52">
        <v>121</v>
      </c>
      <c r="F388" s="52">
        <v>146</v>
      </c>
      <c r="G388" s="52">
        <v>3.7</v>
      </c>
      <c r="H388" s="52">
        <v>21.3</v>
      </c>
      <c r="I388" s="52">
        <v>475.7</v>
      </c>
      <c r="J388" s="52">
        <v>12.7</v>
      </c>
      <c r="K388" s="52">
        <v>59.9</v>
      </c>
      <c r="L388" s="52">
        <v>218</v>
      </c>
      <c r="M388" s="52">
        <v>194</v>
      </c>
      <c r="N388" s="52">
        <v>89</v>
      </c>
      <c r="O388" s="52">
        <v>25.6</v>
      </c>
      <c r="P388" s="61">
        <v>13.86</v>
      </c>
      <c r="Q388" s="61">
        <v>17.78</v>
      </c>
      <c r="R388" s="61">
        <v>13.66</v>
      </c>
      <c r="S388" s="61">
        <v>15.1</v>
      </c>
      <c r="T388" s="52">
        <v>685.3</v>
      </c>
      <c r="U388" s="61">
        <v>-1.7</v>
      </c>
      <c r="V388" s="75">
        <v>10</v>
      </c>
    </row>
    <row r="389" customFormat="1" spans="1:22">
      <c r="A389" s="24"/>
      <c r="B389" s="24"/>
      <c r="C389" s="24"/>
      <c r="D389" s="51" t="s">
        <v>770</v>
      </c>
      <c r="E389" s="52">
        <v>125.4</v>
      </c>
      <c r="F389" s="52">
        <v>148</v>
      </c>
      <c r="G389" s="52">
        <v>6.4</v>
      </c>
      <c r="H389" s="52">
        <v>28.1</v>
      </c>
      <c r="I389" s="52">
        <v>339</v>
      </c>
      <c r="J389" s="52">
        <v>17.8</v>
      </c>
      <c r="K389" s="52">
        <v>63.3</v>
      </c>
      <c r="L389" s="52">
        <v>228.7</v>
      </c>
      <c r="M389" s="52">
        <v>143.3</v>
      </c>
      <c r="N389" s="52">
        <v>62.6</v>
      </c>
      <c r="O389" s="52">
        <v>24.8</v>
      </c>
      <c r="P389" s="61">
        <v>11.5</v>
      </c>
      <c r="Q389" s="61">
        <v>12.7</v>
      </c>
      <c r="R389" s="61">
        <v>11.9</v>
      </c>
      <c r="S389" s="61">
        <v>12.03</v>
      </c>
      <c r="T389" s="52">
        <v>601.5</v>
      </c>
      <c r="U389" s="61">
        <v>-4.75059382422803</v>
      </c>
      <c r="V389" s="75">
        <v>13</v>
      </c>
    </row>
    <row r="390" customFormat="1" spans="1:22">
      <c r="A390" s="24"/>
      <c r="B390" s="24"/>
      <c r="C390" s="24"/>
      <c r="D390" s="51" t="s">
        <v>751</v>
      </c>
      <c r="E390" s="52">
        <v>112.3</v>
      </c>
      <c r="F390" s="52">
        <v>152</v>
      </c>
      <c r="G390" s="52">
        <v>4.9</v>
      </c>
      <c r="H390" s="52">
        <v>28</v>
      </c>
      <c r="I390" s="52">
        <v>569.7</v>
      </c>
      <c r="J390" s="52">
        <v>18.4</v>
      </c>
      <c r="K390" s="52">
        <v>65.6</v>
      </c>
      <c r="L390" s="52">
        <v>207.7</v>
      </c>
      <c r="M390" s="52">
        <v>165.1</v>
      </c>
      <c r="N390" s="52">
        <v>79.5</v>
      </c>
      <c r="O390" s="52">
        <v>26.1</v>
      </c>
      <c r="P390" s="61">
        <v>14.5</v>
      </c>
      <c r="Q390" s="61">
        <v>13.61</v>
      </c>
      <c r="R390" s="61">
        <v>13.96</v>
      </c>
      <c r="S390" s="61">
        <v>14.02</v>
      </c>
      <c r="T390" s="52">
        <v>701.2</v>
      </c>
      <c r="U390" s="61">
        <v>-6.4</v>
      </c>
      <c r="V390" s="75">
        <v>10</v>
      </c>
    </row>
    <row r="391" customFormat="1" spans="1:22">
      <c r="A391" s="24"/>
      <c r="B391" s="24"/>
      <c r="C391" s="24"/>
      <c r="D391" s="51" t="s">
        <v>782</v>
      </c>
      <c r="E391" s="52">
        <v>121</v>
      </c>
      <c r="F391" s="52">
        <v>145</v>
      </c>
      <c r="G391" s="52">
        <v>3.6</v>
      </c>
      <c r="H391" s="52">
        <v>21.3</v>
      </c>
      <c r="I391" s="52">
        <v>492</v>
      </c>
      <c r="J391" s="52">
        <v>12.7</v>
      </c>
      <c r="K391" s="52">
        <v>59.6</v>
      </c>
      <c r="L391" s="52">
        <v>233</v>
      </c>
      <c r="M391" s="52">
        <v>191</v>
      </c>
      <c r="N391" s="52">
        <v>82</v>
      </c>
      <c r="O391" s="52">
        <v>25.7</v>
      </c>
      <c r="P391" s="61">
        <v>13.65</v>
      </c>
      <c r="Q391" s="61">
        <v>14.27</v>
      </c>
      <c r="R391" s="61">
        <v>13.9</v>
      </c>
      <c r="S391" s="61">
        <v>13.94</v>
      </c>
      <c r="T391" s="52">
        <v>697</v>
      </c>
      <c r="U391" s="61">
        <v>1.7</v>
      </c>
      <c r="V391" s="75">
        <v>9</v>
      </c>
    </row>
    <row r="392" customFormat="1" spans="1:22">
      <c r="A392" s="24"/>
      <c r="B392" s="24"/>
      <c r="C392" s="24"/>
      <c r="D392" s="51" t="s">
        <v>792</v>
      </c>
      <c r="E392" s="52">
        <v>109.7</v>
      </c>
      <c r="F392" s="52">
        <v>141</v>
      </c>
      <c r="G392" s="52">
        <v>4.4</v>
      </c>
      <c r="H392" s="52">
        <v>22.6</v>
      </c>
      <c r="I392" s="52">
        <v>413.6</v>
      </c>
      <c r="J392" s="52">
        <v>14.4</v>
      </c>
      <c r="K392" s="52">
        <v>63.7</v>
      </c>
      <c r="L392" s="52">
        <v>197.3</v>
      </c>
      <c r="M392" s="52">
        <v>145.5</v>
      </c>
      <c r="N392" s="52">
        <v>73.7</v>
      </c>
      <c r="O392" s="52">
        <v>22.8</v>
      </c>
      <c r="P392" s="61">
        <v>15.18</v>
      </c>
      <c r="Q392" s="61">
        <v>15.97</v>
      </c>
      <c r="R392" s="61">
        <v>15.37</v>
      </c>
      <c r="S392" s="61">
        <v>15.51</v>
      </c>
      <c r="T392" s="52">
        <v>689.2</v>
      </c>
      <c r="U392" s="61">
        <v>0.5</v>
      </c>
      <c r="V392" s="75">
        <v>8</v>
      </c>
    </row>
    <row r="393" customFormat="1" spans="1:22">
      <c r="A393" s="24"/>
      <c r="B393" s="24"/>
      <c r="C393" s="24"/>
      <c r="D393" s="51" t="s">
        <v>762</v>
      </c>
      <c r="E393" s="52">
        <v>119</v>
      </c>
      <c r="F393" s="52">
        <v>151</v>
      </c>
      <c r="G393" s="52">
        <v>4.9</v>
      </c>
      <c r="H393" s="52">
        <v>20</v>
      </c>
      <c r="I393" s="52">
        <v>304.5</v>
      </c>
      <c r="J393" s="52">
        <v>12.6</v>
      </c>
      <c r="K393" s="52">
        <v>62.9</v>
      </c>
      <c r="L393" s="52">
        <v>241.6</v>
      </c>
      <c r="M393" s="52">
        <v>211.9</v>
      </c>
      <c r="N393" s="52">
        <v>87.7</v>
      </c>
      <c r="O393" s="52">
        <v>26.9</v>
      </c>
      <c r="P393" s="61">
        <v>17.3</v>
      </c>
      <c r="Q393" s="61">
        <v>17.22</v>
      </c>
      <c r="R393" s="61">
        <v>17.08</v>
      </c>
      <c r="S393" s="61">
        <v>17.2</v>
      </c>
      <c r="T393" s="52">
        <v>708.6</v>
      </c>
      <c r="U393" s="61">
        <v>7</v>
      </c>
      <c r="V393" s="75">
        <v>6</v>
      </c>
    </row>
    <row r="394" customFormat="1" spans="1:22">
      <c r="A394" s="24"/>
      <c r="B394" s="24"/>
      <c r="C394" s="24"/>
      <c r="D394" s="51" t="s">
        <v>754</v>
      </c>
      <c r="E394" s="52">
        <v>131</v>
      </c>
      <c r="F394" s="52">
        <v>155</v>
      </c>
      <c r="G394" s="52">
        <v>3.9</v>
      </c>
      <c r="H394" s="52">
        <v>19.1</v>
      </c>
      <c r="I394" s="52">
        <v>389.7</v>
      </c>
      <c r="J394" s="52">
        <v>15.7</v>
      </c>
      <c r="K394" s="52">
        <v>82</v>
      </c>
      <c r="L394" s="52">
        <v>268.8</v>
      </c>
      <c r="M394" s="52">
        <v>203.7</v>
      </c>
      <c r="N394" s="52">
        <v>75.8</v>
      </c>
      <c r="O394" s="52">
        <v>23.8</v>
      </c>
      <c r="P394" s="61">
        <v>15.87</v>
      </c>
      <c r="Q394" s="61">
        <v>15.92</v>
      </c>
      <c r="R394" s="61">
        <v>17.07</v>
      </c>
      <c r="S394" s="61">
        <v>16.29</v>
      </c>
      <c r="T394" s="52">
        <v>729.1</v>
      </c>
      <c r="U394" s="61">
        <v>-16.1</v>
      </c>
      <c r="V394" s="75">
        <v>12</v>
      </c>
    </row>
    <row r="395" customFormat="1" spans="1:22">
      <c r="A395" s="24"/>
      <c r="B395" s="24"/>
      <c r="C395" s="24"/>
      <c r="D395" s="51" t="s">
        <v>787</v>
      </c>
      <c r="E395" s="52">
        <v>122</v>
      </c>
      <c r="F395" s="52">
        <v>141</v>
      </c>
      <c r="G395" s="52">
        <v>5.7</v>
      </c>
      <c r="H395" s="52">
        <v>33.8</v>
      </c>
      <c r="I395" s="52">
        <v>493</v>
      </c>
      <c r="J395" s="52">
        <v>16.3</v>
      </c>
      <c r="K395" s="52">
        <v>48.2</v>
      </c>
      <c r="L395" s="52">
        <v>176</v>
      </c>
      <c r="M395" s="52">
        <v>156.1</v>
      </c>
      <c r="N395" s="52">
        <v>88.7</v>
      </c>
      <c r="O395" s="52">
        <v>25.5</v>
      </c>
      <c r="P395" s="61">
        <v>14.12</v>
      </c>
      <c r="Q395" s="61">
        <v>14.21</v>
      </c>
      <c r="R395" s="61">
        <v>14.34</v>
      </c>
      <c r="S395" s="61">
        <v>14.22</v>
      </c>
      <c r="T395" s="52">
        <v>711.2</v>
      </c>
      <c r="U395" s="61">
        <v>6.5</v>
      </c>
      <c r="V395" s="75">
        <v>6</v>
      </c>
    </row>
    <row r="396" customFormat="1" spans="1:22">
      <c r="A396" s="24"/>
      <c r="B396" s="24"/>
      <c r="C396" s="24"/>
      <c r="D396" s="51" t="s">
        <v>793</v>
      </c>
      <c r="E396" s="52">
        <v>112.2</v>
      </c>
      <c r="F396" s="52">
        <v>143</v>
      </c>
      <c r="G396" s="52">
        <v>6.2</v>
      </c>
      <c r="H396" s="52">
        <v>27.1</v>
      </c>
      <c r="I396" s="52">
        <v>333.5</v>
      </c>
      <c r="J396" s="52">
        <v>17.7</v>
      </c>
      <c r="K396" s="52">
        <v>65.3</v>
      </c>
      <c r="L396" s="52">
        <v>225.3</v>
      </c>
      <c r="M396" s="52">
        <v>153</v>
      </c>
      <c r="N396" s="52">
        <v>67.9</v>
      </c>
      <c r="O396" s="52">
        <v>27.3</v>
      </c>
      <c r="P396" s="61">
        <v>16.05</v>
      </c>
      <c r="Q396" s="61">
        <v>16.52</v>
      </c>
      <c r="R396" s="61">
        <v>16.74</v>
      </c>
      <c r="S396" s="61">
        <v>16.44</v>
      </c>
      <c r="T396" s="52">
        <v>730.6</v>
      </c>
      <c r="U396" s="61">
        <v>4.1</v>
      </c>
      <c r="V396" s="75">
        <v>7</v>
      </c>
    </row>
    <row r="397" customFormat="1" spans="1:22">
      <c r="A397" s="24"/>
      <c r="B397" s="24"/>
      <c r="C397" s="24"/>
      <c r="D397" s="51" t="s">
        <v>803</v>
      </c>
      <c r="E397" s="52">
        <v>115</v>
      </c>
      <c r="F397" s="52">
        <v>156</v>
      </c>
      <c r="G397" s="52">
        <v>4.3</v>
      </c>
      <c r="H397" s="52"/>
      <c r="I397" s="52">
        <v>330.5</v>
      </c>
      <c r="J397" s="52">
        <v>14.6</v>
      </c>
      <c r="K397" s="52">
        <v>81.2</v>
      </c>
      <c r="L397" s="52">
        <v>240.7</v>
      </c>
      <c r="M397" s="52">
        <v>194.3</v>
      </c>
      <c r="N397" s="52">
        <v>80.7</v>
      </c>
      <c r="O397" s="52">
        <v>23.5</v>
      </c>
      <c r="P397" s="61">
        <v>14.06</v>
      </c>
      <c r="Q397" s="61">
        <v>13.6</v>
      </c>
      <c r="R397" s="61">
        <v>13.76</v>
      </c>
      <c r="S397" s="61">
        <v>13.81</v>
      </c>
      <c r="T397" s="52">
        <v>690.3</v>
      </c>
      <c r="U397" s="61">
        <v>14</v>
      </c>
      <c r="V397" s="75">
        <v>7</v>
      </c>
    </row>
    <row r="398" customFormat="1" spans="1:22">
      <c r="A398" s="24"/>
      <c r="B398" s="24"/>
      <c r="C398" s="24"/>
      <c r="D398" s="51" t="s">
        <v>745</v>
      </c>
      <c r="E398" s="52">
        <v>125.9</v>
      </c>
      <c r="F398" s="52">
        <v>149</v>
      </c>
      <c r="G398" s="52">
        <v>3.2</v>
      </c>
      <c r="H398" s="52">
        <v>26.9</v>
      </c>
      <c r="I398" s="52">
        <v>744.7</v>
      </c>
      <c r="J398" s="52">
        <v>20.5</v>
      </c>
      <c r="K398" s="52">
        <v>76.4</v>
      </c>
      <c r="L398" s="52">
        <v>189.9</v>
      </c>
      <c r="M398" s="52">
        <v>145.9</v>
      </c>
      <c r="N398" s="52">
        <v>76.8</v>
      </c>
      <c r="O398" s="52">
        <v>24.1</v>
      </c>
      <c r="P398" s="61">
        <v>14.6</v>
      </c>
      <c r="Q398" s="61">
        <v>14.9</v>
      </c>
      <c r="R398" s="61">
        <v>13.4</v>
      </c>
      <c r="S398" s="61">
        <v>14.3</v>
      </c>
      <c r="T398" s="52">
        <v>715.3</v>
      </c>
      <c r="U398" s="61">
        <v>0.8</v>
      </c>
      <c r="V398" s="75">
        <v>10</v>
      </c>
    </row>
    <row r="399" s="2" customFormat="1" spans="1:22">
      <c r="A399" s="30"/>
      <c r="B399" s="30"/>
      <c r="C399" s="24"/>
      <c r="D399" s="53" t="s">
        <v>580</v>
      </c>
      <c r="E399" s="54">
        <f t="shared" ref="E399:T399" si="29">AVERAGE(E388:E398)</f>
        <v>119.5</v>
      </c>
      <c r="F399" s="54">
        <f t="shared" si="29"/>
        <v>147.909090909091</v>
      </c>
      <c r="G399" s="54">
        <f t="shared" si="29"/>
        <v>4.65454545454546</v>
      </c>
      <c r="H399" s="54">
        <f t="shared" si="29"/>
        <v>24.82</v>
      </c>
      <c r="I399" s="54">
        <f t="shared" si="29"/>
        <v>444.172727272727</v>
      </c>
      <c r="J399" s="54">
        <f t="shared" si="29"/>
        <v>15.7636363636364</v>
      </c>
      <c r="K399" s="54">
        <f t="shared" si="29"/>
        <v>66.1909090909091</v>
      </c>
      <c r="L399" s="54">
        <f t="shared" si="29"/>
        <v>220.636363636364</v>
      </c>
      <c r="M399" s="54">
        <f t="shared" si="29"/>
        <v>173.072727272727</v>
      </c>
      <c r="N399" s="54">
        <f t="shared" si="29"/>
        <v>78.5818181818182</v>
      </c>
      <c r="O399" s="54">
        <f t="shared" si="29"/>
        <v>25.1</v>
      </c>
      <c r="P399" s="54">
        <f t="shared" si="29"/>
        <v>14.6081818181818</v>
      </c>
      <c r="Q399" s="54">
        <f t="shared" si="29"/>
        <v>15.1545454545455</v>
      </c>
      <c r="R399" s="54">
        <f t="shared" si="29"/>
        <v>14.6527272727273</v>
      </c>
      <c r="S399" s="54">
        <f t="shared" si="29"/>
        <v>14.8054545454545</v>
      </c>
      <c r="T399" s="54">
        <f t="shared" si="29"/>
        <v>696.3</v>
      </c>
      <c r="U399" s="62">
        <v>-0.0717566016073316</v>
      </c>
      <c r="V399" s="21">
        <v>10</v>
      </c>
    </row>
    <row r="400" customFormat="1" spans="1:22">
      <c r="A400" s="24">
        <v>2019</v>
      </c>
      <c r="B400" s="24"/>
      <c r="C400" s="24" t="s">
        <v>817</v>
      </c>
      <c r="D400" s="51" t="s">
        <v>770</v>
      </c>
      <c r="E400" s="92">
        <v>125.9</v>
      </c>
      <c r="F400" s="92">
        <v>147</v>
      </c>
      <c r="G400" s="92">
        <v>5.3</v>
      </c>
      <c r="H400" s="92">
        <v>28.5</v>
      </c>
      <c r="I400" s="92">
        <v>437.7</v>
      </c>
      <c r="J400" s="92">
        <v>22.1</v>
      </c>
      <c r="K400" s="92">
        <v>77.5</v>
      </c>
      <c r="L400" s="92">
        <v>142.7</v>
      </c>
      <c r="M400" s="92">
        <v>177.3</v>
      </c>
      <c r="N400" s="92">
        <v>80.7</v>
      </c>
      <c r="O400" s="92">
        <v>24.54</v>
      </c>
      <c r="P400" s="61">
        <v>14.32</v>
      </c>
      <c r="Q400" s="61">
        <v>14.25</v>
      </c>
      <c r="R400" s="61">
        <v>14.9</v>
      </c>
      <c r="S400" s="61">
        <v>14.49</v>
      </c>
      <c r="T400" s="92">
        <v>724.5</v>
      </c>
      <c r="U400" s="61">
        <v>10.1901140684411</v>
      </c>
      <c r="V400" s="67">
        <v>8</v>
      </c>
    </row>
    <row r="401" customFormat="1" spans="1:22">
      <c r="A401" s="24"/>
      <c r="B401" s="24"/>
      <c r="C401" s="24"/>
      <c r="D401" s="51" t="s">
        <v>751</v>
      </c>
      <c r="E401" s="92">
        <v>112.5</v>
      </c>
      <c r="F401" s="92">
        <v>153</v>
      </c>
      <c r="G401" s="92">
        <v>5.01</v>
      </c>
      <c r="H401" s="92">
        <v>28.74</v>
      </c>
      <c r="I401" s="92">
        <v>573.65</v>
      </c>
      <c r="J401" s="92">
        <v>18.95</v>
      </c>
      <c r="K401" s="92">
        <v>65.94</v>
      </c>
      <c r="L401" s="92">
        <v>260.2</v>
      </c>
      <c r="M401" s="92">
        <v>194.1</v>
      </c>
      <c r="N401" s="92">
        <v>66.06</v>
      </c>
      <c r="O401" s="92">
        <v>30.11</v>
      </c>
      <c r="P401" s="61">
        <v>15.69</v>
      </c>
      <c r="Q401" s="61">
        <v>16.29</v>
      </c>
      <c r="R401" s="61">
        <v>15.86</v>
      </c>
      <c r="S401" s="61">
        <v>15.95</v>
      </c>
      <c r="T401" s="92">
        <v>797.33</v>
      </c>
      <c r="U401" s="61">
        <v>-0.27</v>
      </c>
      <c r="V401" s="67">
        <v>8</v>
      </c>
    </row>
    <row r="402" customFormat="1" spans="1:22">
      <c r="A402" s="24"/>
      <c r="B402" s="24"/>
      <c r="C402" s="24"/>
      <c r="D402" s="51" t="s">
        <v>782</v>
      </c>
      <c r="E402" s="92">
        <v>119</v>
      </c>
      <c r="F402" s="92">
        <v>149</v>
      </c>
      <c r="G402" s="92">
        <v>3.8</v>
      </c>
      <c r="H402" s="92">
        <v>21.1</v>
      </c>
      <c r="I402" s="92">
        <v>455.3</v>
      </c>
      <c r="J402" s="92">
        <v>12.7</v>
      </c>
      <c r="K402" s="92">
        <v>60.2</v>
      </c>
      <c r="L402" s="92">
        <v>233</v>
      </c>
      <c r="M402" s="92">
        <v>209</v>
      </c>
      <c r="N402" s="92">
        <v>89.7</v>
      </c>
      <c r="O402" s="92">
        <v>27.1</v>
      </c>
      <c r="P402" s="61">
        <v>14.46</v>
      </c>
      <c r="Q402" s="61">
        <v>14.87</v>
      </c>
      <c r="R402" s="61">
        <v>14.44</v>
      </c>
      <c r="S402" s="61">
        <v>14.59</v>
      </c>
      <c r="T402" s="92">
        <v>729.5</v>
      </c>
      <c r="U402" s="61">
        <v>6.86</v>
      </c>
      <c r="V402" s="67">
        <v>2</v>
      </c>
    </row>
    <row r="403" customFormat="1" spans="1:22">
      <c r="A403" s="24"/>
      <c r="B403" s="24"/>
      <c r="C403" s="24"/>
      <c r="D403" s="51" t="s">
        <v>792</v>
      </c>
      <c r="E403" s="92">
        <v>116.7</v>
      </c>
      <c r="F403" s="92">
        <v>148</v>
      </c>
      <c r="G403" s="92">
        <v>4.8</v>
      </c>
      <c r="H403" s="92">
        <v>26.5</v>
      </c>
      <c r="I403" s="92">
        <v>452.1</v>
      </c>
      <c r="J403" s="92">
        <v>15.8</v>
      </c>
      <c r="K403" s="92">
        <v>59.7</v>
      </c>
      <c r="L403" s="92">
        <v>305.4</v>
      </c>
      <c r="M403" s="92">
        <v>261.6</v>
      </c>
      <c r="N403" s="92">
        <v>85.7</v>
      </c>
      <c r="O403" s="92">
        <v>25.7</v>
      </c>
      <c r="P403" s="61">
        <v>18.51</v>
      </c>
      <c r="Q403" s="61">
        <v>19.46</v>
      </c>
      <c r="R403" s="61">
        <v>21.99</v>
      </c>
      <c r="S403" s="61">
        <v>19.99</v>
      </c>
      <c r="T403" s="92">
        <v>888.3</v>
      </c>
      <c r="U403" s="61">
        <v>1.25</v>
      </c>
      <c r="V403" s="67">
        <v>8</v>
      </c>
    </row>
    <row r="404" customFormat="1" spans="1:22">
      <c r="A404" s="24"/>
      <c r="B404" s="24"/>
      <c r="C404" s="24"/>
      <c r="D404" s="51" t="s">
        <v>754</v>
      </c>
      <c r="E404" s="92">
        <v>127.5</v>
      </c>
      <c r="F404" s="92">
        <v>153</v>
      </c>
      <c r="G404" s="92">
        <v>4.2</v>
      </c>
      <c r="H404" s="92">
        <v>19.5</v>
      </c>
      <c r="I404" s="92">
        <v>364.3</v>
      </c>
      <c r="J404" s="92">
        <v>15.9</v>
      </c>
      <c r="K404" s="92">
        <v>81.5</v>
      </c>
      <c r="L404" s="92">
        <v>235.8</v>
      </c>
      <c r="M404" s="92">
        <v>200.2</v>
      </c>
      <c r="N404" s="92">
        <v>84.9</v>
      </c>
      <c r="O404" s="92">
        <v>24.2</v>
      </c>
      <c r="P404" s="61">
        <v>17.02</v>
      </c>
      <c r="Q404" s="61">
        <v>17.28</v>
      </c>
      <c r="R404" s="61">
        <v>17.06</v>
      </c>
      <c r="S404" s="61">
        <v>17.12</v>
      </c>
      <c r="T404" s="92">
        <v>766.26</v>
      </c>
      <c r="U404" s="61">
        <v>9.84</v>
      </c>
      <c r="V404" s="67">
        <v>9</v>
      </c>
    </row>
    <row r="405" customFormat="1" spans="1:22">
      <c r="A405" s="24"/>
      <c r="B405" s="24"/>
      <c r="C405" s="24"/>
      <c r="D405" s="51" t="s">
        <v>775</v>
      </c>
      <c r="E405" s="92">
        <v>120</v>
      </c>
      <c r="F405" s="92">
        <v>154</v>
      </c>
      <c r="G405" s="92">
        <v>6.3</v>
      </c>
      <c r="H405" s="92">
        <v>26.5</v>
      </c>
      <c r="I405" s="92">
        <v>317</v>
      </c>
      <c r="J405" s="92">
        <v>16.5</v>
      </c>
      <c r="K405" s="92">
        <v>62.3</v>
      </c>
      <c r="L405" s="92">
        <v>266.6</v>
      </c>
      <c r="M405" s="92">
        <v>216</v>
      </c>
      <c r="N405" s="92">
        <v>81</v>
      </c>
      <c r="O405" s="92">
        <v>25.7</v>
      </c>
      <c r="P405" s="61">
        <v>15.5</v>
      </c>
      <c r="Q405" s="61">
        <v>14.8</v>
      </c>
      <c r="R405" s="61">
        <v>15.8</v>
      </c>
      <c r="S405" s="61">
        <v>15.4</v>
      </c>
      <c r="T405" s="92">
        <v>768.4</v>
      </c>
      <c r="U405" s="61">
        <v>-5.33</v>
      </c>
      <c r="V405" s="67">
        <v>14</v>
      </c>
    </row>
    <row r="406" customFormat="1" spans="1:22">
      <c r="A406" s="24"/>
      <c r="B406" s="24"/>
      <c r="C406" s="24"/>
      <c r="D406" s="51" t="s">
        <v>787</v>
      </c>
      <c r="E406" s="92">
        <v>114</v>
      </c>
      <c r="F406" s="92">
        <v>139</v>
      </c>
      <c r="G406" s="92">
        <v>4.7</v>
      </c>
      <c r="H406" s="92">
        <v>24</v>
      </c>
      <c r="I406" s="92">
        <v>410.63829787234</v>
      </c>
      <c r="J406" s="92">
        <v>15.4</v>
      </c>
      <c r="K406" s="92">
        <v>64.1666666666667</v>
      </c>
      <c r="L406" s="92">
        <v>215.94</v>
      </c>
      <c r="M406" s="92">
        <v>189.62</v>
      </c>
      <c r="N406" s="92">
        <v>87.81</v>
      </c>
      <c r="O406" s="92">
        <v>24.27</v>
      </c>
      <c r="P406" s="61">
        <v>14.02</v>
      </c>
      <c r="Q406" s="61">
        <v>14.39</v>
      </c>
      <c r="R406" s="61">
        <v>14.98</v>
      </c>
      <c r="S406" s="61">
        <v>14.46</v>
      </c>
      <c r="T406" s="92">
        <v>723</v>
      </c>
      <c r="U406" s="61">
        <v>6.74</v>
      </c>
      <c r="V406" s="67">
        <v>7</v>
      </c>
    </row>
    <row r="407" customFormat="1" spans="1:22">
      <c r="A407" s="24"/>
      <c r="B407" s="24"/>
      <c r="C407" s="24"/>
      <c r="D407" s="51" t="s">
        <v>813</v>
      </c>
      <c r="E407" s="92">
        <v>110</v>
      </c>
      <c r="F407" s="92">
        <v>152</v>
      </c>
      <c r="G407" s="92">
        <v>5.92</v>
      </c>
      <c r="H407" s="92">
        <v>25.62</v>
      </c>
      <c r="I407" s="92">
        <v>332.8</v>
      </c>
      <c r="J407" s="92">
        <v>17.72</v>
      </c>
      <c r="K407" s="92">
        <v>69.2</v>
      </c>
      <c r="L407" s="92">
        <v>213.3</v>
      </c>
      <c r="M407" s="92">
        <v>170.6</v>
      </c>
      <c r="N407" s="92">
        <v>79.98</v>
      </c>
      <c r="O407" s="92">
        <v>28.8</v>
      </c>
      <c r="P407" s="61">
        <v>19.36</v>
      </c>
      <c r="Q407" s="61">
        <v>18.08</v>
      </c>
      <c r="R407" s="61">
        <v>18.85</v>
      </c>
      <c r="S407" s="61">
        <v>18.76</v>
      </c>
      <c r="T407" s="92">
        <v>868.72</v>
      </c>
      <c r="U407" s="61">
        <v>3.34</v>
      </c>
      <c r="V407" s="67">
        <v>5</v>
      </c>
    </row>
    <row r="408" customFormat="1" spans="1:22">
      <c r="A408" s="24"/>
      <c r="B408" s="24"/>
      <c r="C408" s="24"/>
      <c r="D408" s="51" t="s">
        <v>803</v>
      </c>
      <c r="E408" s="92">
        <v>121.111111111111</v>
      </c>
      <c r="F408" s="92">
        <v>149</v>
      </c>
      <c r="G408" s="92">
        <v>5.48181818181818</v>
      </c>
      <c r="H408" s="92">
        <v>17.34</v>
      </c>
      <c r="I408" s="92">
        <v>316.318407960199</v>
      </c>
      <c r="J408" s="92">
        <v>13.87</v>
      </c>
      <c r="K408" s="92">
        <v>79.9884659746251</v>
      </c>
      <c r="L408" s="92">
        <v>234.454545454545</v>
      </c>
      <c r="M408" s="92">
        <v>225.646464646465</v>
      </c>
      <c r="N408" s="92">
        <v>96.2431605704193</v>
      </c>
      <c r="O408" s="92">
        <v>25.2</v>
      </c>
      <c r="P408" s="61">
        <v>15.88</v>
      </c>
      <c r="Q408" s="61">
        <v>15.64</v>
      </c>
      <c r="R408" s="61">
        <v>15.86</v>
      </c>
      <c r="S408" s="61">
        <v>15.7933333333333</v>
      </c>
      <c r="T408" s="92">
        <v>789.666666666667</v>
      </c>
      <c r="U408" s="61">
        <v>15.84</v>
      </c>
      <c r="V408" s="67">
        <v>3</v>
      </c>
    </row>
    <row r="409" customFormat="1" spans="1:22">
      <c r="A409" s="24"/>
      <c r="B409" s="24"/>
      <c r="C409" s="24"/>
      <c r="D409" s="51" t="s">
        <v>745</v>
      </c>
      <c r="E409" s="92">
        <v>117.6</v>
      </c>
      <c r="F409" s="92">
        <v>149</v>
      </c>
      <c r="G409" s="92">
        <v>4.3</v>
      </c>
      <c r="H409" s="92">
        <v>22.4</v>
      </c>
      <c r="I409" s="92">
        <v>415.4</v>
      </c>
      <c r="J409" s="92">
        <v>17</v>
      </c>
      <c r="K409" s="92">
        <v>76.1</v>
      </c>
      <c r="L409" s="92">
        <v>304.25</v>
      </c>
      <c r="M409" s="92">
        <v>238.5</v>
      </c>
      <c r="N409" s="92">
        <v>78.39</v>
      </c>
      <c r="O409" s="92">
        <v>25.5</v>
      </c>
      <c r="P409" s="61">
        <v>15.56</v>
      </c>
      <c r="Q409" s="61">
        <v>15.94</v>
      </c>
      <c r="R409" s="61">
        <v>15.97</v>
      </c>
      <c r="S409" s="61">
        <v>15.82</v>
      </c>
      <c r="T409" s="92">
        <v>791.22</v>
      </c>
      <c r="U409" s="61">
        <v>0.74</v>
      </c>
      <c r="V409" s="67">
        <v>10</v>
      </c>
    </row>
    <row r="410" customFormat="1" spans="1:22">
      <c r="A410" s="24"/>
      <c r="B410" s="24"/>
      <c r="C410" s="24"/>
      <c r="D410" s="51" t="s">
        <v>790</v>
      </c>
      <c r="E410" s="92">
        <v>118</v>
      </c>
      <c r="F410" s="92">
        <v>141</v>
      </c>
      <c r="G410" s="92">
        <v>3.9</v>
      </c>
      <c r="H410" s="92">
        <v>21.7</v>
      </c>
      <c r="I410" s="92">
        <v>456.4</v>
      </c>
      <c r="J410" s="92">
        <v>12.6</v>
      </c>
      <c r="K410" s="92">
        <v>58.1</v>
      </c>
      <c r="L410" s="92">
        <v>229</v>
      </c>
      <c r="M410" s="92">
        <v>212</v>
      </c>
      <c r="N410" s="92">
        <v>92.6</v>
      </c>
      <c r="O410" s="92">
        <v>26.9</v>
      </c>
      <c r="P410" s="61">
        <v>14.32</v>
      </c>
      <c r="Q410" s="61">
        <v>14.46</v>
      </c>
      <c r="R410" s="61">
        <v>14.56</v>
      </c>
      <c r="S410" s="61">
        <v>14.45</v>
      </c>
      <c r="T410" s="92">
        <v>722.25</v>
      </c>
      <c r="U410" s="61">
        <v>5.56</v>
      </c>
      <c r="V410" s="67">
        <v>5</v>
      </c>
    </row>
    <row r="411" customFormat="1" spans="1:22">
      <c r="A411" s="24"/>
      <c r="B411" s="24"/>
      <c r="C411" s="24"/>
      <c r="D411" s="53" t="s">
        <v>580</v>
      </c>
      <c r="E411" s="93">
        <f t="shared" ref="E411:T411" si="30">AVERAGE(E400:E410)</f>
        <v>118.391919191919</v>
      </c>
      <c r="F411" s="93">
        <f t="shared" si="30"/>
        <v>148.545454545455</v>
      </c>
      <c r="G411" s="93">
        <f t="shared" si="30"/>
        <v>4.88289256198347</v>
      </c>
      <c r="H411" s="93">
        <f t="shared" si="30"/>
        <v>23.8090909090909</v>
      </c>
      <c r="I411" s="93">
        <f t="shared" si="30"/>
        <v>411.964245984776</v>
      </c>
      <c r="J411" s="93">
        <f t="shared" si="30"/>
        <v>16.2309090909091</v>
      </c>
      <c r="K411" s="93">
        <f t="shared" si="30"/>
        <v>68.6086484219356</v>
      </c>
      <c r="L411" s="93">
        <f t="shared" si="30"/>
        <v>240.058595041322</v>
      </c>
      <c r="M411" s="93">
        <f t="shared" si="30"/>
        <v>208.596951331497</v>
      </c>
      <c r="N411" s="93">
        <f t="shared" si="30"/>
        <v>83.9166509609472</v>
      </c>
      <c r="O411" s="93">
        <f t="shared" si="30"/>
        <v>26.1836363636364</v>
      </c>
      <c r="P411" s="93">
        <f t="shared" si="30"/>
        <v>15.8763636363636</v>
      </c>
      <c r="Q411" s="93">
        <f t="shared" si="30"/>
        <v>15.9509090909091</v>
      </c>
      <c r="R411" s="93">
        <f t="shared" si="30"/>
        <v>16.3881818181818</v>
      </c>
      <c r="S411" s="93">
        <f t="shared" si="30"/>
        <v>16.0748484848485</v>
      </c>
      <c r="T411" s="93">
        <f t="shared" si="30"/>
        <v>779.013333333333</v>
      </c>
      <c r="U411" s="62">
        <v>4.55</v>
      </c>
      <c r="V411" s="134">
        <v>10</v>
      </c>
    </row>
    <row r="412" customFormat="1" spans="1:22">
      <c r="A412" s="24">
        <v>2020</v>
      </c>
      <c r="B412" s="24"/>
      <c r="C412" s="24" t="s">
        <v>818</v>
      </c>
      <c r="D412" s="51" t="s">
        <v>770</v>
      </c>
      <c r="E412" s="52">
        <v>116.7</v>
      </c>
      <c r="F412" s="52">
        <v>151</v>
      </c>
      <c r="G412" s="52">
        <v>4.2</v>
      </c>
      <c r="H412" s="52">
        <v>21.76</v>
      </c>
      <c r="I412" s="52">
        <v>418.1</v>
      </c>
      <c r="J412" s="52">
        <v>15.2</v>
      </c>
      <c r="K412" s="52">
        <v>69.9</v>
      </c>
      <c r="L412" s="52">
        <v>310.8</v>
      </c>
      <c r="M412" s="52">
        <v>239.9</v>
      </c>
      <c r="N412" s="52">
        <v>77.2</v>
      </c>
      <c r="O412" s="52">
        <v>23.15</v>
      </c>
      <c r="P412" s="52">
        <v>185.9</v>
      </c>
      <c r="Q412" s="52">
        <v>196.7</v>
      </c>
      <c r="R412" s="52"/>
      <c r="S412" s="52">
        <v>191.3</v>
      </c>
      <c r="T412" s="52">
        <v>765.2</v>
      </c>
      <c r="U412" s="61">
        <v>8.14</v>
      </c>
      <c r="V412" s="67">
        <v>4</v>
      </c>
    </row>
    <row r="413" customFormat="1" spans="1:22">
      <c r="A413" s="24"/>
      <c r="B413" s="24"/>
      <c r="C413" s="24"/>
      <c r="D413" s="51" t="s">
        <v>751</v>
      </c>
      <c r="E413" s="52">
        <v>115.3</v>
      </c>
      <c r="F413" s="52">
        <v>149</v>
      </c>
      <c r="G413" s="52">
        <v>5.09</v>
      </c>
      <c r="H413" s="52">
        <v>29.95</v>
      </c>
      <c r="I413" s="52">
        <v>588.41</v>
      </c>
      <c r="J413" s="52">
        <v>17.58</v>
      </c>
      <c r="K413" s="52">
        <v>58.7</v>
      </c>
      <c r="L413" s="52">
        <v>242.61</v>
      </c>
      <c r="M413" s="52">
        <v>216.58</v>
      </c>
      <c r="N413" s="52">
        <v>89.27</v>
      </c>
      <c r="O413" s="52">
        <v>27.96</v>
      </c>
      <c r="P413" s="52">
        <v>192.36</v>
      </c>
      <c r="Q413" s="52">
        <v>195.57</v>
      </c>
      <c r="R413" s="52"/>
      <c r="S413" s="52">
        <v>193.97</v>
      </c>
      <c r="T413" s="52">
        <v>718.39</v>
      </c>
      <c r="U413" s="61">
        <v>1.31</v>
      </c>
      <c r="V413" s="67">
        <v>5</v>
      </c>
    </row>
    <row r="414" customFormat="1" spans="1:22">
      <c r="A414" s="24"/>
      <c r="B414" s="24"/>
      <c r="C414" s="24"/>
      <c r="D414" s="51" t="s">
        <v>782</v>
      </c>
      <c r="E414" s="52">
        <v>125.7</v>
      </c>
      <c r="F414" s="52">
        <v>150</v>
      </c>
      <c r="G414" s="52">
        <v>3.9</v>
      </c>
      <c r="H414" s="52">
        <v>22.1</v>
      </c>
      <c r="I414" s="52">
        <v>567</v>
      </c>
      <c r="J414" s="52">
        <v>13.8</v>
      </c>
      <c r="K414" s="52">
        <v>65.2</v>
      </c>
      <c r="L414" s="52">
        <v>248.4</v>
      </c>
      <c r="M414" s="52">
        <v>218.8</v>
      </c>
      <c r="N414" s="52">
        <v>88.1</v>
      </c>
      <c r="O414" s="52">
        <v>27.3</v>
      </c>
      <c r="P414" s="52">
        <v>178.79</v>
      </c>
      <c r="Q414" s="52">
        <v>178.21</v>
      </c>
      <c r="R414" s="52"/>
      <c r="S414" s="52">
        <v>178.5</v>
      </c>
      <c r="T414" s="52">
        <v>714.32</v>
      </c>
      <c r="U414" s="61">
        <v>9.28</v>
      </c>
      <c r="V414" s="67">
        <v>1</v>
      </c>
    </row>
    <row r="415" customFormat="1" spans="1:22">
      <c r="A415" s="24"/>
      <c r="B415" s="24"/>
      <c r="C415" s="24"/>
      <c r="D415" s="51" t="s">
        <v>792</v>
      </c>
      <c r="E415" s="52"/>
      <c r="F415" s="135">
        <v>138</v>
      </c>
      <c r="G415" s="52"/>
      <c r="H415" s="52"/>
      <c r="I415" s="52"/>
      <c r="J415" s="52"/>
      <c r="K415" s="52"/>
      <c r="L415" s="52"/>
      <c r="M415" s="52"/>
      <c r="N415" s="52"/>
      <c r="O415" s="52"/>
      <c r="P415" s="52">
        <v>141.16</v>
      </c>
      <c r="Q415" s="52">
        <v>160.05</v>
      </c>
      <c r="R415" s="52"/>
      <c r="S415" s="52">
        <v>150.6</v>
      </c>
      <c r="T415" s="52">
        <v>669.4</v>
      </c>
      <c r="U415" s="61">
        <v>12.01</v>
      </c>
      <c r="V415" s="67">
        <v>1</v>
      </c>
    </row>
    <row r="416" customFormat="1" spans="1:22">
      <c r="A416" s="24"/>
      <c r="B416" s="24"/>
      <c r="C416" s="24"/>
      <c r="D416" s="51" t="s">
        <v>762</v>
      </c>
      <c r="E416" s="52">
        <v>119.5</v>
      </c>
      <c r="F416" s="52">
        <v>149</v>
      </c>
      <c r="G416" s="52">
        <v>4.58</v>
      </c>
      <c r="H416" s="52">
        <v>23.31</v>
      </c>
      <c r="I416" s="52">
        <v>4.09</v>
      </c>
      <c r="J416" s="52">
        <v>15.61</v>
      </c>
      <c r="K416" s="52">
        <v>66.95</v>
      </c>
      <c r="L416" s="52">
        <v>239</v>
      </c>
      <c r="M416" s="52">
        <v>191.5</v>
      </c>
      <c r="N416" s="52">
        <v>80.1</v>
      </c>
      <c r="O416" s="52">
        <v>25.9</v>
      </c>
      <c r="P416" s="52">
        <v>373.06</v>
      </c>
      <c r="Q416" s="52">
        <v>374.9</v>
      </c>
      <c r="R416" s="52"/>
      <c r="S416" s="52">
        <v>373.98</v>
      </c>
      <c r="T416" s="52">
        <v>747.96</v>
      </c>
      <c r="U416" s="61">
        <v>1.49</v>
      </c>
      <c r="V416" s="67">
        <v>4</v>
      </c>
    </row>
    <row r="417" customFormat="1" spans="1:22">
      <c r="A417" s="24"/>
      <c r="B417" s="24"/>
      <c r="C417" s="24"/>
      <c r="D417" s="51" t="s">
        <v>775</v>
      </c>
      <c r="E417" s="52">
        <v>121.5</v>
      </c>
      <c r="F417" s="52">
        <v>153</v>
      </c>
      <c r="G417" s="52">
        <v>3.7</v>
      </c>
      <c r="H417" s="52">
        <v>25.9</v>
      </c>
      <c r="I417" s="52">
        <v>600</v>
      </c>
      <c r="J417" s="52">
        <v>15.3</v>
      </c>
      <c r="K417" s="52">
        <v>59</v>
      </c>
      <c r="L417" s="52">
        <v>276.4</v>
      </c>
      <c r="M417" s="52">
        <v>186.8</v>
      </c>
      <c r="N417" s="52">
        <v>67.6</v>
      </c>
      <c r="O417" s="52">
        <v>23.6</v>
      </c>
      <c r="P417" s="52">
        <v>154.8</v>
      </c>
      <c r="Q417" s="52">
        <v>165.6</v>
      </c>
      <c r="R417" s="52"/>
      <c r="S417" s="52">
        <v>160.2</v>
      </c>
      <c r="T417" s="52">
        <v>678.1</v>
      </c>
      <c r="U417" s="61">
        <v>0.177278770867195</v>
      </c>
      <c r="V417" s="67">
        <v>5</v>
      </c>
    </row>
    <row r="418" customFormat="1" spans="1:22">
      <c r="A418" s="24"/>
      <c r="B418" s="24"/>
      <c r="C418" s="24"/>
      <c r="D418" s="51" t="s">
        <v>743</v>
      </c>
      <c r="E418" s="52">
        <v>122</v>
      </c>
      <c r="F418" s="52">
        <v>154</v>
      </c>
      <c r="G418" s="52">
        <v>4.9</v>
      </c>
      <c r="H418" s="52">
        <v>21.8</v>
      </c>
      <c r="I418" s="52">
        <v>344.9</v>
      </c>
      <c r="J418" s="52">
        <v>15.8</v>
      </c>
      <c r="K418" s="52">
        <v>72.5</v>
      </c>
      <c r="L418" s="52">
        <v>301.7</v>
      </c>
      <c r="M418" s="52">
        <v>228.3</v>
      </c>
      <c r="N418" s="52">
        <v>75.7</v>
      </c>
      <c r="O418" s="52">
        <v>25.6</v>
      </c>
      <c r="P418" s="52">
        <v>199.86</v>
      </c>
      <c r="Q418" s="52">
        <v>198.66</v>
      </c>
      <c r="R418" s="52"/>
      <c r="S418" s="52">
        <v>199.26</v>
      </c>
      <c r="T418" s="52">
        <v>794.64</v>
      </c>
      <c r="U418" s="61">
        <v>5.22</v>
      </c>
      <c r="V418" s="67">
        <v>2</v>
      </c>
    </row>
    <row r="419" customFormat="1" spans="1:22">
      <c r="A419" s="24"/>
      <c r="B419" s="24"/>
      <c r="C419" s="24"/>
      <c r="D419" s="51" t="s">
        <v>815</v>
      </c>
      <c r="E419" s="52">
        <v>111</v>
      </c>
      <c r="F419" s="52">
        <v>144</v>
      </c>
      <c r="G419" s="52">
        <v>6.7</v>
      </c>
      <c r="H419" s="52">
        <v>28.56</v>
      </c>
      <c r="I419" s="52">
        <v>326.27</v>
      </c>
      <c r="J419" s="52">
        <v>18.6</v>
      </c>
      <c r="K419" s="52">
        <v>65.1</v>
      </c>
      <c r="L419" s="52">
        <v>227.6</v>
      </c>
      <c r="M419" s="52">
        <v>200.5</v>
      </c>
      <c r="N419" s="52">
        <v>88.1</v>
      </c>
      <c r="O419" s="52">
        <v>24.2</v>
      </c>
      <c r="P419" s="52">
        <v>415.35</v>
      </c>
      <c r="Q419" s="52">
        <v>426.6</v>
      </c>
      <c r="R419" s="52"/>
      <c r="S419" s="52">
        <v>420.98</v>
      </c>
      <c r="T419" s="52">
        <v>842</v>
      </c>
      <c r="U419" s="61">
        <v>8.09</v>
      </c>
      <c r="V419" s="67">
        <v>3</v>
      </c>
    </row>
    <row r="420" customFormat="1" spans="1:22">
      <c r="A420" s="24"/>
      <c r="B420" s="24"/>
      <c r="C420" s="24"/>
      <c r="D420" s="53" t="s">
        <v>580</v>
      </c>
      <c r="E420" s="54">
        <f t="shared" ref="E420:Q420" si="31">AVERAGE(E412:E419)</f>
        <v>118.814285714286</v>
      </c>
      <c r="F420" s="54">
        <f t="shared" si="31"/>
        <v>148.5</v>
      </c>
      <c r="G420" s="54">
        <f t="shared" si="31"/>
        <v>4.72428571428571</v>
      </c>
      <c r="H420" s="54">
        <f t="shared" si="31"/>
        <v>24.7685714285714</v>
      </c>
      <c r="I420" s="54">
        <f t="shared" si="31"/>
        <v>406.967142857143</v>
      </c>
      <c r="J420" s="54">
        <f t="shared" si="31"/>
        <v>15.9842857142857</v>
      </c>
      <c r="K420" s="54">
        <f t="shared" si="31"/>
        <v>65.3357142857143</v>
      </c>
      <c r="L420" s="54">
        <f t="shared" si="31"/>
        <v>263.787142857143</v>
      </c>
      <c r="M420" s="54">
        <f t="shared" si="31"/>
        <v>211.768571428571</v>
      </c>
      <c r="N420" s="54">
        <f t="shared" si="31"/>
        <v>80.8671428571429</v>
      </c>
      <c r="O420" s="54">
        <f t="shared" si="31"/>
        <v>25.3871428571429</v>
      </c>
      <c r="P420" s="54">
        <f t="shared" si="31"/>
        <v>230.16</v>
      </c>
      <c r="Q420" s="54">
        <f t="shared" si="31"/>
        <v>237.03625</v>
      </c>
      <c r="R420" s="54"/>
      <c r="S420" s="54">
        <f>AVERAGE(S412:S419)</f>
        <v>233.59875</v>
      </c>
      <c r="T420" s="54">
        <f>AVERAGE(T412:T419)</f>
        <v>741.25125</v>
      </c>
      <c r="U420" s="62">
        <v>5.59</v>
      </c>
      <c r="V420" s="134">
        <v>3</v>
      </c>
    </row>
    <row r="421" customFormat="1" spans="1:22">
      <c r="A421" s="24">
        <v>2018</v>
      </c>
      <c r="B421" s="24" t="s">
        <v>513</v>
      </c>
      <c r="C421" s="24" t="s">
        <v>812</v>
      </c>
      <c r="D421" s="51" t="s">
        <v>786</v>
      </c>
      <c r="E421" s="52">
        <v>128</v>
      </c>
      <c r="F421" s="52">
        <v>147</v>
      </c>
      <c r="G421" s="52">
        <v>3.7</v>
      </c>
      <c r="H421" s="52">
        <v>20.5</v>
      </c>
      <c r="I421" s="52">
        <v>454.1</v>
      </c>
      <c r="J421" s="52">
        <v>13.4</v>
      </c>
      <c r="K421" s="52">
        <v>65.4</v>
      </c>
      <c r="L421" s="52">
        <v>171</v>
      </c>
      <c r="M421" s="52">
        <v>138</v>
      </c>
      <c r="N421" s="52">
        <v>80.7</v>
      </c>
      <c r="O421" s="52">
        <v>25.5</v>
      </c>
      <c r="P421" s="61">
        <v>12.44</v>
      </c>
      <c r="Q421" s="61">
        <v>13.1</v>
      </c>
      <c r="R421" s="61">
        <v>12.5</v>
      </c>
      <c r="S421" s="61">
        <v>12.68</v>
      </c>
      <c r="T421" s="52">
        <v>634</v>
      </c>
      <c r="U421" s="61">
        <v>-9</v>
      </c>
      <c r="V421" s="75">
        <v>14</v>
      </c>
    </row>
    <row r="422" customFormat="1" spans="1:22">
      <c r="A422" s="24"/>
      <c r="B422" s="24"/>
      <c r="C422" s="24"/>
      <c r="D422" s="51" t="s">
        <v>770</v>
      </c>
      <c r="E422" s="52">
        <v>125.7</v>
      </c>
      <c r="F422" s="52">
        <v>143</v>
      </c>
      <c r="G422" s="52">
        <v>6.8</v>
      </c>
      <c r="H422" s="52">
        <v>27.9</v>
      </c>
      <c r="I422" s="52">
        <v>310</v>
      </c>
      <c r="J422" s="52">
        <v>16.8</v>
      </c>
      <c r="K422" s="52">
        <v>60.1</v>
      </c>
      <c r="L422" s="52">
        <v>251.2</v>
      </c>
      <c r="M422" s="52">
        <v>147.7</v>
      </c>
      <c r="N422" s="52">
        <v>58.8</v>
      </c>
      <c r="O422" s="52">
        <v>27.5</v>
      </c>
      <c r="P422" s="61">
        <v>12.8</v>
      </c>
      <c r="Q422" s="61">
        <v>13.4</v>
      </c>
      <c r="R422" s="61">
        <v>13.1</v>
      </c>
      <c r="S422" s="61">
        <v>13.1</v>
      </c>
      <c r="T422" s="52">
        <v>665</v>
      </c>
      <c r="U422" s="61">
        <v>5.30482977038796</v>
      </c>
      <c r="V422" s="75">
        <v>9</v>
      </c>
    </row>
    <row r="423" customFormat="1" spans="1:22">
      <c r="A423" s="24"/>
      <c r="B423" s="24"/>
      <c r="C423" s="24"/>
      <c r="D423" s="51" t="s">
        <v>751</v>
      </c>
      <c r="E423" s="52">
        <v>115.2</v>
      </c>
      <c r="F423" s="52">
        <v>155</v>
      </c>
      <c r="G423" s="52">
        <v>5.1</v>
      </c>
      <c r="H423" s="52">
        <v>29.2</v>
      </c>
      <c r="I423" s="52">
        <v>577.5</v>
      </c>
      <c r="J423" s="52">
        <v>17.2</v>
      </c>
      <c r="K423" s="52">
        <v>58.8</v>
      </c>
      <c r="L423" s="52">
        <v>174.2</v>
      </c>
      <c r="M423" s="52">
        <v>138.7</v>
      </c>
      <c r="N423" s="52">
        <v>79.6</v>
      </c>
      <c r="O423" s="52">
        <v>28.4</v>
      </c>
      <c r="P423" s="61">
        <v>14.73</v>
      </c>
      <c r="Q423" s="61">
        <v>14.61</v>
      </c>
      <c r="R423" s="61">
        <v>14.42</v>
      </c>
      <c r="S423" s="61">
        <v>14.59</v>
      </c>
      <c r="T423" s="52">
        <v>729.3</v>
      </c>
      <c r="U423" s="61">
        <v>-2.6</v>
      </c>
      <c r="V423" s="75">
        <v>9</v>
      </c>
    </row>
    <row r="424" customFormat="1" spans="1:22">
      <c r="A424" s="24"/>
      <c r="B424" s="24"/>
      <c r="C424" s="24"/>
      <c r="D424" s="51" t="s">
        <v>782</v>
      </c>
      <c r="E424" s="52">
        <v>128</v>
      </c>
      <c r="F424" s="52">
        <v>146</v>
      </c>
      <c r="G424" s="52">
        <v>3.6</v>
      </c>
      <c r="H424" s="52">
        <v>20.4</v>
      </c>
      <c r="I424" s="52">
        <v>467</v>
      </c>
      <c r="J424" s="52">
        <v>13.4</v>
      </c>
      <c r="K424" s="52">
        <v>65.7</v>
      </c>
      <c r="L424" s="52">
        <v>226</v>
      </c>
      <c r="M424" s="52">
        <v>197</v>
      </c>
      <c r="N424" s="52">
        <v>87.2</v>
      </c>
      <c r="O424" s="52">
        <v>25.4</v>
      </c>
      <c r="P424" s="61">
        <v>13.28</v>
      </c>
      <c r="Q424" s="61">
        <v>13.67</v>
      </c>
      <c r="R424" s="61">
        <v>12.73</v>
      </c>
      <c r="S424" s="61">
        <v>13.23</v>
      </c>
      <c r="T424" s="52">
        <v>661.3</v>
      </c>
      <c r="U424" s="61">
        <v>-3.5</v>
      </c>
      <c r="V424" s="75">
        <v>12</v>
      </c>
    </row>
    <row r="425" customFormat="1" spans="1:22">
      <c r="A425" s="24"/>
      <c r="B425" s="24"/>
      <c r="C425" s="24"/>
      <c r="D425" s="51" t="s">
        <v>792</v>
      </c>
      <c r="E425" s="52">
        <v>115.3</v>
      </c>
      <c r="F425" s="52">
        <v>142</v>
      </c>
      <c r="G425" s="52">
        <v>5.7</v>
      </c>
      <c r="H425" s="52">
        <v>27.4</v>
      </c>
      <c r="I425" s="52">
        <v>380.7</v>
      </c>
      <c r="J425" s="52">
        <v>12</v>
      </c>
      <c r="K425" s="52">
        <v>43.7</v>
      </c>
      <c r="L425" s="52">
        <v>175.8</v>
      </c>
      <c r="M425" s="52">
        <v>116.5</v>
      </c>
      <c r="N425" s="52">
        <v>66.3</v>
      </c>
      <c r="O425" s="52">
        <v>25</v>
      </c>
      <c r="P425" s="61">
        <v>15.88</v>
      </c>
      <c r="Q425" s="61">
        <v>14.93</v>
      </c>
      <c r="R425" s="61">
        <v>15.77</v>
      </c>
      <c r="S425" s="61">
        <v>15.53</v>
      </c>
      <c r="T425" s="52">
        <v>690.1</v>
      </c>
      <c r="U425" s="61">
        <v>0.6</v>
      </c>
      <c r="V425" s="75">
        <v>7</v>
      </c>
    </row>
    <row r="426" customFormat="1" spans="1:22">
      <c r="A426" s="24"/>
      <c r="B426" s="24"/>
      <c r="C426" s="24"/>
      <c r="D426" s="51" t="s">
        <v>762</v>
      </c>
      <c r="E426" s="52">
        <v>129</v>
      </c>
      <c r="F426" s="52">
        <v>150</v>
      </c>
      <c r="G426" s="52">
        <v>4.6</v>
      </c>
      <c r="H426" s="52">
        <v>22.7</v>
      </c>
      <c r="I426" s="52">
        <v>398.5</v>
      </c>
      <c r="J426" s="52">
        <v>12.2</v>
      </c>
      <c r="K426" s="52">
        <v>53.7</v>
      </c>
      <c r="L426" s="52">
        <v>261.1</v>
      </c>
      <c r="M426" s="52">
        <v>214.4</v>
      </c>
      <c r="N426" s="52">
        <v>82.1</v>
      </c>
      <c r="O426" s="52">
        <v>26.7</v>
      </c>
      <c r="P426" s="61">
        <v>16.24</v>
      </c>
      <c r="Q426" s="61">
        <v>16.2</v>
      </c>
      <c r="R426" s="61">
        <v>16.45</v>
      </c>
      <c r="S426" s="61">
        <v>16.3</v>
      </c>
      <c r="T426" s="52">
        <v>671.4</v>
      </c>
      <c r="U426" s="61">
        <v>1.3</v>
      </c>
      <c r="V426" s="75">
        <v>9</v>
      </c>
    </row>
    <row r="427" customFormat="1" spans="1:22">
      <c r="A427" s="24"/>
      <c r="B427" s="24"/>
      <c r="C427" s="24"/>
      <c r="D427" s="51" t="s">
        <v>754</v>
      </c>
      <c r="E427" s="52">
        <v>131</v>
      </c>
      <c r="F427" s="52">
        <v>156</v>
      </c>
      <c r="G427" s="52">
        <v>5.1</v>
      </c>
      <c r="H427" s="52">
        <v>21.3</v>
      </c>
      <c r="I427" s="52">
        <v>317.6</v>
      </c>
      <c r="J427" s="52">
        <v>18.2</v>
      </c>
      <c r="K427" s="52">
        <v>85.4</v>
      </c>
      <c r="L427" s="52">
        <v>205</v>
      </c>
      <c r="M427" s="52">
        <v>176</v>
      </c>
      <c r="N427" s="52">
        <v>85.9</v>
      </c>
      <c r="O427" s="52">
        <v>27.8</v>
      </c>
      <c r="P427" s="61">
        <v>19.38</v>
      </c>
      <c r="Q427" s="61">
        <v>18.96</v>
      </c>
      <c r="R427" s="61">
        <v>19.33</v>
      </c>
      <c r="S427" s="61">
        <v>19.22</v>
      </c>
      <c r="T427" s="52">
        <v>860.4</v>
      </c>
      <c r="U427" s="61">
        <v>-1</v>
      </c>
      <c r="V427" s="75">
        <v>8</v>
      </c>
    </row>
    <row r="428" customFormat="1" spans="1:22">
      <c r="A428" s="24"/>
      <c r="B428" s="24"/>
      <c r="C428" s="24"/>
      <c r="D428" s="51" t="s">
        <v>787</v>
      </c>
      <c r="E428" s="52">
        <v>131.7</v>
      </c>
      <c r="F428" s="52">
        <v>140</v>
      </c>
      <c r="G428" s="52">
        <v>5.7</v>
      </c>
      <c r="H428" s="52">
        <v>24.9</v>
      </c>
      <c r="I428" s="52">
        <v>336.8</v>
      </c>
      <c r="J428" s="52">
        <v>16.1</v>
      </c>
      <c r="K428" s="52">
        <v>64.7</v>
      </c>
      <c r="L428" s="52">
        <v>147.4</v>
      </c>
      <c r="M428" s="52">
        <v>125</v>
      </c>
      <c r="N428" s="52">
        <v>84.8</v>
      </c>
      <c r="O428" s="52">
        <v>26.1</v>
      </c>
      <c r="P428" s="61">
        <v>13.13</v>
      </c>
      <c r="Q428" s="61">
        <v>12.99</v>
      </c>
      <c r="R428" s="61">
        <v>12.94</v>
      </c>
      <c r="S428" s="61">
        <v>13.02</v>
      </c>
      <c r="T428" s="52">
        <v>651</v>
      </c>
      <c r="U428" s="61">
        <v>-2.5</v>
      </c>
      <c r="V428" s="75">
        <v>10</v>
      </c>
    </row>
    <row r="429" customFormat="1" spans="1:22">
      <c r="A429" s="24"/>
      <c r="B429" s="24"/>
      <c r="C429" s="24"/>
      <c r="D429" s="51" t="s">
        <v>793</v>
      </c>
      <c r="E429" s="52">
        <v>123.5</v>
      </c>
      <c r="F429" s="52">
        <v>142</v>
      </c>
      <c r="G429" s="52">
        <v>6.5</v>
      </c>
      <c r="H429" s="52">
        <v>29.9</v>
      </c>
      <c r="I429" s="52">
        <v>359.5</v>
      </c>
      <c r="J429" s="52">
        <v>18.4</v>
      </c>
      <c r="K429" s="52">
        <v>61.5</v>
      </c>
      <c r="L429" s="52">
        <v>183.6</v>
      </c>
      <c r="M429" s="52">
        <v>134.2</v>
      </c>
      <c r="N429" s="52">
        <v>73.1</v>
      </c>
      <c r="O429" s="52">
        <v>28.7</v>
      </c>
      <c r="P429" s="61">
        <v>15.94</v>
      </c>
      <c r="Q429" s="61">
        <v>14.89</v>
      </c>
      <c r="R429" s="61">
        <v>15.45</v>
      </c>
      <c r="S429" s="61">
        <v>15.43</v>
      </c>
      <c r="T429" s="52">
        <v>685.7</v>
      </c>
      <c r="U429" s="61">
        <v>-2.3</v>
      </c>
      <c r="V429" s="75">
        <v>13</v>
      </c>
    </row>
    <row r="430" customFormat="1" spans="1:22">
      <c r="A430" s="24"/>
      <c r="B430" s="24"/>
      <c r="C430" s="24"/>
      <c r="D430" s="51" t="s">
        <v>803</v>
      </c>
      <c r="E430" s="52">
        <v>113</v>
      </c>
      <c r="F430" s="52">
        <v>152</v>
      </c>
      <c r="G430" s="52">
        <v>5.4</v>
      </c>
      <c r="H430" s="52"/>
      <c r="I430" s="52">
        <v>354.9</v>
      </c>
      <c r="J430" s="52">
        <v>17.2</v>
      </c>
      <c r="K430" s="52">
        <v>84.8</v>
      </c>
      <c r="L430" s="52">
        <v>173.3</v>
      </c>
      <c r="M430" s="52">
        <v>156.8</v>
      </c>
      <c r="N430" s="52">
        <v>90.5</v>
      </c>
      <c r="O430" s="52">
        <v>25.7</v>
      </c>
      <c r="P430" s="61">
        <v>13.96</v>
      </c>
      <c r="Q430" s="61">
        <v>13.52</v>
      </c>
      <c r="R430" s="61">
        <v>13.76</v>
      </c>
      <c r="S430" s="61">
        <v>13.75</v>
      </c>
      <c r="T430" s="52">
        <v>687.3</v>
      </c>
      <c r="U430" s="61">
        <v>13.6</v>
      </c>
      <c r="V430" s="75">
        <v>9</v>
      </c>
    </row>
    <row r="431" customFormat="1" spans="1:22">
      <c r="A431" s="24"/>
      <c r="B431" s="24"/>
      <c r="C431" s="24"/>
      <c r="D431" s="51" t="s">
        <v>745</v>
      </c>
      <c r="E431" s="52">
        <v>126.9</v>
      </c>
      <c r="F431" s="52">
        <v>147</v>
      </c>
      <c r="G431" s="52">
        <v>4</v>
      </c>
      <c r="H431" s="52">
        <v>25.7</v>
      </c>
      <c r="I431" s="52">
        <v>539.6</v>
      </c>
      <c r="J431" s="52">
        <v>19</v>
      </c>
      <c r="K431" s="52">
        <v>74</v>
      </c>
      <c r="L431" s="52">
        <v>206.3</v>
      </c>
      <c r="M431" s="52">
        <v>146.4</v>
      </c>
      <c r="N431" s="52">
        <v>71</v>
      </c>
      <c r="O431" s="52">
        <v>26.3</v>
      </c>
      <c r="P431" s="61">
        <v>13.7</v>
      </c>
      <c r="Q431" s="61">
        <v>14.6</v>
      </c>
      <c r="R431" s="61">
        <v>13.7</v>
      </c>
      <c r="S431" s="61">
        <v>14</v>
      </c>
      <c r="T431" s="52">
        <v>698.9</v>
      </c>
      <c r="U431" s="61">
        <v>-1.5</v>
      </c>
      <c r="V431" s="75">
        <v>12</v>
      </c>
    </row>
    <row r="432" customFormat="1" spans="1:22">
      <c r="A432" s="24"/>
      <c r="B432" s="24"/>
      <c r="C432" s="24"/>
      <c r="D432" s="51" t="s">
        <v>580</v>
      </c>
      <c r="E432" s="54">
        <f t="shared" ref="E432:T432" si="32">AVERAGE(E421:E431)</f>
        <v>124.3</v>
      </c>
      <c r="F432" s="54">
        <f t="shared" si="32"/>
        <v>147.272727272727</v>
      </c>
      <c r="G432" s="54">
        <f t="shared" si="32"/>
        <v>5.10909090909091</v>
      </c>
      <c r="H432" s="54">
        <f t="shared" si="32"/>
        <v>24.99</v>
      </c>
      <c r="I432" s="54">
        <f t="shared" si="32"/>
        <v>408.745454545455</v>
      </c>
      <c r="J432" s="54">
        <f t="shared" si="32"/>
        <v>15.8090909090909</v>
      </c>
      <c r="K432" s="54">
        <f t="shared" si="32"/>
        <v>65.2545454545455</v>
      </c>
      <c r="L432" s="54">
        <f t="shared" si="32"/>
        <v>197.718181818182</v>
      </c>
      <c r="M432" s="54">
        <f t="shared" si="32"/>
        <v>153.7</v>
      </c>
      <c r="N432" s="54">
        <f t="shared" si="32"/>
        <v>78.1818181818182</v>
      </c>
      <c r="O432" s="54">
        <f t="shared" si="32"/>
        <v>26.6454545454545</v>
      </c>
      <c r="P432" s="54">
        <f t="shared" si="32"/>
        <v>14.68</v>
      </c>
      <c r="Q432" s="54">
        <f t="shared" si="32"/>
        <v>14.6245454545455</v>
      </c>
      <c r="R432" s="54">
        <f t="shared" si="32"/>
        <v>14.5590909090909</v>
      </c>
      <c r="S432" s="54">
        <f t="shared" si="32"/>
        <v>14.6227272727273</v>
      </c>
      <c r="T432" s="54">
        <f t="shared" si="32"/>
        <v>694.036363636364</v>
      </c>
      <c r="U432" s="62">
        <v>-0.396618307066066</v>
      </c>
      <c r="V432" s="21">
        <v>11</v>
      </c>
    </row>
    <row r="433" customFormat="1" spans="1:22">
      <c r="A433" s="24">
        <v>2019</v>
      </c>
      <c r="B433" s="24"/>
      <c r="C433" s="24" t="s">
        <v>819</v>
      </c>
      <c r="D433" s="51" t="s">
        <v>770</v>
      </c>
      <c r="E433" s="92">
        <v>132.4</v>
      </c>
      <c r="F433" s="92">
        <v>147</v>
      </c>
      <c r="G433" s="92">
        <v>5.8</v>
      </c>
      <c r="H433" s="92">
        <v>30.7</v>
      </c>
      <c r="I433" s="92">
        <v>429.3</v>
      </c>
      <c r="J433" s="92">
        <v>19.3</v>
      </c>
      <c r="K433" s="92">
        <v>62.7</v>
      </c>
      <c r="L433" s="92">
        <v>159.6</v>
      </c>
      <c r="M433" s="92">
        <v>141.2</v>
      </c>
      <c r="N433" s="92">
        <v>88.4</v>
      </c>
      <c r="O433" s="92">
        <v>27.67</v>
      </c>
      <c r="P433" s="61">
        <v>13.77</v>
      </c>
      <c r="Q433" s="61">
        <v>13.16</v>
      </c>
      <c r="R433" s="61">
        <v>13.57</v>
      </c>
      <c r="S433" s="61">
        <v>13.5</v>
      </c>
      <c r="T433" s="92">
        <v>675</v>
      </c>
      <c r="U433" s="61">
        <v>2.6615969581749</v>
      </c>
      <c r="V433" s="67">
        <v>12</v>
      </c>
    </row>
    <row r="434" customFormat="1" spans="1:22">
      <c r="A434" s="24"/>
      <c r="B434" s="24"/>
      <c r="C434" s="24"/>
      <c r="D434" s="51" t="s">
        <v>751</v>
      </c>
      <c r="E434" s="92">
        <v>118.2</v>
      </c>
      <c r="F434" s="92">
        <v>155</v>
      </c>
      <c r="G434" s="92">
        <v>4.65</v>
      </c>
      <c r="H434" s="92">
        <v>27.64</v>
      </c>
      <c r="I434" s="92">
        <v>594.41</v>
      </c>
      <c r="J434" s="92">
        <v>18.45</v>
      </c>
      <c r="K434" s="92">
        <v>66.75</v>
      </c>
      <c r="L434" s="92">
        <v>254.3</v>
      </c>
      <c r="M434" s="92">
        <v>183.9</v>
      </c>
      <c r="N434" s="92">
        <v>70.39</v>
      </c>
      <c r="O434" s="92">
        <v>28.97</v>
      </c>
      <c r="P434" s="61">
        <v>15.86</v>
      </c>
      <c r="Q434" s="61">
        <v>15.79</v>
      </c>
      <c r="R434" s="61">
        <v>15.91</v>
      </c>
      <c r="S434" s="61">
        <v>15.85</v>
      </c>
      <c r="T434" s="92">
        <v>792.67</v>
      </c>
      <c r="U434" s="61">
        <v>-0.85</v>
      </c>
      <c r="V434" s="67">
        <v>9</v>
      </c>
    </row>
    <row r="435" customFormat="1" spans="1:22">
      <c r="A435" s="24"/>
      <c r="B435" s="24"/>
      <c r="C435" s="24"/>
      <c r="D435" s="51" t="s">
        <v>782</v>
      </c>
      <c r="E435" s="92">
        <v>130</v>
      </c>
      <c r="F435" s="92">
        <v>146</v>
      </c>
      <c r="G435" s="92">
        <v>3.7</v>
      </c>
      <c r="H435" s="92">
        <v>21.6</v>
      </c>
      <c r="I435" s="92">
        <v>483.8</v>
      </c>
      <c r="J435" s="92">
        <v>13.2</v>
      </c>
      <c r="K435" s="92">
        <v>61.1</v>
      </c>
      <c r="L435" s="92">
        <v>224</v>
      </c>
      <c r="M435" s="92">
        <v>203</v>
      </c>
      <c r="N435" s="92">
        <v>90.6</v>
      </c>
      <c r="O435" s="92">
        <v>25.8</v>
      </c>
      <c r="P435" s="61">
        <v>14.21</v>
      </c>
      <c r="Q435" s="61">
        <v>13.75</v>
      </c>
      <c r="R435" s="61">
        <v>13.63</v>
      </c>
      <c r="S435" s="61">
        <v>13.86</v>
      </c>
      <c r="T435" s="92">
        <v>693.17</v>
      </c>
      <c r="U435" s="61">
        <v>1.54</v>
      </c>
      <c r="V435" s="67">
        <v>10</v>
      </c>
    </row>
    <row r="436" customFormat="1" spans="1:22">
      <c r="A436" s="24"/>
      <c r="B436" s="24"/>
      <c r="C436" s="24"/>
      <c r="D436" s="51" t="s">
        <v>792</v>
      </c>
      <c r="E436" s="92">
        <v>124.6</v>
      </c>
      <c r="F436" s="92">
        <v>148</v>
      </c>
      <c r="G436" s="92">
        <v>3.8</v>
      </c>
      <c r="H436" s="92">
        <v>25.5</v>
      </c>
      <c r="I436" s="92">
        <v>571.1</v>
      </c>
      <c r="J436" s="92">
        <v>13.6</v>
      </c>
      <c r="K436" s="92">
        <v>53.3</v>
      </c>
      <c r="L436" s="92">
        <v>190.4</v>
      </c>
      <c r="M436" s="92">
        <v>145.6</v>
      </c>
      <c r="N436" s="92">
        <v>76.5</v>
      </c>
      <c r="O436" s="92">
        <v>27.8</v>
      </c>
      <c r="P436" s="61">
        <v>18.95</v>
      </c>
      <c r="Q436" s="61">
        <v>19.35</v>
      </c>
      <c r="R436" s="61">
        <v>18.9</v>
      </c>
      <c r="S436" s="61">
        <v>19.07</v>
      </c>
      <c r="T436" s="92">
        <v>847.6</v>
      </c>
      <c r="U436" s="61">
        <v>-3.38</v>
      </c>
      <c r="V436" s="67">
        <v>13</v>
      </c>
    </row>
    <row r="437" customFormat="1" spans="1:22">
      <c r="A437" s="24"/>
      <c r="B437" s="24"/>
      <c r="C437" s="24"/>
      <c r="D437" s="51" t="s">
        <v>754</v>
      </c>
      <c r="E437" s="92">
        <v>127.5</v>
      </c>
      <c r="F437" s="92">
        <v>154</v>
      </c>
      <c r="G437" s="92">
        <v>5.1</v>
      </c>
      <c r="H437" s="92">
        <v>21.9</v>
      </c>
      <c r="I437" s="92">
        <v>329.4</v>
      </c>
      <c r="J437" s="92">
        <v>16.8</v>
      </c>
      <c r="K437" s="92">
        <v>76.9</v>
      </c>
      <c r="L437" s="92">
        <v>199.8</v>
      </c>
      <c r="M437" s="92">
        <v>166.3</v>
      </c>
      <c r="N437" s="92">
        <v>83.2</v>
      </c>
      <c r="O437" s="92">
        <v>27.5</v>
      </c>
      <c r="P437" s="61">
        <v>16.85</v>
      </c>
      <c r="Q437" s="61">
        <v>16.76</v>
      </c>
      <c r="R437" s="61">
        <v>16.86</v>
      </c>
      <c r="S437" s="61">
        <v>16.82</v>
      </c>
      <c r="T437" s="92">
        <v>752.98</v>
      </c>
      <c r="U437" s="61">
        <v>7.93</v>
      </c>
      <c r="V437" s="67">
        <v>11</v>
      </c>
    </row>
    <row r="438" customFormat="1" spans="1:22">
      <c r="A438" s="24"/>
      <c r="B438" s="24"/>
      <c r="C438" s="24"/>
      <c r="D438" s="51" t="s">
        <v>775</v>
      </c>
      <c r="E438" s="92">
        <v>125</v>
      </c>
      <c r="F438" s="92">
        <v>152</v>
      </c>
      <c r="G438" s="92">
        <v>6.4</v>
      </c>
      <c r="H438" s="92">
        <v>26.2</v>
      </c>
      <c r="I438" s="92">
        <v>309.4</v>
      </c>
      <c r="J438" s="92">
        <v>16</v>
      </c>
      <c r="K438" s="92">
        <v>61.1</v>
      </c>
      <c r="L438" s="92">
        <v>247.9</v>
      </c>
      <c r="M438" s="92">
        <v>207.4</v>
      </c>
      <c r="N438" s="92">
        <v>83.7</v>
      </c>
      <c r="O438" s="92">
        <v>24.7</v>
      </c>
      <c r="P438" s="61">
        <v>15.7</v>
      </c>
      <c r="Q438" s="61">
        <v>16</v>
      </c>
      <c r="R438" s="61">
        <v>15.9</v>
      </c>
      <c r="S438" s="61">
        <v>15.9</v>
      </c>
      <c r="T438" s="92">
        <v>793.4</v>
      </c>
      <c r="U438" s="61">
        <v>-2.25</v>
      </c>
      <c r="V438" s="67">
        <v>11</v>
      </c>
    </row>
    <row r="439" customFormat="1" spans="1:22">
      <c r="A439" s="24"/>
      <c r="B439" s="24"/>
      <c r="C439" s="24"/>
      <c r="D439" s="51" t="s">
        <v>787</v>
      </c>
      <c r="E439" s="92">
        <v>126.666666666667</v>
      </c>
      <c r="F439" s="92">
        <v>142</v>
      </c>
      <c r="G439" s="92">
        <v>5.5</v>
      </c>
      <c r="H439" s="92">
        <v>30.1</v>
      </c>
      <c r="I439" s="92">
        <v>447.272727272727</v>
      </c>
      <c r="J439" s="92">
        <v>16</v>
      </c>
      <c r="K439" s="92">
        <v>53.156146179402</v>
      </c>
      <c r="L439" s="92">
        <v>180.45</v>
      </c>
      <c r="M439" s="92">
        <v>152.52</v>
      </c>
      <c r="N439" s="92">
        <v>84.52</v>
      </c>
      <c r="O439" s="92">
        <v>27.64</v>
      </c>
      <c r="P439" s="61">
        <v>14.69</v>
      </c>
      <c r="Q439" s="61">
        <v>14.11</v>
      </c>
      <c r="R439" s="61">
        <v>14.5</v>
      </c>
      <c r="S439" s="61">
        <v>14.43</v>
      </c>
      <c r="T439" s="92">
        <v>721.5</v>
      </c>
      <c r="U439" s="61">
        <v>6.52</v>
      </c>
      <c r="V439" s="67">
        <v>9</v>
      </c>
    </row>
    <row r="440" customFormat="1" spans="1:22">
      <c r="A440" s="24"/>
      <c r="B440" s="24"/>
      <c r="C440" s="24"/>
      <c r="D440" s="51" t="s">
        <v>813</v>
      </c>
      <c r="E440" s="92">
        <v>115</v>
      </c>
      <c r="F440" s="92">
        <v>147</v>
      </c>
      <c r="G440" s="92">
        <v>5.92</v>
      </c>
      <c r="H440" s="92">
        <v>24.88</v>
      </c>
      <c r="I440" s="92">
        <v>320.3</v>
      </c>
      <c r="J440" s="92">
        <v>17.86</v>
      </c>
      <c r="K440" s="92">
        <v>71.8</v>
      </c>
      <c r="L440" s="92">
        <v>188.4</v>
      </c>
      <c r="M440" s="92">
        <v>164.5</v>
      </c>
      <c r="N440" s="92">
        <v>87.31</v>
      </c>
      <c r="O440" s="92">
        <v>30</v>
      </c>
      <c r="P440" s="61">
        <v>18.6</v>
      </c>
      <c r="Q440" s="61">
        <v>18.25</v>
      </c>
      <c r="R440" s="61">
        <v>17.9</v>
      </c>
      <c r="S440" s="61">
        <v>18.25</v>
      </c>
      <c r="T440" s="92">
        <v>844.95</v>
      </c>
      <c r="U440" s="61">
        <v>0.51</v>
      </c>
      <c r="V440" s="67">
        <v>11</v>
      </c>
    </row>
    <row r="441" customFormat="1" spans="1:22">
      <c r="A441" s="24"/>
      <c r="B441" s="24"/>
      <c r="C441" s="24"/>
      <c r="D441" s="51" t="s">
        <v>803</v>
      </c>
      <c r="E441" s="92">
        <v>123</v>
      </c>
      <c r="F441" s="92">
        <v>159</v>
      </c>
      <c r="G441" s="92">
        <v>5.66</v>
      </c>
      <c r="H441" s="92"/>
      <c r="I441" s="92">
        <v>344.9</v>
      </c>
      <c r="J441" s="92">
        <v>16.38</v>
      </c>
      <c r="K441" s="92">
        <v>83.91</v>
      </c>
      <c r="L441" s="92">
        <v>207.3</v>
      </c>
      <c r="M441" s="92">
        <v>172.1</v>
      </c>
      <c r="N441" s="92">
        <v>83</v>
      </c>
      <c r="O441" s="92">
        <v>22.9</v>
      </c>
      <c r="P441" s="61">
        <v>14.3</v>
      </c>
      <c r="Q441" s="61">
        <v>13.3</v>
      </c>
      <c r="R441" s="61">
        <v>13.55</v>
      </c>
      <c r="S441" s="61">
        <v>13.72</v>
      </c>
      <c r="T441" s="92">
        <v>685.83</v>
      </c>
      <c r="U441" s="61">
        <v>11.52</v>
      </c>
      <c r="V441" s="67">
        <v>5</v>
      </c>
    </row>
    <row r="442" customFormat="1" spans="1:22">
      <c r="A442" s="24"/>
      <c r="B442" s="24"/>
      <c r="C442" s="24"/>
      <c r="D442" s="51" t="s">
        <v>745</v>
      </c>
      <c r="E442" s="92">
        <v>121.2</v>
      </c>
      <c r="F442" s="92">
        <v>151</v>
      </c>
      <c r="G442" s="92">
        <v>4.3</v>
      </c>
      <c r="H442" s="92">
        <v>28.9</v>
      </c>
      <c r="I442" s="92">
        <v>565.4</v>
      </c>
      <c r="J442" s="92">
        <v>19.2</v>
      </c>
      <c r="K442" s="92">
        <v>66.4</v>
      </c>
      <c r="L442" s="92">
        <v>196.78</v>
      </c>
      <c r="M442" s="92">
        <v>157.67</v>
      </c>
      <c r="N442" s="92">
        <v>80.12</v>
      </c>
      <c r="O442" s="92">
        <v>29.42</v>
      </c>
      <c r="P442" s="61">
        <v>15.85</v>
      </c>
      <c r="Q442" s="61">
        <v>15.98</v>
      </c>
      <c r="R442" s="61">
        <v>15.52</v>
      </c>
      <c r="S442" s="61">
        <v>15.79</v>
      </c>
      <c r="T442" s="92">
        <v>789.26</v>
      </c>
      <c r="U442" s="61">
        <v>0.49</v>
      </c>
      <c r="V442" s="67">
        <v>11</v>
      </c>
    </row>
    <row r="443" customFormat="1" spans="1:22">
      <c r="A443" s="24"/>
      <c r="B443" s="24"/>
      <c r="C443" s="24"/>
      <c r="D443" s="51" t="s">
        <v>790</v>
      </c>
      <c r="E443" s="92">
        <v>128</v>
      </c>
      <c r="F443" s="92">
        <v>145</v>
      </c>
      <c r="G443" s="92">
        <v>3.5</v>
      </c>
      <c r="H443" s="92">
        <v>20.9</v>
      </c>
      <c r="I443" s="92">
        <v>497.1</v>
      </c>
      <c r="J443" s="92">
        <v>13.5</v>
      </c>
      <c r="K443" s="92">
        <v>64.6</v>
      </c>
      <c r="L443" s="92">
        <v>227</v>
      </c>
      <c r="M443" s="92">
        <v>208</v>
      </c>
      <c r="N443" s="92">
        <v>91.6</v>
      </c>
      <c r="O443" s="92">
        <v>25.6</v>
      </c>
      <c r="P443" s="61">
        <v>14.35</v>
      </c>
      <c r="Q443" s="61">
        <v>14.41</v>
      </c>
      <c r="R443" s="61">
        <v>14.2</v>
      </c>
      <c r="S443" s="61">
        <v>14.32</v>
      </c>
      <c r="T443" s="92">
        <v>715.96</v>
      </c>
      <c r="U443" s="61">
        <v>4.64</v>
      </c>
      <c r="V443" s="67">
        <v>8</v>
      </c>
    </row>
    <row r="444" customFormat="1" spans="1:22">
      <c r="A444" s="24"/>
      <c r="B444" s="24"/>
      <c r="C444" s="24"/>
      <c r="D444" s="53" t="s">
        <v>580</v>
      </c>
      <c r="E444" s="93">
        <f t="shared" ref="E444:T444" si="33">AVERAGE(E433:E443)</f>
        <v>124.687878787879</v>
      </c>
      <c r="F444" s="93">
        <f t="shared" si="33"/>
        <v>149.636363636364</v>
      </c>
      <c r="G444" s="93">
        <f t="shared" si="33"/>
        <v>4.93909090909091</v>
      </c>
      <c r="H444" s="93">
        <f t="shared" si="33"/>
        <v>25.832</v>
      </c>
      <c r="I444" s="93">
        <f t="shared" si="33"/>
        <v>444.762066115703</v>
      </c>
      <c r="J444" s="93">
        <f t="shared" si="33"/>
        <v>16.39</v>
      </c>
      <c r="K444" s="93">
        <f t="shared" si="33"/>
        <v>65.610558743582</v>
      </c>
      <c r="L444" s="93">
        <f t="shared" si="33"/>
        <v>206.902727272727</v>
      </c>
      <c r="M444" s="93">
        <f t="shared" si="33"/>
        <v>172.926363636364</v>
      </c>
      <c r="N444" s="93">
        <f t="shared" si="33"/>
        <v>83.5763636363636</v>
      </c>
      <c r="O444" s="93">
        <f t="shared" si="33"/>
        <v>27.0909090909091</v>
      </c>
      <c r="P444" s="93">
        <f t="shared" si="33"/>
        <v>15.7390909090909</v>
      </c>
      <c r="Q444" s="93">
        <f t="shared" si="33"/>
        <v>15.5327272727273</v>
      </c>
      <c r="R444" s="93">
        <f t="shared" si="33"/>
        <v>15.4945454545455</v>
      </c>
      <c r="S444" s="93">
        <f t="shared" si="33"/>
        <v>15.5918181818182</v>
      </c>
      <c r="T444" s="93">
        <f t="shared" si="33"/>
        <v>755.665454545455</v>
      </c>
      <c r="U444" s="62">
        <v>1.42</v>
      </c>
      <c r="V444" s="134">
        <v>12</v>
      </c>
    </row>
    <row r="445" customFormat="1" spans="1:22">
      <c r="A445" s="24">
        <v>2020</v>
      </c>
      <c r="B445" s="24"/>
      <c r="C445" s="24" t="s">
        <v>820</v>
      </c>
      <c r="D445" s="51" t="s">
        <v>770</v>
      </c>
      <c r="E445" s="52">
        <v>123.1</v>
      </c>
      <c r="F445" s="52">
        <v>151</v>
      </c>
      <c r="G445" s="52">
        <v>4.3</v>
      </c>
      <c r="H445" s="52">
        <v>27.36</v>
      </c>
      <c r="I445" s="52">
        <v>536.3</v>
      </c>
      <c r="J445" s="52">
        <v>17</v>
      </c>
      <c r="K445" s="52">
        <v>62.1</v>
      </c>
      <c r="L445" s="52">
        <v>244.8</v>
      </c>
      <c r="M445" s="52">
        <v>195.4</v>
      </c>
      <c r="N445" s="52">
        <v>79.8</v>
      </c>
      <c r="O445" s="52">
        <v>25.44</v>
      </c>
      <c r="P445" s="52">
        <v>179.2</v>
      </c>
      <c r="Q445" s="52">
        <v>185.3</v>
      </c>
      <c r="R445" s="52"/>
      <c r="S445" s="52">
        <v>182.3</v>
      </c>
      <c r="T445" s="52">
        <v>729.2</v>
      </c>
      <c r="U445" s="61">
        <v>3.05</v>
      </c>
      <c r="V445" s="67">
        <v>5</v>
      </c>
    </row>
    <row r="446" customFormat="1" spans="1:22">
      <c r="A446" s="24"/>
      <c r="B446" s="24"/>
      <c r="C446" s="24"/>
      <c r="D446" s="51" t="s">
        <v>751</v>
      </c>
      <c r="E446" s="52">
        <v>123.6</v>
      </c>
      <c r="F446" s="52">
        <v>148</v>
      </c>
      <c r="G446" s="52">
        <v>5.13</v>
      </c>
      <c r="H446" s="52">
        <v>30.14</v>
      </c>
      <c r="I446" s="52">
        <v>587.52</v>
      </c>
      <c r="J446" s="52">
        <v>18.91</v>
      </c>
      <c r="K446" s="52">
        <v>62.74</v>
      </c>
      <c r="L446" s="52">
        <v>224.26</v>
      </c>
      <c r="M446" s="52">
        <v>192.17</v>
      </c>
      <c r="N446" s="52">
        <v>85.69</v>
      </c>
      <c r="O446" s="52">
        <v>27.46</v>
      </c>
      <c r="P446" s="52">
        <v>198.26</v>
      </c>
      <c r="Q446" s="52">
        <v>192.28</v>
      </c>
      <c r="R446" s="52"/>
      <c r="S446" s="52">
        <v>195.27</v>
      </c>
      <c r="T446" s="52">
        <v>723.22</v>
      </c>
      <c r="U446" s="61">
        <v>1.99</v>
      </c>
      <c r="V446" s="67">
        <v>4</v>
      </c>
    </row>
    <row r="447" customFormat="1" spans="1:22">
      <c r="A447" s="24"/>
      <c r="B447" s="24"/>
      <c r="C447" s="24"/>
      <c r="D447" s="51" t="s">
        <v>782</v>
      </c>
      <c r="E447" s="52">
        <v>132.3</v>
      </c>
      <c r="F447" s="52">
        <v>151</v>
      </c>
      <c r="G447" s="52">
        <v>3.8</v>
      </c>
      <c r="H447" s="52">
        <v>21.6</v>
      </c>
      <c r="I447" s="52">
        <v>568</v>
      </c>
      <c r="J447" s="52">
        <v>13.6</v>
      </c>
      <c r="K447" s="52">
        <v>63</v>
      </c>
      <c r="L447" s="52">
        <v>242.5</v>
      </c>
      <c r="M447" s="52">
        <v>183.3</v>
      </c>
      <c r="N447" s="52">
        <v>75.6</v>
      </c>
      <c r="O447" s="52">
        <v>27.2</v>
      </c>
      <c r="P447" s="52">
        <v>151.8</v>
      </c>
      <c r="Q447" s="52">
        <v>150.54</v>
      </c>
      <c r="R447" s="52"/>
      <c r="S447" s="52">
        <v>151.17</v>
      </c>
      <c r="T447" s="52">
        <v>604.95</v>
      </c>
      <c r="U447" s="61">
        <v>-7.45</v>
      </c>
      <c r="V447" s="67">
        <v>6</v>
      </c>
    </row>
    <row r="448" customFormat="1" spans="1:22">
      <c r="A448" s="24"/>
      <c r="B448" s="24"/>
      <c r="C448" s="24"/>
      <c r="D448" s="51" t="s">
        <v>792</v>
      </c>
      <c r="E448" s="52"/>
      <c r="F448" s="52">
        <v>139</v>
      </c>
      <c r="G448" s="52"/>
      <c r="H448" s="52"/>
      <c r="I448" s="52"/>
      <c r="J448" s="52"/>
      <c r="K448" s="52"/>
      <c r="L448" s="52"/>
      <c r="M448" s="52"/>
      <c r="N448" s="52"/>
      <c r="O448" s="52"/>
      <c r="P448" s="52">
        <v>139.22</v>
      </c>
      <c r="Q448" s="52">
        <v>133.14</v>
      </c>
      <c r="R448" s="52"/>
      <c r="S448" s="52">
        <v>136.18</v>
      </c>
      <c r="T448" s="52">
        <v>605.3</v>
      </c>
      <c r="U448" s="61">
        <v>1.28</v>
      </c>
      <c r="V448" s="67">
        <v>5</v>
      </c>
    </row>
    <row r="449" customFormat="1" spans="1:22">
      <c r="A449" s="24"/>
      <c r="B449" s="24"/>
      <c r="C449" s="24"/>
      <c r="D449" s="51" t="s">
        <v>762</v>
      </c>
      <c r="E449" s="52">
        <v>132.6</v>
      </c>
      <c r="F449" s="52">
        <v>149</v>
      </c>
      <c r="G449" s="52">
        <v>4.77</v>
      </c>
      <c r="H449" s="52">
        <v>25.52</v>
      </c>
      <c r="I449" s="52">
        <v>4.35</v>
      </c>
      <c r="J449" s="52">
        <v>16.86</v>
      </c>
      <c r="K449" s="52">
        <v>66.06</v>
      </c>
      <c r="L449" s="52">
        <v>220.7</v>
      </c>
      <c r="M449" s="52">
        <v>177.5</v>
      </c>
      <c r="N449" s="52">
        <v>80.4</v>
      </c>
      <c r="O449" s="52">
        <v>26.8</v>
      </c>
      <c r="P449" s="52">
        <v>383.47</v>
      </c>
      <c r="Q449" s="52">
        <v>380.3</v>
      </c>
      <c r="R449" s="52"/>
      <c r="S449" s="52">
        <v>381.88</v>
      </c>
      <c r="T449" s="52">
        <v>763.76</v>
      </c>
      <c r="U449" s="61">
        <v>3.64</v>
      </c>
      <c r="V449" s="67">
        <v>3</v>
      </c>
    </row>
    <row r="450" customFormat="1" spans="1:22">
      <c r="A450" s="24"/>
      <c r="B450" s="24"/>
      <c r="C450" s="24"/>
      <c r="D450" s="51" t="s">
        <v>775</v>
      </c>
      <c r="E450" s="52">
        <v>106.5</v>
      </c>
      <c r="F450" s="52">
        <v>140</v>
      </c>
      <c r="G450" s="52">
        <v>4.1</v>
      </c>
      <c r="H450" s="52">
        <v>29.6</v>
      </c>
      <c r="I450" s="52">
        <v>622</v>
      </c>
      <c r="J450" s="52">
        <v>15.8</v>
      </c>
      <c r="K450" s="52">
        <v>53</v>
      </c>
      <c r="L450" s="52">
        <v>260</v>
      </c>
      <c r="M450" s="52">
        <v>157.6</v>
      </c>
      <c r="N450" s="52">
        <v>60.6</v>
      </c>
      <c r="O450" s="52">
        <v>27.5</v>
      </c>
      <c r="P450" s="52">
        <v>158.5</v>
      </c>
      <c r="Q450" s="52">
        <v>164.2</v>
      </c>
      <c r="R450" s="52"/>
      <c r="S450" s="52">
        <v>161.35</v>
      </c>
      <c r="T450" s="52">
        <v>683</v>
      </c>
      <c r="U450" s="61">
        <v>0.901167085241546</v>
      </c>
      <c r="V450" s="67">
        <v>4</v>
      </c>
    </row>
    <row r="451" customFormat="1" spans="1:22">
      <c r="A451" s="24"/>
      <c r="B451" s="24"/>
      <c r="C451" s="24"/>
      <c r="D451" s="51" t="s">
        <v>743</v>
      </c>
      <c r="E451" s="52">
        <v>121.6</v>
      </c>
      <c r="F451" s="52">
        <v>155</v>
      </c>
      <c r="G451" s="52">
        <v>4.9</v>
      </c>
      <c r="H451" s="52">
        <v>21.9</v>
      </c>
      <c r="I451" s="52">
        <v>346.94</v>
      </c>
      <c r="J451" s="52">
        <v>15.9</v>
      </c>
      <c r="K451" s="52">
        <v>72.6</v>
      </c>
      <c r="L451" s="52">
        <v>295.5</v>
      </c>
      <c r="M451" s="52">
        <v>220.7</v>
      </c>
      <c r="N451" s="52">
        <v>74.7</v>
      </c>
      <c r="O451" s="52">
        <v>25.7</v>
      </c>
      <c r="P451" s="52">
        <v>198.08</v>
      </c>
      <c r="Q451" s="52">
        <v>196.92</v>
      </c>
      <c r="R451" s="52"/>
      <c r="S451" s="52">
        <v>197.5</v>
      </c>
      <c r="T451" s="52">
        <v>787.66</v>
      </c>
      <c r="U451" s="61">
        <v>4.3</v>
      </c>
      <c r="V451" s="67">
        <v>5</v>
      </c>
    </row>
    <row r="452" customFormat="1" spans="1:22">
      <c r="A452" s="24"/>
      <c r="B452" s="24"/>
      <c r="C452" s="24"/>
      <c r="D452" s="51" t="s">
        <v>815</v>
      </c>
      <c r="E452" s="52">
        <v>120</v>
      </c>
      <c r="F452" s="52">
        <v>144</v>
      </c>
      <c r="G452" s="52">
        <v>7.7</v>
      </c>
      <c r="H452" s="52">
        <v>30.92</v>
      </c>
      <c r="I452" s="52">
        <v>301.37</v>
      </c>
      <c r="J452" s="52">
        <v>17.8</v>
      </c>
      <c r="K452" s="52">
        <v>57.6</v>
      </c>
      <c r="L452" s="52">
        <v>203.2</v>
      </c>
      <c r="M452" s="52">
        <v>191.4</v>
      </c>
      <c r="N452" s="52">
        <v>94.2</v>
      </c>
      <c r="O452" s="52">
        <v>26.8</v>
      </c>
      <c r="P452" s="52">
        <v>427.6</v>
      </c>
      <c r="Q452" s="52">
        <v>425.11</v>
      </c>
      <c r="R452" s="52"/>
      <c r="S452" s="52">
        <v>426.36</v>
      </c>
      <c r="T452" s="52">
        <v>852.7</v>
      </c>
      <c r="U452" s="61">
        <v>9.47</v>
      </c>
      <c r="V452" s="67">
        <v>2</v>
      </c>
    </row>
    <row r="453" customFormat="1" spans="1:22">
      <c r="A453" s="24"/>
      <c r="B453" s="24"/>
      <c r="C453" s="24"/>
      <c r="D453" s="53" t="s">
        <v>580</v>
      </c>
      <c r="E453" s="54">
        <f t="shared" ref="E453:Q453" si="34">AVERAGE(E445:E452)</f>
        <v>122.814285714286</v>
      </c>
      <c r="F453" s="54">
        <f t="shared" si="34"/>
        <v>147.125</v>
      </c>
      <c r="G453" s="54">
        <f t="shared" si="34"/>
        <v>4.95714285714286</v>
      </c>
      <c r="H453" s="54">
        <f t="shared" si="34"/>
        <v>26.72</v>
      </c>
      <c r="I453" s="54">
        <f t="shared" si="34"/>
        <v>423.782857142857</v>
      </c>
      <c r="J453" s="54">
        <f t="shared" si="34"/>
        <v>16.5528571428571</v>
      </c>
      <c r="K453" s="54">
        <f t="shared" si="34"/>
        <v>62.4428571428571</v>
      </c>
      <c r="L453" s="54">
        <f t="shared" si="34"/>
        <v>241.565714285714</v>
      </c>
      <c r="M453" s="54">
        <f t="shared" si="34"/>
        <v>188.295714285714</v>
      </c>
      <c r="N453" s="54">
        <f t="shared" si="34"/>
        <v>78.7128571428571</v>
      </c>
      <c r="O453" s="54">
        <f t="shared" si="34"/>
        <v>26.7</v>
      </c>
      <c r="P453" s="54">
        <f t="shared" si="34"/>
        <v>229.51625</v>
      </c>
      <c r="Q453" s="54">
        <f t="shared" si="34"/>
        <v>228.47375</v>
      </c>
      <c r="R453" s="54"/>
      <c r="S453" s="54">
        <f>AVERAGE(S445:S452)</f>
        <v>229.00125</v>
      </c>
      <c r="T453" s="54">
        <f>AVERAGE(T445:T452)</f>
        <v>718.72375</v>
      </c>
      <c r="U453" s="62">
        <v>2.38</v>
      </c>
      <c r="V453" s="134">
        <v>5</v>
      </c>
    </row>
    <row r="454" customFormat="1" spans="1:22">
      <c r="A454" s="24">
        <v>2019</v>
      </c>
      <c r="B454" s="24" t="s">
        <v>525</v>
      </c>
      <c r="C454" s="24" t="s">
        <v>821</v>
      </c>
      <c r="D454" s="51" t="s">
        <v>788</v>
      </c>
      <c r="E454" s="26">
        <v>94.7</v>
      </c>
      <c r="F454" s="26">
        <v>165</v>
      </c>
      <c r="G454" s="26">
        <v>5.66</v>
      </c>
      <c r="H454" s="26">
        <v>30.92</v>
      </c>
      <c r="I454" s="26">
        <v>446.29</v>
      </c>
      <c r="J454" s="26">
        <v>21.2</v>
      </c>
      <c r="K454" s="26">
        <v>68.56</v>
      </c>
      <c r="L454" s="26">
        <v>130.49</v>
      </c>
      <c r="M454" s="26">
        <v>119.27</v>
      </c>
      <c r="N454" s="26">
        <v>91.4</v>
      </c>
      <c r="O454" s="26">
        <v>27.5</v>
      </c>
      <c r="P454" s="37"/>
      <c r="Q454" s="37">
        <v>15.52</v>
      </c>
      <c r="R454" s="37">
        <v>15.74</v>
      </c>
      <c r="S454" s="37">
        <v>15.63</v>
      </c>
      <c r="T454" s="37">
        <v>689.5</v>
      </c>
      <c r="U454" s="37">
        <v>6.5440778799351</v>
      </c>
      <c r="V454" s="47">
        <v>5</v>
      </c>
    </row>
    <row r="455" customFormat="1" spans="1:22">
      <c r="A455" s="24"/>
      <c r="B455" s="24"/>
      <c r="C455" s="24"/>
      <c r="D455" s="51" t="s">
        <v>794</v>
      </c>
      <c r="E455" s="102">
        <v>90.63</v>
      </c>
      <c r="F455" s="26">
        <v>165</v>
      </c>
      <c r="G455" s="26">
        <v>8.6</v>
      </c>
      <c r="H455" s="26">
        <v>29</v>
      </c>
      <c r="I455" s="26">
        <v>238.9</v>
      </c>
      <c r="J455" s="26">
        <v>20.88</v>
      </c>
      <c r="K455" s="26">
        <v>72</v>
      </c>
      <c r="L455" s="26">
        <v>146.7</v>
      </c>
      <c r="M455" s="26">
        <v>131</v>
      </c>
      <c r="N455" s="26">
        <v>89.3</v>
      </c>
      <c r="O455" s="102">
        <v>28.4</v>
      </c>
      <c r="P455" s="103">
        <v>19.36</v>
      </c>
      <c r="Q455" s="103">
        <v>19.1</v>
      </c>
      <c r="R455" s="103">
        <v>20.45</v>
      </c>
      <c r="S455" s="103">
        <v>19.64</v>
      </c>
      <c r="T455" s="103">
        <v>793.47</v>
      </c>
      <c r="U455" s="103">
        <v>6.5274887561254</v>
      </c>
      <c r="V455" s="158">
        <v>2</v>
      </c>
    </row>
    <row r="456" customFormat="1" spans="1:22">
      <c r="A456" s="24"/>
      <c r="B456" s="24"/>
      <c r="C456" s="24"/>
      <c r="D456" s="51" t="s">
        <v>822</v>
      </c>
      <c r="E456" s="92">
        <v>116.7</v>
      </c>
      <c r="F456" s="92">
        <v>158</v>
      </c>
      <c r="G456" s="92">
        <v>5.8</v>
      </c>
      <c r="H456" s="92">
        <v>29.6</v>
      </c>
      <c r="I456" s="92">
        <v>510.344827586207</v>
      </c>
      <c r="J456" s="92">
        <v>24.5</v>
      </c>
      <c r="K456" s="92">
        <v>82.7702702702703</v>
      </c>
      <c r="L456" s="92">
        <v>121.7</v>
      </c>
      <c r="M456" s="92">
        <v>113.181</v>
      </c>
      <c r="N456" s="92">
        <v>93</v>
      </c>
      <c r="O456" s="92">
        <v>29.5</v>
      </c>
      <c r="P456" s="61">
        <v>16.4</v>
      </c>
      <c r="Q456" s="61">
        <v>14.73</v>
      </c>
      <c r="R456" s="61">
        <v>16.49</v>
      </c>
      <c r="S456" s="61">
        <v>15.8733333333333</v>
      </c>
      <c r="T456" s="61">
        <v>798.770093081761</v>
      </c>
      <c r="U456" s="61">
        <v>2.32058444348947</v>
      </c>
      <c r="V456" s="75">
        <v>3</v>
      </c>
    </row>
    <row r="457" customFormat="1" spans="1:22">
      <c r="A457" s="24"/>
      <c r="B457" s="24"/>
      <c r="C457" s="24"/>
      <c r="D457" s="51" t="s">
        <v>823</v>
      </c>
      <c r="E457" s="117">
        <v>105</v>
      </c>
      <c r="F457" s="136">
        <v>157</v>
      </c>
      <c r="G457" s="117">
        <v>6.475</v>
      </c>
      <c r="H457" s="117">
        <v>30.3</v>
      </c>
      <c r="I457" s="117">
        <f>(H457-G457)/G457*100</f>
        <v>367.953667953668</v>
      </c>
      <c r="J457" s="117">
        <v>26.8</v>
      </c>
      <c r="K457" s="117">
        <f>J457/H457*100</f>
        <v>88.4488448844885</v>
      </c>
      <c r="L457" s="117">
        <v>138.3</v>
      </c>
      <c r="M457" s="117">
        <v>122.6</v>
      </c>
      <c r="N457" s="117">
        <f>M457/L457*100</f>
        <v>88.647866955893</v>
      </c>
      <c r="O457" s="136">
        <v>31.5771929824561</v>
      </c>
      <c r="P457" s="145">
        <v>16.4029005847953</v>
      </c>
      <c r="Q457" s="145">
        <v>16.4068771929825</v>
      </c>
      <c r="R457" s="145">
        <v>15.9339883040936</v>
      </c>
      <c r="S457" s="61">
        <v>16.2479220272904</v>
      </c>
      <c r="T457" s="61">
        <v>812.396101364522</v>
      </c>
      <c r="U457" s="61">
        <v>3.06418450888621</v>
      </c>
      <c r="V457" s="75">
        <v>9</v>
      </c>
    </row>
    <row r="458" customFormat="1" spans="1:22">
      <c r="A458" s="24"/>
      <c r="B458" s="24"/>
      <c r="C458" s="24"/>
      <c r="D458" s="51" t="s">
        <v>824</v>
      </c>
      <c r="E458" s="102">
        <v>98</v>
      </c>
      <c r="F458" s="26">
        <v>154</v>
      </c>
      <c r="G458" s="26">
        <v>4.3</v>
      </c>
      <c r="H458" s="26">
        <v>33.8</v>
      </c>
      <c r="I458" s="26">
        <v>694.9</v>
      </c>
      <c r="J458" s="26">
        <v>23.9</v>
      </c>
      <c r="K458" s="26">
        <v>70.9</v>
      </c>
      <c r="L458" s="26">
        <v>115</v>
      </c>
      <c r="M458" s="26">
        <v>110.1</v>
      </c>
      <c r="N458" s="26">
        <v>95.7</v>
      </c>
      <c r="O458" s="26">
        <v>28.9</v>
      </c>
      <c r="P458" s="37">
        <v>15.07</v>
      </c>
      <c r="Q458" s="37">
        <v>14.49</v>
      </c>
      <c r="R458" s="37">
        <v>15.18</v>
      </c>
      <c r="S458" s="37">
        <v>14.91</v>
      </c>
      <c r="T458" s="37">
        <v>745.7</v>
      </c>
      <c r="U458" s="37">
        <v>-4.0036045314109</v>
      </c>
      <c r="V458" s="47">
        <v>14</v>
      </c>
    </row>
    <row r="459" customFormat="1" spans="1:22">
      <c r="A459" s="24"/>
      <c r="B459" s="24"/>
      <c r="C459" s="24"/>
      <c r="D459" s="51" t="s">
        <v>727</v>
      </c>
      <c r="E459" s="102">
        <v>115.4</v>
      </c>
      <c r="F459" s="102">
        <v>155</v>
      </c>
      <c r="G459" s="102">
        <v>8.4</v>
      </c>
      <c r="H459" s="102">
        <v>35.1</v>
      </c>
      <c r="I459" s="102">
        <v>417.9</v>
      </c>
      <c r="J459" s="102">
        <v>24.9</v>
      </c>
      <c r="K459" s="102">
        <v>70.9</v>
      </c>
      <c r="L459" s="26">
        <v>125.3</v>
      </c>
      <c r="M459" s="26">
        <v>114.9</v>
      </c>
      <c r="N459" s="26">
        <v>91.7</v>
      </c>
      <c r="O459" s="26">
        <v>26.8</v>
      </c>
      <c r="P459" s="37">
        <v>16.44</v>
      </c>
      <c r="Q459" s="37">
        <v>16.24</v>
      </c>
      <c r="R459" s="37">
        <v>15.84</v>
      </c>
      <c r="S459" s="37">
        <v>16.17</v>
      </c>
      <c r="T459" s="37">
        <v>691.2</v>
      </c>
      <c r="U459" s="37">
        <v>-0.817907877744286</v>
      </c>
      <c r="V459" s="47">
        <v>15</v>
      </c>
    </row>
    <row r="460" customFormat="1" spans="1:22">
      <c r="A460" s="24"/>
      <c r="B460" s="24"/>
      <c r="C460" s="24"/>
      <c r="D460" s="51" t="s">
        <v>825</v>
      </c>
      <c r="E460" s="26">
        <v>105.7</v>
      </c>
      <c r="F460" s="26">
        <v>156</v>
      </c>
      <c r="G460" s="26">
        <v>8.6</v>
      </c>
      <c r="H460" s="26">
        <v>25.7</v>
      </c>
      <c r="I460" s="26">
        <v>198.8</v>
      </c>
      <c r="J460" s="26">
        <v>23</v>
      </c>
      <c r="K460" s="26">
        <v>89.5</v>
      </c>
      <c r="L460" s="146">
        <v>106</v>
      </c>
      <c r="M460" s="146">
        <v>101.9</v>
      </c>
      <c r="N460" s="146">
        <v>96.1</v>
      </c>
      <c r="O460" s="146">
        <v>30.2</v>
      </c>
      <c r="P460" s="147">
        <v>15.9</v>
      </c>
      <c r="Q460" s="147">
        <v>14.2</v>
      </c>
      <c r="R460" s="147">
        <v>14.7</v>
      </c>
      <c r="S460" s="147">
        <v>14.9</v>
      </c>
      <c r="T460" s="147">
        <v>746.7</v>
      </c>
      <c r="U460" s="147">
        <v>7.43884892086332</v>
      </c>
      <c r="V460" s="159">
        <v>2</v>
      </c>
    </row>
    <row r="461" customFormat="1" spans="1:22">
      <c r="A461" s="24"/>
      <c r="B461" s="24"/>
      <c r="C461" s="24"/>
      <c r="D461" s="51" t="s">
        <v>826</v>
      </c>
      <c r="E461" s="137">
        <v>99.4</v>
      </c>
      <c r="F461" s="137">
        <v>160</v>
      </c>
      <c r="G461" s="137">
        <v>5.70583333333333</v>
      </c>
      <c r="H461" s="137">
        <v>24.0758333333333</v>
      </c>
      <c r="I461" s="137">
        <v>421.951219512195</v>
      </c>
      <c r="J461" s="137">
        <v>20.3993333333333</v>
      </c>
      <c r="K461" s="137">
        <v>84.7295005364993</v>
      </c>
      <c r="L461" s="137">
        <v>144.392857142857</v>
      </c>
      <c r="M461" s="137">
        <v>138.964285714286</v>
      </c>
      <c r="N461" s="137">
        <v>96.24041553302</v>
      </c>
      <c r="O461" s="137">
        <v>28.6193293885602</v>
      </c>
      <c r="P461" s="148">
        <v>17.0157544378698</v>
      </c>
      <c r="Q461" s="148">
        <v>17.3165325443787</v>
      </c>
      <c r="R461" s="148">
        <v>18.3598106508876</v>
      </c>
      <c r="S461" s="148">
        <v>17.5640325443787</v>
      </c>
      <c r="T461" s="148">
        <v>878.201627218935</v>
      </c>
      <c r="U461" s="148">
        <v>6.57422577346062</v>
      </c>
      <c r="V461" s="160">
        <v>1</v>
      </c>
    </row>
    <row r="462" customFormat="1" spans="1:22">
      <c r="A462" s="24"/>
      <c r="B462" s="24"/>
      <c r="C462" s="24"/>
      <c r="D462" s="51" t="s">
        <v>827</v>
      </c>
      <c r="E462" s="26">
        <v>95.4</v>
      </c>
      <c r="F462" s="26">
        <v>152</v>
      </c>
      <c r="G462" s="26">
        <v>3.9</v>
      </c>
      <c r="H462" s="26">
        <v>23.9</v>
      </c>
      <c r="I462" s="102">
        <v>512.8</v>
      </c>
      <c r="J462" s="26">
        <v>17.4</v>
      </c>
      <c r="K462" s="102">
        <v>72.8</v>
      </c>
      <c r="L462" s="102">
        <v>164.5</v>
      </c>
      <c r="M462" s="102">
        <v>151.5</v>
      </c>
      <c r="N462" s="102">
        <v>92.1</v>
      </c>
      <c r="O462" s="102">
        <v>33.3</v>
      </c>
      <c r="P462" s="103">
        <v>18.94</v>
      </c>
      <c r="Q462" s="103">
        <v>18.28</v>
      </c>
      <c r="R462" s="103">
        <v>17.62</v>
      </c>
      <c r="S462" s="103">
        <v>18.28</v>
      </c>
      <c r="T462" s="103">
        <v>806</v>
      </c>
      <c r="U462" s="103">
        <v>13.6812411847673</v>
      </c>
      <c r="V462" s="47">
        <v>1</v>
      </c>
    </row>
    <row r="463" customFormat="1" spans="1:22">
      <c r="A463" s="24"/>
      <c r="B463" s="24"/>
      <c r="C463" s="24"/>
      <c r="D463" s="51" t="s">
        <v>733</v>
      </c>
      <c r="E463" s="26">
        <v>97.55</v>
      </c>
      <c r="F463" s="26">
        <v>156</v>
      </c>
      <c r="G463" s="26">
        <v>6.95</v>
      </c>
      <c r="H463" s="26">
        <v>30.77</v>
      </c>
      <c r="I463" s="26">
        <v>342.47</v>
      </c>
      <c r="J463" s="26">
        <v>23.74</v>
      </c>
      <c r="K463" s="26">
        <v>77.17</v>
      </c>
      <c r="L463" s="26">
        <v>113.09</v>
      </c>
      <c r="M463" s="26">
        <v>107.54</v>
      </c>
      <c r="N463" s="26">
        <v>95.1</v>
      </c>
      <c r="O463" s="26">
        <v>30.1</v>
      </c>
      <c r="P463" s="37">
        <v>16.55</v>
      </c>
      <c r="Q463" s="37">
        <v>15.72</v>
      </c>
      <c r="R463" s="37">
        <v>16.44</v>
      </c>
      <c r="S463" s="37">
        <v>16.24</v>
      </c>
      <c r="T463" s="37">
        <v>716.02</v>
      </c>
      <c r="U463" s="37">
        <v>7.62039319425238</v>
      </c>
      <c r="V463" s="47">
        <v>2</v>
      </c>
    </row>
    <row r="464" customFormat="1" spans="1:22">
      <c r="A464" s="24"/>
      <c r="B464" s="24"/>
      <c r="C464" s="24"/>
      <c r="D464" s="53" t="s">
        <v>580</v>
      </c>
      <c r="E464" s="93">
        <v>101.848</v>
      </c>
      <c r="F464" s="93">
        <v>157.8</v>
      </c>
      <c r="G464" s="93">
        <v>6.43908333333333</v>
      </c>
      <c r="H464" s="93">
        <v>29.3165833333333</v>
      </c>
      <c r="I464" s="93">
        <v>415.230971505207</v>
      </c>
      <c r="J464" s="93">
        <v>22.6719333333333</v>
      </c>
      <c r="K464" s="93">
        <v>77.7778615691258</v>
      </c>
      <c r="L464" s="93">
        <v>130.547285714286</v>
      </c>
      <c r="M464" s="93">
        <v>121.095528571429</v>
      </c>
      <c r="N464" s="93">
        <v>92.9288282488913</v>
      </c>
      <c r="O464" s="93">
        <v>29.4896522371016</v>
      </c>
      <c r="P464" s="62">
        <v>16.8976283358517</v>
      </c>
      <c r="Q464" s="62">
        <v>16.2003409737361</v>
      </c>
      <c r="R464" s="62">
        <v>16.6753798954981</v>
      </c>
      <c r="S464" s="62">
        <v>16.5455287905002</v>
      </c>
      <c r="T464" s="62">
        <v>767.795782166522</v>
      </c>
      <c r="U464" s="62">
        <v>4.77640610729605</v>
      </c>
      <c r="V464" s="134">
        <v>3</v>
      </c>
    </row>
    <row r="465" customFormat="1" spans="1:22">
      <c r="A465" s="24" t="s">
        <v>828</v>
      </c>
      <c r="B465" s="24"/>
      <c r="C465" s="24" t="s">
        <v>829</v>
      </c>
      <c r="D465" s="51" t="s">
        <v>788</v>
      </c>
      <c r="E465" s="138">
        <v>104.1</v>
      </c>
      <c r="F465" s="138">
        <v>161</v>
      </c>
      <c r="G465" s="138">
        <v>6.48</v>
      </c>
      <c r="H465" s="138">
        <v>30.86</v>
      </c>
      <c r="I465" s="138">
        <v>376.23</v>
      </c>
      <c r="J465" s="138">
        <v>22.2</v>
      </c>
      <c r="K465" s="138">
        <v>71.94</v>
      </c>
      <c r="L465" s="138">
        <v>134.08</v>
      </c>
      <c r="M465" s="138">
        <v>126.17</v>
      </c>
      <c r="N465" s="149">
        <v>94.1</v>
      </c>
      <c r="O465" s="149">
        <v>27.06</v>
      </c>
      <c r="P465" s="149">
        <v>15.78</v>
      </c>
      <c r="Q465" s="149">
        <v>16.12</v>
      </c>
      <c r="R465" s="149">
        <v>15.86</v>
      </c>
      <c r="S465" s="149">
        <v>15.92</v>
      </c>
      <c r="T465" s="149">
        <v>695.85</v>
      </c>
      <c r="U465" s="149">
        <v>5.92</v>
      </c>
      <c r="V465" s="161">
        <v>4</v>
      </c>
    </row>
    <row r="466" customFormat="1" spans="1:22">
      <c r="A466" s="24"/>
      <c r="B466" s="24"/>
      <c r="C466" s="24"/>
      <c r="D466" s="51" t="s">
        <v>794</v>
      </c>
      <c r="E466" s="138">
        <v>93.1</v>
      </c>
      <c r="F466" s="138">
        <v>165</v>
      </c>
      <c r="G466" s="138">
        <v>7.2</v>
      </c>
      <c r="H466" s="138">
        <v>26.8</v>
      </c>
      <c r="I466" s="138">
        <v>272.2</v>
      </c>
      <c r="J466" s="138">
        <v>18.6</v>
      </c>
      <c r="K466" s="138">
        <v>69.4</v>
      </c>
      <c r="L466" s="138">
        <v>125.3</v>
      </c>
      <c r="M466" s="138">
        <v>118.9</v>
      </c>
      <c r="N466" s="149">
        <v>91.7</v>
      </c>
      <c r="O466" s="149">
        <v>29.8</v>
      </c>
      <c r="P466" s="149">
        <v>15.22</v>
      </c>
      <c r="Q466" s="149">
        <v>15.37</v>
      </c>
      <c r="R466" s="149">
        <v>15.71</v>
      </c>
      <c r="S466" s="149">
        <v>15.44</v>
      </c>
      <c r="T466" s="149">
        <v>686.222222222222</v>
      </c>
      <c r="U466" s="149">
        <v>4.04312668463612</v>
      </c>
      <c r="V466" s="162">
        <v>4</v>
      </c>
    </row>
    <row r="467" customFormat="1" spans="1:22">
      <c r="A467" s="24"/>
      <c r="B467" s="24"/>
      <c r="C467" s="24"/>
      <c r="D467" s="51" t="s">
        <v>822</v>
      </c>
      <c r="E467" s="138">
        <v>104.4</v>
      </c>
      <c r="F467" s="138">
        <v>164</v>
      </c>
      <c r="G467" s="138">
        <v>6.2</v>
      </c>
      <c r="H467" s="138">
        <v>31.5</v>
      </c>
      <c r="I467" s="138">
        <v>508.1</v>
      </c>
      <c r="J467" s="138">
        <v>24.2</v>
      </c>
      <c r="K467" s="138">
        <v>76.8</v>
      </c>
      <c r="L467" s="138">
        <v>115.3</v>
      </c>
      <c r="M467" s="138">
        <v>105</v>
      </c>
      <c r="N467" s="149">
        <v>91.1</v>
      </c>
      <c r="O467" s="149">
        <v>30</v>
      </c>
      <c r="P467" s="149">
        <v>14.29</v>
      </c>
      <c r="Q467" s="149">
        <v>14.33</v>
      </c>
      <c r="R467" s="149">
        <v>14.4</v>
      </c>
      <c r="S467" s="149">
        <v>14.34</v>
      </c>
      <c r="T467" s="149">
        <v>721.509433962264</v>
      </c>
      <c r="U467" s="149">
        <v>7.33532934131737</v>
      </c>
      <c r="V467" s="163">
        <v>2</v>
      </c>
    </row>
    <row r="468" customFormat="1" spans="1:22">
      <c r="A468" s="24"/>
      <c r="B468" s="24"/>
      <c r="C468" s="24"/>
      <c r="D468" s="51" t="s">
        <v>823</v>
      </c>
      <c r="E468" s="138">
        <v>98</v>
      </c>
      <c r="F468" s="138">
        <v>152</v>
      </c>
      <c r="G468" s="138">
        <v>6</v>
      </c>
      <c r="H468" s="138">
        <v>23.5</v>
      </c>
      <c r="I468" s="138">
        <v>291.666666666667</v>
      </c>
      <c r="J468" s="138">
        <v>19.6</v>
      </c>
      <c r="K468" s="138">
        <v>83.4042553191489</v>
      </c>
      <c r="L468" s="138">
        <v>135.9</v>
      </c>
      <c r="M468" s="138">
        <v>125.8434</v>
      </c>
      <c r="N468" s="149">
        <v>92.6</v>
      </c>
      <c r="O468" s="149">
        <v>29.7035380116959</v>
      </c>
      <c r="P468" s="149">
        <v>14.218350877193</v>
      </c>
      <c r="Q468" s="149">
        <v>14.3770760233918</v>
      </c>
      <c r="R468" s="149">
        <v>14.6187134502924</v>
      </c>
      <c r="S468" s="149">
        <v>14.4047134502924</v>
      </c>
      <c r="T468" s="149">
        <v>720.23567251462</v>
      </c>
      <c r="U468" s="149">
        <v>10.5234866323981</v>
      </c>
      <c r="V468" s="163">
        <v>2</v>
      </c>
    </row>
    <row r="469" customFormat="1" spans="1:22">
      <c r="A469" s="24"/>
      <c r="B469" s="24"/>
      <c r="C469" s="24"/>
      <c r="D469" s="51" t="s">
        <v>824</v>
      </c>
      <c r="E469" s="138">
        <v>102</v>
      </c>
      <c r="F469" s="138">
        <v>155</v>
      </c>
      <c r="G469" s="138">
        <v>8</v>
      </c>
      <c r="H469" s="138">
        <v>34.5</v>
      </c>
      <c r="I469" s="138">
        <v>331.1</v>
      </c>
      <c r="J469" s="138">
        <v>23.4</v>
      </c>
      <c r="K469" s="138">
        <v>67.8</v>
      </c>
      <c r="L469" s="138">
        <v>109.3</v>
      </c>
      <c r="M469" s="138">
        <v>105.1</v>
      </c>
      <c r="N469" s="149">
        <v>96.2</v>
      </c>
      <c r="O469" s="149">
        <v>28.2</v>
      </c>
      <c r="P469" s="149">
        <v>13.86</v>
      </c>
      <c r="Q469" s="149">
        <v>13.47</v>
      </c>
      <c r="R469" s="149">
        <v>12.36</v>
      </c>
      <c r="S469" s="149">
        <v>13.23</v>
      </c>
      <c r="T469" s="149">
        <v>661.169415292354</v>
      </c>
      <c r="U469" s="149">
        <v>5.1112288135593</v>
      </c>
      <c r="V469" s="161">
        <v>7</v>
      </c>
    </row>
    <row r="470" customFormat="1" spans="1:22">
      <c r="A470" s="24"/>
      <c r="B470" s="24"/>
      <c r="C470" s="24"/>
      <c r="D470" s="51" t="s">
        <v>727</v>
      </c>
      <c r="E470" s="138">
        <v>106.6</v>
      </c>
      <c r="F470" s="138">
        <v>145</v>
      </c>
      <c r="G470" s="138">
        <v>8.1</v>
      </c>
      <c r="H470" s="138">
        <v>34.9</v>
      </c>
      <c r="I470" s="138">
        <v>430.9</v>
      </c>
      <c r="J470" s="138">
        <v>22.9</v>
      </c>
      <c r="K470" s="138">
        <v>65.7</v>
      </c>
      <c r="L470" s="138">
        <v>113.4</v>
      </c>
      <c r="M470" s="138">
        <v>111.4</v>
      </c>
      <c r="N470" s="149">
        <v>98.2</v>
      </c>
      <c r="O470" s="149">
        <v>27.9</v>
      </c>
      <c r="P470" s="149">
        <v>16.88</v>
      </c>
      <c r="Q470" s="149">
        <v>16.64</v>
      </c>
      <c r="R470" s="149">
        <v>17.12</v>
      </c>
      <c r="S470" s="149">
        <v>16.88</v>
      </c>
      <c r="T470" s="149">
        <v>721.367521367521</v>
      </c>
      <c r="U470" s="149">
        <v>5.17133956386292</v>
      </c>
      <c r="V470" s="161">
        <v>10</v>
      </c>
    </row>
    <row r="471" customFormat="1" spans="1:22">
      <c r="A471" s="24"/>
      <c r="B471" s="24"/>
      <c r="C471" s="24"/>
      <c r="D471" s="51" t="s">
        <v>825</v>
      </c>
      <c r="E471" s="138">
        <v>107</v>
      </c>
      <c r="F471" s="138">
        <v>153</v>
      </c>
      <c r="G471" s="138">
        <v>7.2</v>
      </c>
      <c r="H471" s="138">
        <v>28.4</v>
      </c>
      <c r="I471" s="138">
        <v>294.4</v>
      </c>
      <c r="J471" s="138">
        <v>18.8</v>
      </c>
      <c r="K471" s="138">
        <v>66.2</v>
      </c>
      <c r="L471" s="138">
        <v>142.1</v>
      </c>
      <c r="M471" s="138">
        <v>130.9</v>
      </c>
      <c r="N471" s="149">
        <v>92.1</v>
      </c>
      <c r="O471" s="149">
        <v>27.5</v>
      </c>
      <c r="P471" s="149">
        <v>13.1</v>
      </c>
      <c r="Q471" s="149">
        <v>13.5</v>
      </c>
      <c r="R471" s="149">
        <v>12.3</v>
      </c>
      <c r="S471" s="149">
        <v>12.9666666666667</v>
      </c>
      <c r="T471" s="149">
        <v>648.333333333333</v>
      </c>
      <c r="U471" s="149">
        <v>5.70652173913046</v>
      </c>
      <c r="V471" s="164">
        <v>7</v>
      </c>
    </row>
    <row r="472" customFormat="1" spans="1:22">
      <c r="A472" s="24"/>
      <c r="B472" s="24"/>
      <c r="C472" s="24"/>
      <c r="D472" s="51" t="s">
        <v>826</v>
      </c>
      <c r="E472" s="138">
        <v>98.7</v>
      </c>
      <c r="F472" s="138">
        <v>159</v>
      </c>
      <c r="G472" s="138">
        <v>5.678</v>
      </c>
      <c r="H472" s="138">
        <v>18.5091666666667</v>
      </c>
      <c r="I472" s="138">
        <v>325.980392156863</v>
      </c>
      <c r="J472" s="138">
        <v>15.2</v>
      </c>
      <c r="K472" s="138">
        <v>82.1214713430282</v>
      </c>
      <c r="L472" s="138">
        <v>141.010624461356</v>
      </c>
      <c r="M472" s="138">
        <v>136.471408775081</v>
      </c>
      <c r="N472" s="149">
        <v>96.7809406535048</v>
      </c>
      <c r="O472" s="149">
        <v>30.9454191033138</v>
      </c>
      <c r="P472" s="149">
        <v>14.7814023668639</v>
      </c>
      <c r="Q472" s="149">
        <v>14.167100591716</v>
      </c>
      <c r="R472" s="149">
        <v>15.2721124260355</v>
      </c>
      <c r="S472" s="149">
        <v>14.7402051282051</v>
      </c>
      <c r="T472" s="149">
        <v>737.010256410257</v>
      </c>
      <c r="U472" s="149">
        <v>8.33606591360527</v>
      </c>
      <c r="V472" s="165">
        <v>1</v>
      </c>
    </row>
    <row r="473" customFormat="1" spans="1:22">
      <c r="A473" s="24"/>
      <c r="B473" s="24"/>
      <c r="C473" s="24"/>
      <c r="D473" s="51" t="s">
        <v>827</v>
      </c>
      <c r="E473" s="138">
        <v>92.4</v>
      </c>
      <c r="F473" s="138">
        <v>151</v>
      </c>
      <c r="G473" s="138">
        <v>7.77</v>
      </c>
      <c r="H473" s="138">
        <v>27.01</v>
      </c>
      <c r="I473" s="138">
        <v>247.62</v>
      </c>
      <c r="J473" s="138">
        <v>19.61</v>
      </c>
      <c r="K473" s="138">
        <v>72.6</v>
      </c>
      <c r="L473" s="138">
        <v>137.6</v>
      </c>
      <c r="M473" s="138">
        <v>132.2</v>
      </c>
      <c r="N473" s="149">
        <v>96.08</v>
      </c>
      <c r="O473" s="149">
        <v>30.35</v>
      </c>
      <c r="P473" s="149">
        <v>18</v>
      </c>
      <c r="Q473" s="149">
        <v>17.04</v>
      </c>
      <c r="R473" s="149">
        <v>17.98</v>
      </c>
      <c r="S473" s="149">
        <v>17.67</v>
      </c>
      <c r="T473" s="149">
        <v>755.128205128205</v>
      </c>
      <c r="U473" s="149">
        <v>11.0622250157134</v>
      </c>
      <c r="V473" s="161">
        <v>2</v>
      </c>
    </row>
    <row r="474" customFormat="1" spans="1:22">
      <c r="A474" s="24"/>
      <c r="B474" s="24"/>
      <c r="C474" s="24"/>
      <c r="D474" s="51" t="s">
        <v>733</v>
      </c>
      <c r="E474" s="138">
        <v>100.48</v>
      </c>
      <c r="F474" s="138">
        <v>159</v>
      </c>
      <c r="G474" s="138">
        <v>5.64</v>
      </c>
      <c r="H474" s="138">
        <v>26.19</v>
      </c>
      <c r="I474" s="138">
        <v>364.06</v>
      </c>
      <c r="J474" s="138">
        <v>20.59</v>
      </c>
      <c r="K474" s="138">
        <v>78.63</v>
      </c>
      <c r="L474" s="138">
        <v>118.32</v>
      </c>
      <c r="M474" s="138">
        <v>121.87</v>
      </c>
      <c r="N474" s="149">
        <v>97.09</v>
      </c>
      <c r="O474" s="149">
        <v>28.64</v>
      </c>
      <c r="P474" s="149">
        <v>14.58</v>
      </c>
      <c r="Q474" s="149">
        <v>15.02</v>
      </c>
      <c r="R474" s="149">
        <v>14.74</v>
      </c>
      <c r="S474" s="149">
        <v>14.78</v>
      </c>
      <c r="T474" s="149">
        <v>651.675485008818</v>
      </c>
      <c r="U474" s="149">
        <v>3.79213483146067</v>
      </c>
      <c r="V474" s="161">
        <v>10</v>
      </c>
    </row>
    <row r="475" customFormat="1" spans="1:22">
      <c r="A475" s="24"/>
      <c r="B475" s="24"/>
      <c r="C475" s="24"/>
      <c r="D475" s="53" t="s">
        <v>580</v>
      </c>
      <c r="E475" s="139">
        <v>100.678</v>
      </c>
      <c r="F475" s="139">
        <v>156.4</v>
      </c>
      <c r="G475" s="139">
        <v>6.8268</v>
      </c>
      <c r="H475" s="139">
        <v>28.2169166666667</v>
      </c>
      <c r="I475" s="139">
        <v>344.225705882353</v>
      </c>
      <c r="J475" s="139">
        <v>20.51</v>
      </c>
      <c r="K475" s="139">
        <v>73.4595726662177</v>
      </c>
      <c r="L475" s="139">
        <v>127.231062446136</v>
      </c>
      <c r="M475" s="139">
        <v>121.385480877508</v>
      </c>
      <c r="N475" s="150">
        <v>94.5950940653505</v>
      </c>
      <c r="O475" s="150">
        <v>29.009895711501</v>
      </c>
      <c r="P475" s="150">
        <v>15.0709753244057</v>
      </c>
      <c r="Q475" s="150">
        <v>15.0034176615108</v>
      </c>
      <c r="R475" s="150">
        <v>15.0360825876328</v>
      </c>
      <c r="S475" s="150">
        <v>15.0371585245164</v>
      </c>
      <c r="T475" s="150">
        <v>699.850154523959</v>
      </c>
      <c r="U475" s="150">
        <v>6.73824453641022</v>
      </c>
      <c r="V475" s="166">
        <v>2</v>
      </c>
    </row>
    <row r="476" customFormat="1" spans="1:22">
      <c r="A476" s="24" t="s">
        <v>830</v>
      </c>
      <c r="B476" s="24"/>
      <c r="C476" s="24" t="s">
        <v>831</v>
      </c>
      <c r="D476" s="51" t="s">
        <v>788</v>
      </c>
      <c r="E476" s="138">
        <v>84.9</v>
      </c>
      <c r="F476" s="138">
        <v>160</v>
      </c>
      <c r="G476" s="138">
        <v>6.28</v>
      </c>
      <c r="H476" s="138">
        <v>31.87</v>
      </c>
      <c r="I476" s="138">
        <v>407.48</v>
      </c>
      <c r="J476" s="138">
        <v>22.1</v>
      </c>
      <c r="K476" s="138">
        <v>69.34</v>
      </c>
      <c r="L476" s="138">
        <v>129.25</v>
      </c>
      <c r="M476" s="138">
        <v>120.98</v>
      </c>
      <c r="N476" s="149">
        <v>93.6</v>
      </c>
      <c r="O476" s="149">
        <v>27.12</v>
      </c>
      <c r="P476" s="149">
        <v>222.68</v>
      </c>
      <c r="Q476" s="149">
        <v>217.64</v>
      </c>
      <c r="R476" s="149">
        <v>220.16</v>
      </c>
      <c r="S476" s="149">
        <v>663.25</v>
      </c>
      <c r="T476" s="149">
        <v>5.86</v>
      </c>
      <c r="U476" s="149">
        <v>1</v>
      </c>
      <c r="V476" s="67"/>
    </row>
    <row r="477" customFormat="1" spans="1:22">
      <c r="A477" s="24"/>
      <c r="B477" s="24"/>
      <c r="C477" s="24"/>
      <c r="D477" s="51" t="s">
        <v>794</v>
      </c>
      <c r="E477" s="138">
        <v>95.3</v>
      </c>
      <c r="F477" s="138">
        <v>164</v>
      </c>
      <c r="G477" s="140">
        <v>7</v>
      </c>
      <c r="H477" s="140">
        <v>30.8</v>
      </c>
      <c r="I477" s="140">
        <v>340</v>
      </c>
      <c r="J477" s="140">
        <v>23.7</v>
      </c>
      <c r="K477" s="140">
        <v>77.2</v>
      </c>
      <c r="L477" s="138">
        <v>113.1</v>
      </c>
      <c r="M477" s="140">
        <v>107.5</v>
      </c>
      <c r="N477" s="151">
        <v>95</v>
      </c>
      <c r="O477" s="151">
        <v>29.2</v>
      </c>
      <c r="P477" s="149">
        <v>199</v>
      </c>
      <c r="Q477" s="149">
        <v>195.6</v>
      </c>
      <c r="R477" s="151">
        <v>197.3</v>
      </c>
      <c r="S477" s="149">
        <v>711</v>
      </c>
      <c r="T477" s="149">
        <v>5.67755757900376</v>
      </c>
      <c r="U477" s="149">
        <v>2</v>
      </c>
      <c r="V477" s="67"/>
    </row>
    <row r="478" customFormat="1" spans="1:22">
      <c r="A478" s="24"/>
      <c r="B478" s="24"/>
      <c r="C478" s="24"/>
      <c r="D478" s="51" t="s">
        <v>823</v>
      </c>
      <c r="E478" s="141">
        <v>102</v>
      </c>
      <c r="F478" s="142">
        <v>153</v>
      </c>
      <c r="G478" s="141">
        <v>6.8</v>
      </c>
      <c r="H478" s="140">
        <v>23.7</v>
      </c>
      <c r="I478" s="141">
        <v>245.9</v>
      </c>
      <c r="J478" s="140">
        <v>20.5</v>
      </c>
      <c r="K478" s="141">
        <v>90.6</v>
      </c>
      <c r="L478" s="140">
        <v>138.8</v>
      </c>
      <c r="M478" s="152">
        <v>134.3584</v>
      </c>
      <c r="N478" s="151">
        <v>96.8</v>
      </c>
      <c r="O478" s="153">
        <v>28.7254385964912</v>
      </c>
      <c r="P478" s="154">
        <v>355.5</v>
      </c>
      <c r="Q478" s="154">
        <v>365.8</v>
      </c>
      <c r="R478" s="154">
        <v>360.65</v>
      </c>
      <c r="S478" s="167">
        <v>721.3</v>
      </c>
      <c r="T478" s="156">
        <v>5.42239111370943</v>
      </c>
      <c r="U478" s="149">
        <v>1</v>
      </c>
      <c r="V478" s="67"/>
    </row>
    <row r="479" customFormat="1" spans="1:22">
      <c r="A479" s="24"/>
      <c r="B479" s="24"/>
      <c r="C479" s="24"/>
      <c r="D479" s="51" t="s">
        <v>744</v>
      </c>
      <c r="E479" s="138">
        <v>84.2</v>
      </c>
      <c r="F479" s="138">
        <v>158</v>
      </c>
      <c r="G479" s="140">
        <v>4.5</v>
      </c>
      <c r="H479" s="140">
        <v>28.1</v>
      </c>
      <c r="I479" s="140">
        <v>624</v>
      </c>
      <c r="J479" s="140">
        <v>20.83</v>
      </c>
      <c r="K479" s="140">
        <v>74.13</v>
      </c>
      <c r="L479" s="140">
        <v>114</v>
      </c>
      <c r="M479" s="140">
        <v>104.2</v>
      </c>
      <c r="N479" s="149">
        <v>91.4</v>
      </c>
      <c r="O479" s="149">
        <v>29.5</v>
      </c>
      <c r="P479" s="151">
        <v>187.86</v>
      </c>
      <c r="Q479" s="151">
        <v>188.62</v>
      </c>
      <c r="R479" s="151">
        <v>188.24</v>
      </c>
      <c r="S479" s="151">
        <v>627.47</v>
      </c>
      <c r="T479" s="151">
        <v>5.13</v>
      </c>
      <c r="U479" s="149">
        <v>4</v>
      </c>
      <c r="V479" s="67"/>
    </row>
    <row r="480" customFormat="1" spans="1:22">
      <c r="A480" s="24"/>
      <c r="B480" s="24"/>
      <c r="C480" s="24"/>
      <c r="D480" s="51" t="s">
        <v>832</v>
      </c>
      <c r="E480" s="138">
        <v>94.4</v>
      </c>
      <c r="F480" s="138">
        <v>157</v>
      </c>
      <c r="G480" s="138">
        <v>7.1</v>
      </c>
      <c r="H480" s="138">
        <v>32.8</v>
      </c>
      <c r="I480" s="138">
        <v>362</v>
      </c>
      <c r="J480" s="138">
        <v>22.4</v>
      </c>
      <c r="K480" s="138">
        <v>68.3</v>
      </c>
      <c r="L480" s="138">
        <v>127.8</v>
      </c>
      <c r="M480" s="138">
        <v>119</v>
      </c>
      <c r="N480" s="149">
        <v>93.1</v>
      </c>
      <c r="O480" s="149">
        <v>30.6</v>
      </c>
      <c r="P480" s="149">
        <v>168.3</v>
      </c>
      <c r="Q480" s="149">
        <v>160.3</v>
      </c>
      <c r="R480" s="149">
        <v>164.3</v>
      </c>
      <c r="S480" s="149">
        <v>730.3</v>
      </c>
      <c r="T480" s="149">
        <v>2.76</v>
      </c>
      <c r="U480" s="149">
        <v>2</v>
      </c>
      <c r="V480" s="67"/>
    </row>
    <row r="481" customFormat="1" spans="1:22">
      <c r="A481" s="24"/>
      <c r="B481" s="24"/>
      <c r="C481" s="24"/>
      <c r="D481" s="51" t="s">
        <v>826</v>
      </c>
      <c r="E481" s="143" t="s">
        <v>833</v>
      </c>
      <c r="F481" s="143" t="s">
        <v>834</v>
      </c>
      <c r="G481" s="143">
        <v>6.4295</v>
      </c>
      <c r="H481" s="143">
        <v>20.019125</v>
      </c>
      <c r="I481" s="143">
        <v>311.363636363636</v>
      </c>
      <c r="J481" s="143">
        <v>19.539</v>
      </c>
      <c r="K481" s="143">
        <v>97.6016684045881</v>
      </c>
      <c r="L481" s="155">
        <v>120.956410712385</v>
      </c>
      <c r="M481" s="155">
        <v>117.500536954349</v>
      </c>
      <c r="N481" s="156">
        <v>97.1428767291601</v>
      </c>
      <c r="O481" s="156">
        <v>28.325</v>
      </c>
      <c r="P481" s="156">
        <v>171.459090909091</v>
      </c>
      <c r="Q481" s="156">
        <v>162.833552985476</v>
      </c>
      <c r="R481" s="156">
        <v>167.146321947283</v>
      </c>
      <c r="S481" s="156">
        <v>668.585287789134</v>
      </c>
      <c r="T481" s="156">
        <v>4.01140133620629</v>
      </c>
      <c r="U481" s="156">
        <v>2</v>
      </c>
      <c r="V481" s="67"/>
    </row>
    <row r="482" customFormat="1" spans="1:22">
      <c r="A482" s="24"/>
      <c r="B482" s="24"/>
      <c r="C482" s="24"/>
      <c r="D482" s="51" t="s">
        <v>827</v>
      </c>
      <c r="E482" s="140">
        <v>93.9</v>
      </c>
      <c r="F482" s="140">
        <v>152</v>
      </c>
      <c r="G482" s="140">
        <v>7.4</v>
      </c>
      <c r="H482" s="140">
        <v>27.75</v>
      </c>
      <c r="I482" s="140">
        <v>275</v>
      </c>
      <c r="J482" s="140">
        <v>18.69</v>
      </c>
      <c r="K482" s="140">
        <v>67.35</v>
      </c>
      <c r="L482" s="140">
        <v>142.3</v>
      </c>
      <c r="M482" s="140">
        <v>138.7</v>
      </c>
      <c r="N482" s="151">
        <v>97.47</v>
      </c>
      <c r="O482" s="151">
        <v>30.68</v>
      </c>
      <c r="P482" s="151">
        <v>212.96</v>
      </c>
      <c r="Q482" s="151">
        <v>190.3</v>
      </c>
      <c r="R482" s="151">
        <v>201.63</v>
      </c>
      <c r="S482" s="151">
        <v>715</v>
      </c>
      <c r="T482" s="151">
        <v>4.8</v>
      </c>
      <c r="U482" s="151">
        <v>3</v>
      </c>
      <c r="V482" s="67"/>
    </row>
    <row r="483" customFormat="1" spans="1:22">
      <c r="A483" s="24"/>
      <c r="B483" s="24"/>
      <c r="C483" s="24"/>
      <c r="D483" s="53" t="s">
        <v>580</v>
      </c>
      <c r="E483" s="144">
        <v>92.45</v>
      </c>
      <c r="F483" s="144">
        <v>157.333333333333</v>
      </c>
      <c r="G483" s="144">
        <v>6.50135714285714</v>
      </c>
      <c r="H483" s="144">
        <v>27.8627321428571</v>
      </c>
      <c r="I483" s="144">
        <v>366.534805194805</v>
      </c>
      <c r="J483" s="144">
        <v>21.1084285714286</v>
      </c>
      <c r="K483" s="144">
        <v>77.788809772084</v>
      </c>
      <c r="L483" s="144">
        <v>126.600915816055</v>
      </c>
      <c r="M483" s="144">
        <v>120.319848136336</v>
      </c>
      <c r="N483" s="157">
        <v>94.9304109613086</v>
      </c>
      <c r="O483" s="157">
        <v>29.1643483709273</v>
      </c>
      <c r="P483" s="157">
        <v>216.822727272727</v>
      </c>
      <c r="Q483" s="157">
        <v>211.584793283639</v>
      </c>
      <c r="R483" s="157">
        <v>214.203760278183</v>
      </c>
      <c r="S483" s="157">
        <v>690.986469684162</v>
      </c>
      <c r="T483" s="157">
        <v>4.7803273559315</v>
      </c>
      <c r="U483" s="157">
        <v>2</v>
      </c>
      <c r="V483" s="67"/>
    </row>
    <row r="484" customFormat="1" spans="1:22">
      <c r="A484" s="24">
        <v>2018</v>
      </c>
      <c r="B484" s="24" t="s">
        <v>532</v>
      </c>
      <c r="C484" s="24" t="s">
        <v>835</v>
      </c>
      <c r="D484" s="77" t="s">
        <v>788</v>
      </c>
      <c r="E484" s="52">
        <v>94.5</v>
      </c>
      <c r="F484" s="52">
        <v>164</v>
      </c>
      <c r="G484" s="52">
        <v>5.58</v>
      </c>
      <c r="H484" s="52">
        <v>30.96</v>
      </c>
      <c r="I484" s="52">
        <v>454.84</v>
      </c>
      <c r="J484" s="52">
        <v>21.9</v>
      </c>
      <c r="K484" s="52">
        <v>70.7</v>
      </c>
      <c r="L484" s="52">
        <v>131.8</v>
      </c>
      <c r="M484" s="52">
        <v>121.8</v>
      </c>
      <c r="N484" s="92">
        <v>92.4</v>
      </c>
      <c r="O484" s="92">
        <v>27.6</v>
      </c>
      <c r="P484" s="61">
        <v>15.68</v>
      </c>
      <c r="Q484" s="61">
        <v>16.16</v>
      </c>
      <c r="R484" s="61">
        <v>16.07</v>
      </c>
      <c r="S484" s="104">
        <v>15.97</v>
      </c>
      <c r="T484" s="61">
        <v>704.179828042328</v>
      </c>
      <c r="U484" s="61">
        <v>9.83493810178817</v>
      </c>
      <c r="V484" s="75">
        <v>4</v>
      </c>
    </row>
    <row r="485" customFormat="1" spans="1:22">
      <c r="A485" s="24"/>
      <c r="B485" s="24"/>
      <c r="C485" s="24"/>
      <c r="D485" s="77" t="s">
        <v>727</v>
      </c>
      <c r="E485" s="52">
        <v>102.8</v>
      </c>
      <c r="F485" s="52">
        <v>150</v>
      </c>
      <c r="G485" s="52">
        <v>5.8</v>
      </c>
      <c r="H485" s="52">
        <v>36</v>
      </c>
      <c r="I485" s="52">
        <v>520.7</v>
      </c>
      <c r="J485" s="52">
        <v>21.1</v>
      </c>
      <c r="K485" s="52">
        <v>58.7</v>
      </c>
      <c r="L485" s="52">
        <v>133.4</v>
      </c>
      <c r="M485" s="52">
        <v>129.5</v>
      </c>
      <c r="N485" s="92">
        <v>97.1</v>
      </c>
      <c r="O485" s="92">
        <v>24.42</v>
      </c>
      <c r="P485" s="61">
        <v>15.68</v>
      </c>
      <c r="Q485" s="61">
        <v>16.64</v>
      </c>
      <c r="R485" s="61">
        <v>15.28</v>
      </c>
      <c r="S485" s="104">
        <v>15.8666666666667</v>
      </c>
      <c r="T485" s="61">
        <v>678.096581196581</v>
      </c>
      <c r="U485" s="61">
        <v>6.8702290076336</v>
      </c>
      <c r="V485" s="75">
        <v>3</v>
      </c>
    </row>
    <row r="486" customFormat="1" spans="1:22">
      <c r="A486" s="24"/>
      <c r="B486" s="24"/>
      <c r="C486" s="24"/>
      <c r="D486" s="77" t="s">
        <v>836</v>
      </c>
      <c r="E486" s="52">
        <v>102</v>
      </c>
      <c r="F486" s="52">
        <v>164</v>
      </c>
      <c r="G486" s="52">
        <v>7.7</v>
      </c>
      <c r="H486" s="52">
        <v>32.4</v>
      </c>
      <c r="I486" s="52">
        <v>323.5</v>
      </c>
      <c r="J486" s="52">
        <v>21</v>
      </c>
      <c r="K486" s="52">
        <v>64.8</v>
      </c>
      <c r="L486" s="52">
        <v>132.3</v>
      </c>
      <c r="M486" s="52">
        <v>121.5</v>
      </c>
      <c r="N486" s="92">
        <v>91.8</v>
      </c>
      <c r="O486" s="92">
        <v>27.1</v>
      </c>
      <c r="P486" s="61">
        <v>13.79</v>
      </c>
      <c r="Q486" s="61">
        <v>14.72</v>
      </c>
      <c r="R486" s="61">
        <v>14.14</v>
      </c>
      <c r="S486" s="104">
        <v>14.2166666666667</v>
      </c>
      <c r="T486" s="61">
        <v>702.092716049383</v>
      </c>
      <c r="U486" s="61">
        <v>9.41508465879939</v>
      </c>
      <c r="V486" s="75">
        <v>2</v>
      </c>
    </row>
    <row r="487" customFormat="1" spans="1:22">
      <c r="A487" s="24"/>
      <c r="B487" s="24"/>
      <c r="C487" s="24"/>
      <c r="D487" s="77" t="s">
        <v>837</v>
      </c>
      <c r="E487" s="52">
        <v>106.6</v>
      </c>
      <c r="F487" s="52">
        <v>160</v>
      </c>
      <c r="G487" s="52">
        <v>7.24</v>
      </c>
      <c r="H487" s="52">
        <v>27.91</v>
      </c>
      <c r="I487" s="52">
        <v>285.53</v>
      </c>
      <c r="J487" s="52">
        <v>19.86</v>
      </c>
      <c r="K487" s="52">
        <v>71.16</v>
      </c>
      <c r="L487" s="52">
        <v>146.67</v>
      </c>
      <c r="M487" s="52">
        <v>132.53</v>
      </c>
      <c r="N487" s="92">
        <v>93.55</v>
      </c>
      <c r="O487" s="92">
        <v>27.04</v>
      </c>
      <c r="P487" s="61">
        <v>14.8</v>
      </c>
      <c r="Q487" s="61">
        <v>14.86</v>
      </c>
      <c r="R487" s="61">
        <v>14.78</v>
      </c>
      <c r="S487" s="104">
        <v>14.8133333333333</v>
      </c>
      <c r="T487" s="61">
        <v>653.177865961199</v>
      </c>
      <c r="U487" s="61">
        <v>3.03732900533271</v>
      </c>
      <c r="V487" s="75">
        <v>11</v>
      </c>
    </row>
    <row r="488" customFormat="1" spans="1:22">
      <c r="A488" s="24"/>
      <c r="B488" s="24"/>
      <c r="C488" s="24"/>
      <c r="D488" s="77" t="s">
        <v>744</v>
      </c>
      <c r="E488" s="52">
        <v>109.1</v>
      </c>
      <c r="F488" s="52">
        <v>167</v>
      </c>
      <c r="G488" s="52">
        <v>4.1</v>
      </c>
      <c r="H488" s="52">
        <v>25.9</v>
      </c>
      <c r="I488" s="52">
        <v>632</v>
      </c>
      <c r="J488" s="52">
        <v>20.71</v>
      </c>
      <c r="K488" s="52">
        <v>79.96</v>
      </c>
      <c r="L488" s="52">
        <v>172</v>
      </c>
      <c r="M488" s="52">
        <v>137.4</v>
      </c>
      <c r="N488" s="92">
        <v>79.9</v>
      </c>
      <c r="O488" s="92">
        <v>24.3</v>
      </c>
      <c r="P488" s="61">
        <v>13.78</v>
      </c>
      <c r="Q488" s="61">
        <v>13.59</v>
      </c>
      <c r="R488" s="61">
        <v>13.87</v>
      </c>
      <c r="S488" s="104">
        <v>13.7466666666667</v>
      </c>
      <c r="T488" s="61">
        <v>687.333333333333</v>
      </c>
      <c r="U488" s="61">
        <v>11.822125813449</v>
      </c>
      <c r="V488" s="75">
        <v>3</v>
      </c>
    </row>
    <row r="489" customFormat="1" spans="1:22">
      <c r="A489" s="24"/>
      <c r="B489" s="24"/>
      <c r="C489" s="24"/>
      <c r="D489" s="77" t="s">
        <v>823</v>
      </c>
      <c r="E489" s="52">
        <v>105</v>
      </c>
      <c r="F489" s="52">
        <v>156</v>
      </c>
      <c r="G489" s="52">
        <v>5.6</v>
      </c>
      <c r="H489" s="52">
        <v>23.2</v>
      </c>
      <c r="I489" s="52">
        <v>314.285714285714</v>
      </c>
      <c r="J489" s="52">
        <v>18.1</v>
      </c>
      <c r="K489" s="52">
        <v>78.0172413793103</v>
      </c>
      <c r="L489" s="52">
        <v>143.4</v>
      </c>
      <c r="M489" s="52">
        <v>132.9</v>
      </c>
      <c r="N489" s="92">
        <v>92.6778242677824</v>
      </c>
      <c r="O489" s="92">
        <v>28.0023684210526</v>
      </c>
      <c r="P489" s="61">
        <v>13.4574736842105</v>
      </c>
      <c r="Q489" s="61">
        <v>13.1972865497076</v>
      </c>
      <c r="R489" s="61">
        <v>12.9342923976608</v>
      </c>
      <c r="S489" s="104">
        <v>13.196350877193</v>
      </c>
      <c r="T489" s="61">
        <v>659.817543859649</v>
      </c>
      <c r="U489" s="61">
        <v>7.02007180655814</v>
      </c>
      <c r="V489" s="75">
        <v>4</v>
      </c>
    </row>
    <row r="490" customFormat="1" spans="1:22">
      <c r="A490" s="24"/>
      <c r="B490" s="24"/>
      <c r="C490" s="24"/>
      <c r="D490" s="77" t="s">
        <v>838</v>
      </c>
      <c r="E490" s="52">
        <v>101.8</v>
      </c>
      <c r="F490" s="52">
        <v>163</v>
      </c>
      <c r="G490" s="52">
        <v>9.1015</v>
      </c>
      <c r="H490" s="52">
        <v>27.0818333333333</v>
      </c>
      <c r="I490" s="52">
        <v>297.553516819572</v>
      </c>
      <c r="J490" s="52">
        <v>18.5648333333333</v>
      </c>
      <c r="K490" s="52">
        <v>68.5508735868448</v>
      </c>
      <c r="L490" s="52">
        <v>151.188496645771</v>
      </c>
      <c r="M490" s="52">
        <v>145.28373474101</v>
      </c>
      <c r="N490" s="92">
        <v>92.7873071386434</v>
      </c>
      <c r="O490" s="92">
        <v>29.0927021696253</v>
      </c>
      <c r="P490" s="61">
        <v>16.0504579881657</v>
      </c>
      <c r="Q490" s="61">
        <v>16.9305514792899</v>
      </c>
      <c r="R490" s="61">
        <v>17.1958769230769</v>
      </c>
      <c r="S490" s="104">
        <v>16.7256287968442</v>
      </c>
      <c r="T490" s="61">
        <v>836.281439842209</v>
      </c>
      <c r="U490" s="61">
        <v>9.58001589033509</v>
      </c>
      <c r="V490" s="75">
        <v>1</v>
      </c>
    </row>
    <row r="491" customFormat="1" spans="1:22">
      <c r="A491" s="24"/>
      <c r="B491" s="24"/>
      <c r="C491" s="24"/>
      <c r="D491" s="77" t="s">
        <v>822</v>
      </c>
      <c r="E491" s="52">
        <v>105.1</v>
      </c>
      <c r="F491" s="52">
        <v>153</v>
      </c>
      <c r="G491" s="52">
        <v>5.8</v>
      </c>
      <c r="H491" s="52">
        <v>25.1</v>
      </c>
      <c r="I491" s="52">
        <v>433.4</v>
      </c>
      <c r="J491" s="52">
        <v>21.1</v>
      </c>
      <c r="K491" s="52">
        <v>83.9</v>
      </c>
      <c r="L491" s="52">
        <v>128.7</v>
      </c>
      <c r="M491" s="52">
        <v>118.1</v>
      </c>
      <c r="N491" s="92">
        <v>91.8</v>
      </c>
      <c r="O491" s="92">
        <v>29.1</v>
      </c>
      <c r="P491" s="61">
        <v>14.74</v>
      </c>
      <c r="Q491" s="61">
        <v>14.36</v>
      </c>
      <c r="R491" s="61">
        <v>15.01</v>
      </c>
      <c r="S491" s="104">
        <v>14.7033333333333</v>
      </c>
      <c r="T491" s="61">
        <v>739.82734591195</v>
      </c>
      <c r="U491" s="61">
        <v>19.5069086968301</v>
      </c>
      <c r="V491" s="75">
        <v>1</v>
      </c>
    </row>
    <row r="492" customFormat="1" spans="1:22">
      <c r="A492" s="24"/>
      <c r="B492" s="24"/>
      <c r="C492" s="24"/>
      <c r="D492" s="77" t="s">
        <v>824</v>
      </c>
      <c r="E492" s="52">
        <v>107</v>
      </c>
      <c r="F492" s="52">
        <v>154</v>
      </c>
      <c r="G492" s="52">
        <v>5.3</v>
      </c>
      <c r="H492" s="52">
        <v>23.7</v>
      </c>
      <c r="I492" s="52">
        <v>346.3</v>
      </c>
      <c r="J492" s="52">
        <v>19.9</v>
      </c>
      <c r="K492" s="52">
        <v>84.04</v>
      </c>
      <c r="L492" s="52">
        <v>147.6</v>
      </c>
      <c r="M492" s="52">
        <v>136.3</v>
      </c>
      <c r="N492" s="92">
        <v>92.3</v>
      </c>
      <c r="O492" s="92">
        <v>28.1</v>
      </c>
      <c r="P492" s="61">
        <v>16.28</v>
      </c>
      <c r="Q492" s="61">
        <v>15.07</v>
      </c>
      <c r="R492" s="61">
        <v>14.54</v>
      </c>
      <c r="S492" s="104">
        <v>15.2966666666667</v>
      </c>
      <c r="T492" s="61">
        <v>764.833333333333</v>
      </c>
      <c r="U492" s="61">
        <v>8.87307236061685</v>
      </c>
      <c r="V492" s="75">
        <v>4</v>
      </c>
    </row>
    <row r="493" customFormat="1" spans="1:22">
      <c r="A493" s="24"/>
      <c r="B493" s="24"/>
      <c r="C493" s="24"/>
      <c r="D493" s="77" t="s">
        <v>827</v>
      </c>
      <c r="E493" s="52">
        <v>108</v>
      </c>
      <c r="F493" s="52">
        <v>154</v>
      </c>
      <c r="G493" s="52">
        <v>5.6</v>
      </c>
      <c r="H493" s="52">
        <v>20.7</v>
      </c>
      <c r="I493" s="52">
        <v>269.64</v>
      </c>
      <c r="J493" s="52">
        <v>15.5</v>
      </c>
      <c r="K493" s="52">
        <v>74.9</v>
      </c>
      <c r="L493" s="52">
        <v>183.9</v>
      </c>
      <c r="M493" s="52">
        <v>172.1</v>
      </c>
      <c r="N493" s="92">
        <v>93.58</v>
      </c>
      <c r="O493" s="92">
        <v>29.98</v>
      </c>
      <c r="P493" s="61">
        <v>16.09</v>
      </c>
      <c r="Q493" s="61">
        <v>16.3</v>
      </c>
      <c r="R493" s="61">
        <v>16.79</v>
      </c>
      <c r="S493" s="104">
        <v>16.3933333333333</v>
      </c>
      <c r="T493" s="61">
        <v>711.551779513889</v>
      </c>
      <c r="U493" s="61">
        <v>5.26541095890412</v>
      </c>
      <c r="V493" s="75">
        <v>1</v>
      </c>
    </row>
    <row r="494" customFormat="1" spans="1:22">
      <c r="A494" s="24"/>
      <c r="B494" s="24"/>
      <c r="C494" s="24"/>
      <c r="D494" s="78" t="s">
        <v>580</v>
      </c>
      <c r="E494" s="54">
        <f>AVERAGE(E484:E493)</f>
        <v>104.19</v>
      </c>
      <c r="F494" s="54">
        <f>AVERAGE(F484:F493)</f>
        <v>158.5</v>
      </c>
      <c r="G494" s="54">
        <v>6.18215</v>
      </c>
      <c r="H494" s="54">
        <v>27.2951833333333</v>
      </c>
      <c r="I494" s="54">
        <v>387.774923110529</v>
      </c>
      <c r="J494" s="54">
        <v>19.7734833333333</v>
      </c>
      <c r="K494" s="54">
        <v>73.4728114966155</v>
      </c>
      <c r="L494" s="54">
        <v>147.095849664577</v>
      </c>
      <c r="M494" s="54">
        <v>134.741373474101</v>
      </c>
      <c r="N494" s="93">
        <v>91.7895131406426</v>
      </c>
      <c r="O494" s="93">
        <v>27.4735070590678</v>
      </c>
      <c r="P494" s="62">
        <v>15.0347931672376</v>
      </c>
      <c r="Q494" s="62">
        <v>15.1827838028998</v>
      </c>
      <c r="R494" s="62">
        <v>15.0610169320738</v>
      </c>
      <c r="S494" s="105">
        <v>15.0928646340704</v>
      </c>
      <c r="T494" s="62">
        <v>713.719176704385</v>
      </c>
      <c r="U494" s="62">
        <v>8.91808562207182</v>
      </c>
      <c r="V494" s="109">
        <v>1</v>
      </c>
    </row>
    <row r="495" customFormat="1" spans="1:22">
      <c r="A495" s="24">
        <v>2019</v>
      </c>
      <c r="B495" s="24"/>
      <c r="C495" s="24" t="s">
        <v>839</v>
      </c>
      <c r="D495" s="51" t="s">
        <v>788</v>
      </c>
      <c r="E495" s="26">
        <v>98.1</v>
      </c>
      <c r="F495" s="26">
        <v>162</v>
      </c>
      <c r="G495" s="26">
        <v>6.02</v>
      </c>
      <c r="H495" s="26">
        <v>31.68</v>
      </c>
      <c r="I495" s="26">
        <v>426.25</v>
      </c>
      <c r="J495" s="26">
        <v>22.5</v>
      </c>
      <c r="K495" s="26">
        <v>71.02</v>
      </c>
      <c r="L495" s="26">
        <v>129.76</v>
      </c>
      <c r="M495" s="26">
        <v>120.87</v>
      </c>
      <c r="N495" s="26">
        <v>93.1</v>
      </c>
      <c r="O495" s="26">
        <v>26.3</v>
      </c>
      <c r="P495" s="37"/>
      <c r="Q495" s="37">
        <v>15.62</v>
      </c>
      <c r="R495" s="37">
        <v>15.32</v>
      </c>
      <c r="S495" s="37">
        <v>15.47</v>
      </c>
      <c r="T495" s="37">
        <v>682.44</v>
      </c>
      <c r="U495" s="37">
        <v>5.45314069381134</v>
      </c>
      <c r="V495" s="47">
        <v>7</v>
      </c>
    </row>
    <row r="496" customFormat="1" spans="1:22">
      <c r="A496" s="24"/>
      <c r="B496" s="24"/>
      <c r="C496" s="24"/>
      <c r="D496" s="51" t="s">
        <v>794</v>
      </c>
      <c r="E496" s="102">
        <v>92.13</v>
      </c>
      <c r="F496" s="26">
        <v>159</v>
      </c>
      <c r="G496" s="26">
        <v>7.7</v>
      </c>
      <c r="H496" s="26">
        <v>34.2</v>
      </c>
      <c r="I496" s="26">
        <v>341.9</v>
      </c>
      <c r="J496" s="26">
        <v>20.62</v>
      </c>
      <c r="K496" s="26">
        <v>60.3</v>
      </c>
      <c r="L496" s="26">
        <v>140</v>
      </c>
      <c r="M496" s="26">
        <v>137.9</v>
      </c>
      <c r="N496" s="26">
        <v>98.5</v>
      </c>
      <c r="O496" s="102">
        <v>27.1</v>
      </c>
      <c r="P496" s="103">
        <v>19.33</v>
      </c>
      <c r="Q496" s="103">
        <v>18.64</v>
      </c>
      <c r="R496" s="103">
        <v>18.42</v>
      </c>
      <c r="S496" s="103">
        <v>18.8</v>
      </c>
      <c r="T496" s="103">
        <v>759.43</v>
      </c>
      <c r="U496" s="103">
        <v>1.95744109552258</v>
      </c>
      <c r="V496" s="158">
        <v>6</v>
      </c>
    </row>
    <row r="497" customFormat="1" spans="1:22">
      <c r="A497" s="24"/>
      <c r="B497" s="24"/>
      <c r="C497" s="24"/>
      <c r="D497" s="51" t="s">
        <v>822</v>
      </c>
      <c r="E497" s="92">
        <v>117.3</v>
      </c>
      <c r="F497" s="92">
        <v>153</v>
      </c>
      <c r="G497" s="92">
        <v>5.8</v>
      </c>
      <c r="H497" s="92">
        <v>28.6</v>
      </c>
      <c r="I497" s="92">
        <v>493.103448275862</v>
      </c>
      <c r="J497" s="92">
        <v>23</v>
      </c>
      <c r="K497" s="92">
        <v>80.4195804195804</v>
      </c>
      <c r="L497" s="92">
        <v>122.3</v>
      </c>
      <c r="M497" s="92">
        <v>113.0052</v>
      </c>
      <c r="N497" s="92">
        <v>92.4</v>
      </c>
      <c r="O497" s="92">
        <v>31.2</v>
      </c>
      <c r="P497" s="61">
        <v>16.21</v>
      </c>
      <c r="Q497" s="61">
        <v>14.99</v>
      </c>
      <c r="R497" s="61">
        <v>16.28</v>
      </c>
      <c r="S497" s="61">
        <v>15.8266666666667</v>
      </c>
      <c r="T497" s="61">
        <v>796.421755974843</v>
      </c>
      <c r="U497" s="61">
        <v>2.01976794155565</v>
      </c>
      <c r="V497" s="75">
        <v>4</v>
      </c>
    </row>
    <row r="498" customFormat="1" spans="1:22">
      <c r="A498" s="24"/>
      <c r="B498" s="24"/>
      <c r="C498" s="24"/>
      <c r="D498" s="51" t="s">
        <v>823</v>
      </c>
      <c r="E498" s="117">
        <v>106</v>
      </c>
      <c r="F498" s="136">
        <v>154</v>
      </c>
      <c r="G498" s="117">
        <v>4.81</v>
      </c>
      <c r="H498" s="117">
        <v>25.4</v>
      </c>
      <c r="I498" s="117">
        <f>(H498-G498)/G498*100</f>
        <v>428.066528066528</v>
      </c>
      <c r="J498" s="117">
        <v>20.35</v>
      </c>
      <c r="K498" s="117">
        <f>J498/H498*100</f>
        <v>80.1181102362205</v>
      </c>
      <c r="L498" s="117">
        <v>152</v>
      </c>
      <c r="M498" s="117">
        <v>133.8</v>
      </c>
      <c r="N498" s="117">
        <f>M498/L498*100</f>
        <v>88.0263157894737</v>
      </c>
      <c r="O498" s="136">
        <v>29.5313157894737</v>
      </c>
      <c r="P498" s="145">
        <v>16.3591111111111</v>
      </c>
      <c r="Q498" s="145">
        <v>16.2605497076023</v>
      </c>
      <c r="R498" s="145">
        <v>16.2993450292398</v>
      </c>
      <c r="S498" s="61">
        <v>16.3063352826511</v>
      </c>
      <c r="T498" s="61">
        <v>815.316764132554</v>
      </c>
      <c r="U498" s="61">
        <v>3.43471278432599</v>
      </c>
      <c r="V498" s="75">
        <v>7</v>
      </c>
    </row>
    <row r="499" customFormat="1" spans="1:22">
      <c r="A499" s="24"/>
      <c r="B499" s="24"/>
      <c r="C499" s="24"/>
      <c r="D499" s="51" t="s">
        <v>824</v>
      </c>
      <c r="E499" s="102">
        <v>103</v>
      </c>
      <c r="F499" s="26">
        <v>154</v>
      </c>
      <c r="G499" s="26">
        <v>4.5</v>
      </c>
      <c r="H499" s="26">
        <v>33.2</v>
      </c>
      <c r="I499" s="26">
        <v>646.2</v>
      </c>
      <c r="J499" s="26">
        <v>21.7</v>
      </c>
      <c r="K499" s="26">
        <v>65.2</v>
      </c>
      <c r="L499" s="26">
        <v>161.6</v>
      </c>
      <c r="M499" s="26">
        <v>144.6</v>
      </c>
      <c r="N499" s="26">
        <v>89.5</v>
      </c>
      <c r="O499" s="26">
        <v>26.8</v>
      </c>
      <c r="P499" s="37">
        <v>16.34</v>
      </c>
      <c r="Q499" s="37">
        <v>16.4</v>
      </c>
      <c r="R499" s="37">
        <v>16.63</v>
      </c>
      <c r="S499" s="37">
        <v>16.46</v>
      </c>
      <c r="T499" s="37">
        <v>822.9</v>
      </c>
      <c r="U499" s="37">
        <v>5.9346035015448</v>
      </c>
      <c r="V499" s="47">
        <v>1</v>
      </c>
    </row>
    <row r="500" customFormat="1" spans="1:22">
      <c r="A500" s="24"/>
      <c r="B500" s="24"/>
      <c r="C500" s="24"/>
      <c r="D500" s="51" t="s">
        <v>727</v>
      </c>
      <c r="E500" s="102">
        <v>119.4</v>
      </c>
      <c r="F500" s="102">
        <v>151</v>
      </c>
      <c r="G500" s="102">
        <v>7.1</v>
      </c>
      <c r="H500" s="102">
        <v>32.9</v>
      </c>
      <c r="I500" s="102">
        <v>463.4</v>
      </c>
      <c r="J500" s="102">
        <v>21.8</v>
      </c>
      <c r="K500" s="102">
        <v>66.3</v>
      </c>
      <c r="L500" s="26">
        <v>135.3</v>
      </c>
      <c r="M500" s="26">
        <v>131.1</v>
      </c>
      <c r="N500" s="26">
        <v>96.9</v>
      </c>
      <c r="O500" s="26">
        <v>28.85</v>
      </c>
      <c r="P500" s="37">
        <v>17.4</v>
      </c>
      <c r="Q500" s="37">
        <v>17.6</v>
      </c>
      <c r="R500" s="37">
        <v>17.88</v>
      </c>
      <c r="S500" s="37">
        <v>17.63</v>
      </c>
      <c r="T500" s="37">
        <v>753.3</v>
      </c>
      <c r="U500" s="37">
        <v>8.09298321136461</v>
      </c>
      <c r="V500" s="47">
        <v>1</v>
      </c>
    </row>
    <row r="501" customFormat="1" spans="1:22">
      <c r="A501" s="24"/>
      <c r="B501" s="24"/>
      <c r="C501" s="24"/>
      <c r="D501" s="51" t="s">
        <v>825</v>
      </c>
      <c r="E501" s="26">
        <v>111.3</v>
      </c>
      <c r="F501" s="26">
        <v>154</v>
      </c>
      <c r="G501" s="26">
        <v>7.9</v>
      </c>
      <c r="H501" s="26">
        <v>23.6</v>
      </c>
      <c r="I501" s="26">
        <v>198.7</v>
      </c>
      <c r="J501" s="26">
        <v>18.2</v>
      </c>
      <c r="K501" s="26">
        <v>77.1</v>
      </c>
      <c r="L501" s="146">
        <v>152.2</v>
      </c>
      <c r="M501" s="146">
        <v>145.1</v>
      </c>
      <c r="N501" s="146">
        <v>95.3</v>
      </c>
      <c r="O501" s="146">
        <v>28.2</v>
      </c>
      <c r="P501" s="147">
        <v>15</v>
      </c>
      <c r="Q501" s="147">
        <v>14.5</v>
      </c>
      <c r="R501" s="147">
        <v>14.5</v>
      </c>
      <c r="S501" s="147">
        <v>14.7</v>
      </c>
      <c r="T501" s="147">
        <v>733.3</v>
      </c>
      <c r="U501" s="147">
        <v>5.51079136690647</v>
      </c>
      <c r="V501" s="159">
        <v>6</v>
      </c>
    </row>
    <row r="502" customFormat="1" spans="1:22">
      <c r="A502" s="24"/>
      <c r="B502" s="24"/>
      <c r="C502" s="24"/>
      <c r="D502" s="51" t="s">
        <v>826</v>
      </c>
      <c r="E502" s="137">
        <v>101.8</v>
      </c>
      <c r="F502" s="137">
        <v>162</v>
      </c>
      <c r="G502" s="137">
        <v>5.70583333333333</v>
      </c>
      <c r="H502" s="137">
        <v>22.1275</v>
      </c>
      <c r="I502" s="137">
        <v>387.80487804878</v>
      </c>
      <c r="J502" s="137">
        <v>16.6993333333333</v>
      </c>
      <c r="K502" s="137">
        <v>75.4686852709675</v>
      </c>
      <c r="L502" s="137">
        <v>210.8</v>
      </c>
      <c r="M502" s="137">
        <v>191.74893324857</v>
      </c>
      <c r="N502" s="137">
        <v>90.9624920534011</v>
      </c>
      <c r="O502" s="137">
        <v>27.67258382643</v>
      </c>
      <c r="P502" s="148">
        <v>16.5698076923077</v>
      </c>
      <c r="Q502" s="148">
        <v>17.0354378698225</v>
      </c>
      <c r="R502" s="148">
        <v>16.6840236686391</v>
      </c>
      <c r="S502" s="148">
        <v>16.7630897435897</v>
      </c>
      <c r="T502" s="148">
        <v>838.154487179487</v>
      </c>
      <c r="U502" s="148">
        <v>1.71430202490041</v>
      </c>
      <c r="V502" s="160">
        <v>14</v>
      </c>
    </row>
    <row r="503" customFormat="1" spans="1:22">
      <c r="A503" s="24"/>
      <c r="B503" s="24"/>
      <c r="C503" s="24"/>
      <c r="D503" s="51" t="s">
        <v>827</v>
      </c>
      <c r="E503" s="26">
        <v>99.9</v>
      </c>
      <c r="F503" s="26">
        <v>152</v>
      </c>
      <c r="G503" s="26">
        <v>3.9</v>
      </c>
      <c r="H503" s="26">
        <v>27.6</v>
      </c>
      <c r="I503" s="102">
        <v>607.7</v>
      </c>
      <c r="J503" s="26">
        <v>16.8</v>
      </c>
      <c r="K503" s="102">
        <v>60.9</v>
      </c>
      <c r="L503" s="102">
        <v>176.5</v>
      </c>
      <c r="M503" s="102">
        <v>165.4</v>
      </c>
      <c r="N503" s="102">
        <v>93.7</v>
      </c>
      <c r="O503" s="102">
        <v>30.3</v>
      </c>
      <c r="P503" s="103">
        <v>18.02</v>
      </c>
      <c r="Q503" s="103">
        <v>16.77</v>
      </c>
      <c r="R503" s="103">
        <v>17.52</v>
      </c>
      <c r="S503" s="103">
        <v>17.44</v>
      </c>
      <c r="T503" s="103">
        <v>768.96</v>
      </c>
      <c r="U503" s="103">
        <v>8.45698166431594</v>
      </c>
      <c r="V503" s="47">
        <v>6</v>
      </c>
    </row>
    <row r="504" customFormat="1" spans="1:22">
      <c r="A504" s="24"/>
      <c r="B504" s="24"/>
      <c r="C504" s="24"/>
      <c r="D504" s="51" t="s">
        <v>733</v>
      </c>
      <c r="E504" s="26">
        <v>105.1</v>
      </c>
      <c r="F504" s="26">
        <v>152</v>
      </c>
      <c r="G504" s="26">
        <v>6</v>
      </c>
      <c r="H504" s="26">
        <v>27.24</v>
      </c>
      <c r="I504" s="26">
        <v>353.97</v>
      </c>
      <c r="J504" s="26">
        <v>20.57</v>
      </c>
      <c r="K504" s="26">
        <v>75.51</v>
      </c>
      <c r="L504" s="26">
        <v>136.02</v>
      </c>
      <c r="M504" s="26">
        <v>127.76</v>
      </c>
      <c r="N504" s="26">
        <v>93.92</v>
      </c>
      <c r="O504" s="26">
        <v>29.14</v>
      </c>
      <c r="P504" s="37">
        <v>16.36</v>
      </c>
      <c r="Q504" s="37">
        <v>16.17</v>
      </c>
      <c r="R504" s="37">
        <v>16.09</v>
      </c>
      <c r="S504" s="37">
        <v>16.21</v>
      </c>
      <c r="T504" s="37">
        <v>714.7</v>
      </c>
      <c r="U504" s="37">
        <v>7.42199242469789</v>
      </c>
      <c r="V504" s="47">
        <v>3</v>
      </c>
    </row>
    <row r="505" customFormat="1" spans="1:22">
      <c r="A505" s="24"/>
      <c r="B505" s="24"/>
      <c r="C505" s="24"/>
      <c r="D505" s="53" t="s">
        <v>580</v>
      </c>
      <c r="E505" s="93">
        <v>105.403</v>
      </c>
      <c r="F505" s="93">
        <v>155.3</v>
      </c>
      <c r="G505" s="93">
        <v>5.94358333333333</v>
      </c>
      <c r="H505" s="93">
        <v>28.65475</v>
      </c>
      <c r="I505" s="93">
        <v>434.709485439117</v>
      </c>
      <c r="J505" s="93">
        <v>20.2239333333333</v>
      </c>
      <c r="K505" s="93">
        <v>71.2336375926768</v>
      </c>
      <c r="L505" s="93">
        <v>151.648</v>
      </c>
      <c r="M505" s="93">
        <v>141.128413324857</v>
      </c>
      <c r="N505" s="93">
        <v>93.2308807842875</v>
      </c>
      <c r="O505" s="93">
        <v>28.5093899615904</v>
      </c>
      <c r="P505" s="62">
        <v>16.8432132003799</v>
      </c>
      <c r="Q505" s="62">
        <v>16.3985987577425</v>
      </c>
      <c r="R505" s="62">
        <v>16.5623368697879</v>
      </c>
      <c r="S505" s="62">
        <v>16.5606091692907</v>
      </c>
      <c r="T505" s="62">
        <v>768.492300728688</v>
      </c>
      <c r="U505" s="62">
        <v>4.87145574604881</v>
      </c>
      <c r="V505" s="134">
        <v>1</v>
      </c>
    </row>
    <row r="506" customFormat="1" spans="1:22">
      <c r="A506" s="24">
        <v>2020</v>
      </c>
      <c r="B506" s="24"/>
      <c r="C506" s="24" t="s">
        <v>541</v>
      </c>
      <c r="D506" s="51" t="s">
        <v>788</v>
      </c>
      <c r="E506" s="138">
        <v>106.8</v>
      </c>
      <c r="F506" s="138">
        <v>160</v>
      </c>
      <c r="G506" s="138">
        <v>6.3</v>
      </c>
      <c r="H506" s="138">
        <v>31.82</v>
      </c>
      <c r="I506" s="138">
        <v>405.08</v>
      </c>
      <c r="J506" s="138">
        <v>21.9</v>
      </c>
      <c r="K506" s="138">
        <v>68.82</v>
      </c>
      <c r="L506" s="138">
        <v>132.33</v>
      </c>
      <c r="M506" s="138">
        <v>123.33</v>
      </c>
      <c r="N506" s="149">
        <v>93.2</v>
      </c>
      <c r="O506" s="149">
        <v>26.38</v>
      </c>
      <c r="P506" s="149">
        <v>210.69</v>
      </c>
      <c r="Q506" s="149">
        <v>215.59</v>
      </c>
      <c r="R506" s="149">
        <v>213.14</v>
      </c>
      <c r="S506" s="149">
        <v>642.11</v>
      </c>
      <c r="T506" s="149">
        <v>2.48</v>
      </c>
      <c r="U506" s="149">
        <v>5</v>
      </c>
      <c r="V506" s="109"/>
    </row>
    <row r="507" customFormat="1" spans="1:22">
      <c r="A507" s="24"/>
      <c r="B507" s="24"/>
      <c r="C507" s="24"/>
      <c r="D507" s="51" t="s">
        <v>794</v>
      </c>
      <c r="E507" s="138">
        <v>102.5</v>
      </c>
      <c r="F507" s="138">
        <v>164</v>
      </c>
      <c r="G507" s="138">
        <v>7.1</v>
      </c>
      <c r="H507" s="138">
        <v>32.9</v>
      </c>
      <c r="I507" s="138">
        <v>363.4</v>
      </c>
      <c r="J507" s="138">
        <v>21.8</v>
      </c>
      <c r="K507" s="138">
        <v>66.3</v>
      </c>
      <c r="L507" s="138">
        <v>129.8</v>
      </c>
      <c r="M507" s="138">
        <v>120.9</v>
      </c>
      <c r="N507" s="149">
        <v>93.1</v>
      </c>
      <c r="O507" s="149">
        <v>29.1</v>
      </c>
      <c r="P507" s="149">
        <v>198.1</v>
      </c>
      <c r="Q507" s="149">
        <v>204.2</v>
      </c>
      <c r="R507" s="149">
        <v>201.15</v>
      </c>
      <c r="S507" s="149">
        <v>724.9</v>
      </c>
      <c r="T507" s="149">
        <v>7.73968934118907</v>
      </c>
      <c r="U507" s="149">
        <v>1</v>
      </c>
      <c r="V507" s="109"/>
    </row>
    <row r="508" customFormat="1" spans="1:22">
      <c r="A508" s="24"/>
      <c r="B508" s="24"/>
      <c r="C508" s="24"/>
      <c r="D508" s="51" t="s">
        <v>823</v>
      </c>
      <c r="E508" s="138">
        <v>108</v>
      </c>
      <c r="F508" s="138">
        <v>155</v>
      </c>
      <c r="G508" s="138">
        <v>5.7</v>
      </c>
      <c r="H508" s="138">
        <v>20.4</v>
      </c>
      <c r="I508" s="138">
        <v>256.5</v>
      </c>
      <c r="J508" s="138">
        <v>16.1</v>
      </c>
      <c r="K508" s="138">
        <v>78.7</v>
      </c>
      <c r="L508" s="138">
        <v>177.1</v>
      </c>
      <c r="M508" s="138">
        <v>168.4221</v>
      </c>
      <c r="N508" s="149">
        <v>95.1</v>
      </c>
      <c r="O508" s="149">
        <v>29.2181871345029</v>
      </c>
      <c r="P508" s="149">
        <v>366.1</v>
      </c>
      <c r="Q508" s="149">
        <v>345.2</v>
      </c>
      <c r="R508" s="149">
        <v>355.65</v>
      </c>
      <c r="S508" s="149">
        <v>711.3</v>
      </c>
      <c r="T508" s="149">
        <v>3.96083016661793</v>
      </c>
      <c r="U508" s="156">
        <v>2</v>
      </c>
      <c r="V508" s="109"/>
    </row>
    <row r="509" customFormat="1" spans="1:22">
      <c r="A509" s="24"/>
      <c r="B509" s="24"/>
      <c r="C509" s="24"/>
      <c r="D509" s="51" t="s">
        <v>744</v>
      </c>
      <c r="E509" s="138">
        <v>96.8</v>
      </c>
      <c r="F509" s="138">
        <v>159</v>
      </c>
      <c r="G509" s="138">
        <v>4.8</v>
      </c>
      <c r="H509" s="138">
        <v>29.5</v>
      </c>
      <c r="I509" s="138">
        <v>615</v>
      </c>
      <c r="J509" s="138">
        <v>22.76</v>
      </c>
      <c r="K509" s="138">
        <v>77.15</v>
      </c>
      <c r="L509" s="138">
        <v>101.3</v>
      </c>
      <c r="M509" s="138">
        <v>98.4</v>
      </c>
      <c r="N509" s="149">
        <v>97.1</v>
      </c>
      <c r="O509" s="149">
        <v>28.9</v>
      </c>
      <c r="P509" s="149">
        <v>190.95</v>
      </c>
      <c r="Q509" s="149">
        <v>191.57</v>
      </c>
      <c r="R509" s="149">
        <v>191.26</v>
      </c>
      <c r="S509" s="149">
        <v>637.53</v>
      </c>
      <c r="T509" s="149">
        <v>6.82</v>
      </c>
      <c r="U509" s="149">
        <v>2</v>
      </c>
      <c r="V509" s="109"/>
    </row>
    <row r="510" customFormat="1" spans="1:22">
      <c r="A510" s="24"/>
      <c r="B510" s="24"/>
      <c r="C510" s="24"/>
      <c r="D510" s="51" t="s">
        <v>832</v>
      </c>
      <c r="E510" s="138">
        <v>101.6</v>
      </c>
      <c r="F510" s="138">
        <v>155</v>
      </c>
      <c r="G510" s="138">
        <v>6.7</v>
      </c>
      <c r="H510" s="138">
        <v>31</v>
      </c>
      <c r="I510" s="138">
        <v>362.7</v>
      </c>
      <c r="J510" s="138">
        <v>21.6</v>
      </c>
      <c r="K510" s="138">
        <v>69.7</v>
      </c>
      <c r="L510" s="138">
        <v>148.5</v>
      </c>
      <c r="M510" s="138">
        <v>129.6</v>
      </c>
      <c r="N510" s="149">
        <v>87.3</v>
      </c>
      <c r="O510" s="149">
        <v>28.5</v>
      </c>
      <c r="P510" s="149">
        <v>166.2</v>
      </c>
      <c r="Q510" s="149">
        <v>161.6</v>
      </c>
      <c r="R510" s="149">
        <v>163.9</v>
      </c>
      <c r="S510" s="149">
        <v>728.5</v>
      </c>
      <c r="T510" s="149">
        <v>2.5</v>
      </c>
      <c r="U510" s="149">
        <v>3</v>
      </c>
      <c r="V510" s="109"/>
    </row>
    <row r="511" customFormat="1" spans="1:22">
      <c r="A511" s="24"/>
      <c r="B511" s="24"/>
      <c r="C511" s="24"/>
      <c r="D511" s="51" t="s">
        <v>826</v>
      </c>
      <c r="E511" s="138" t="s">
        <v>840</v>
      </c>
      <c r="F511" s="138">
        <v>160</v>
      </c>
      <c r="G511" s="138">
        <v>7.828125</v>
      </c>
      <c r="H511" s="138">
        <v>23.67225</v>
      </c>
      <c r="I511" s="138">
        <v>302.4</v>
      </c>
      <c r="J511" s="138">
        <v>18.724875</v>
      </c>
      <c r="K511" s="138">
        <v>79.1005291005291</v>
      </c>
      <c r="L511" s="138">
        <v>147.982122525956</v>
      </c>
      <c r="M511" s="138">
        <v>137.534045602879</v>
      </c>
      <c r="N511" s="149">
        <v>92.9396357176561</v>
      </c>
      <c r="O511" s="149">
        <v>27.55</v>
      </c>
      <c r="P511" s="149">
        <v>174.807692307692</v>
      </c>
      <c r="Q511" s="149">
        <v>160.713401022055</v>
      </c>
      <c r="R511" s="149">
        <v>167.760546664874</v>
      </c>
      <c r="S511" s="149">
        <v>671.042186659494</v>
      </c>
      <c r="T511" s="149">
        <v>4.393619579884</v>
      </c>
      <c r="U511" s="156">
        <v>1</v>
      </c>
      <c r="V511" s="109"/>
    </row>
    <row r="512" customFormat="1" spans="1:22">
      <c r="A512" s="24"/>
      <c r="B512" s="24"/>
      <c r="C512" s="24"/>
      <c r="D512" s="51" t="s">
        <v>827</v>
      </c>
      <c r="E512" s="138">
        <v>99.4</v>
      </c>
      <c r="F512" s="138">
        <v>153</v>
      </c>
      <c r="G512" s="138">
        <v>9.07</v>
      </c>
      <c r="H512" s="138">
        <v>27.2</v>
      </c>
      <c r="I512" s="138">
        <v>200</v>
      </c>
      <c r="J512" s="138">
        <v>17.76</v>
      </c>
      <c r="K512" s="138">
        <v>65.31</v>
      </c>
      <c r="L512" s="138">
        <v>142.9</v>
      </c>
      <c r="M512" s="138">
        <v>132.7</v>
      </c>
      <c r="N512" s="149">
        <v>92.86</v>
      </c>
      <c r="O512" s="149">
        <v>30.82</v>
      </c>
      <c r="P512" s="149">
        <v>215.78</v>
      </c>
      <c r="Q512" s="149">
        <v>218.08</v>
      </c>
      <c r="R512" s="149">
        <v>216.93</v>
      </c>
      <c r="S512" s="149">
        <v>769.3</v>
      </c>
      <c r="T512" s="149">
        <v>12.76</v>
      </c>
      <c r="U512" s="151">
        <v>1</v>
      </c>
      <c r="V512" s="109"/>
    </row>
    <row r="513" customFormat="1" spans="1:22">
      <c r="A513" s="24"/>
      <c r="B513" s="24"/>
      <c r="C513" s="24"/>
      <c r="D513" s="53" t="s">
        <v>580</v>
      </c>
      <c r="E513" s="144">
        <v>102.516666666667</v>
      </c>
      <c r="F513" s="144">
        <v>158</v>
      </c>
      <c r="G513" s="144">
        <v>6.78544642857143</v>
      </c>
      <c r="H513" s="144">
        <v>28.0703214285714</v>
      </c>
      <c r="I513" s="144">
        <v>357.868571428571</v>
      </c>
      <c r="J513" s="144">
        <v>20.092125</v>
      </c>
      <c r="K513" s="144">
        <v>72.1543613000756</v>
      </c>
      <c r="L513" s="144">
        <v>139.987446075137</v>
      </c>
      <c r="M513" s="144">
        <v>130.126592228983</v>
      </c>
      <c r="N513" s="157">
        <v>93.0856622453795</v>
      </c>
      <c r="O513" s="157">
        <v>28.6383124477861</v>
      </c>
      <c r="P513" s="157">
        <v>217.518241758242</v>
      </c>
      <c r="Q513" s="157">
        <v>213.850485860294</v>
      </c>
      <c r="R513" s="157">
        <v>215.684363809268</v>
      </c>
      <c r="S513" s="157">
        <v>697.811740951356</v>
      </c>
      <c r="T513" s="157">
        <v>5.81530298721488</v>
      </c>
      <c r="U513" s="157">
        <v>1</v>
      </c>
      <c r="V513" s="109"/>
    </row>
    <row r="514" s="3" customFormat="1" ht="12.95" customHeight="1" spans="1:22">
      <c r="A514" s="75">
        <v>2018</v>
      </c>
      <c r="B514" s="168" t="s">
        <v>537</v>
      </c>
      <c r="C514" s="52" t="s">
        <v>538</v>
      </c>
      <c r="D514" s="77" t="s">
        <v>788</v>
      </c>
      <c r="E514" s="52">
        <v>95.8</v>
      </c>
      <c r="F514" s="52">
        <v>166</v>
      </c>
      <c r="G514" s="52">
        <v>5.32</v>
      </c>
      <c r="H514" s="52">
        <v>30.78</v>
      </c>
      <c r="I514" s="52">
        <v>478.57</v>
      </c>
      <c r="J514" s="52">
        <v>22.3</v>
      </c>
      <c r="K514" s="52">
        <v>72.45</v>
      </c>
      <c r="L514" s="52">
        <v>132</v>
      </c>
      <c r="M514" s="52">
        <v>120.8</v>
      </c>
      <c r="N514" s="92">
        <v>91.5</v>
      </c>
      <c r="O514" s="92">
        <v>26.7</v>
      </c>
      <c r="P514" s="61">
        <v>15.26</v>
      </c>
      <c r="Q514" s="61">
        <v>14.86</v>
      </c>
      <c r="R514" s="61">
        <v>15.18</v>
      </c>
      <c r="S514" s="104">
        <v>15.1</v>
      </c>
      <c r="T514" s="61">
        <v>665.818121693122</v>
      </c>
      <c r="U514" s="61">
        <v>3.85144429160936</v>
      </c>
      <c r="V514" s="75">
        <v>10</v>
      </c>
    </row>
    <row r="515" s="3" customFormat="1" ht="12.95" customHeight="1" spans="1:22">
      <c r="A515" s="75"/>
      <c r="B515" s="169"/>
      <c r="C515" s="52"/>
      <c r="D515" s="77" t="s">
        <v>727</v>
      </c>
      <c r="E515" s="52">
        <v>104.2</v>
      </c>
      <c r="F515" s="52">
        <v>148</v>
      </c>
      <c r="G515" s="52">
        <v>7.5</v>
      </c>
      <c r="H515" s="52">
        <v>38.7</v>
      </c>
      <c r="I515" s="52">
        <v>416</v>
      </c>
      <c r="J515" s="52">
        <v>24.3</v>
      </c>
      <c r="K515" s="52">
        <v>62.9</v>
      </c>
      <c r="L515" s="52">
        <v>130.2</v>
      </c>
      <c r="M515" s="52">
        <v>120.8</v>
      </c>
      <c r="N515" s="92">
        <v>92.8</v>
      </c>
      <c r="O515" s="92">
        <v>26.97</v>
      </c>
      <c r="P515" s="61">
        <v>14.2</v>
      </c>
      <c r="Q515" s="61">
        <v>14.8</v>
      </c>
      <c r="R515" s="61">
        <v>14.76</v>
      </c>
      <c r="S515" s="104">
        <v>14.5866666666667</v>
      </c>
      <c r="T515" s="61">
        <v>623.392991452992</v>
      </c>
      <c r="U515" s="61">
        <v>-1.75123484508307</v>
      </c>
      <c r="V515" s="75">
        <v>15</v>
      </c>
    </row>
    <row r="516" s="3" customFormat="1" ht="12.95" customHeight="1" spans="1:22">
      <c r="A516" s="75"/>
      <c r="B516" s="169"/>
      <c r="C516" s="52"/>
      <c r="D516" s="77" t="s">
        <v>836</v>
      </c>
      <c r="E516" s="52">
        <v>98.3</v>
      </c>
      <c r="F516" s="52">
        <v>164</v>
      </c>
      <c r="G516" s="52">
        <v>7</v>
      </c>
      <c r="H516" s="52">
        <v>25.2</v>
      </c>
      <c r="I516" s="52">
        <v>261.3</v>
      </c>
      <c r="J516" s="52">
        <v>22</v>
      </c>
      <c r="K516" s="52">
        <v>87.1</v>
      </c>
      <c r="L516" s="52">
        <v>136.2</v>
      </c>
      <c r="M516" s="52">
        <v>121.8</v>
      </c>
      <c r="N516" s="92">
        <v>89.4</v>
      </c>
      <c r="O516" s="92">
        <v>26.4</v>
      </c>
      <c r="P516" s="61">
        <v>13.98</v>
      </c>
      <c r="Q516" s="61">
        <v>14.99</v>
      </c>
      <c r="R516" s="61">
        <v>14.96</v>
      </c>
      <c r="S516" s="104">
        <v>14.6433333333333</v>
      </c>
      <c r="T516" s="61">
        <v>723.163728395062</v>
      </c>
      <c r="U516" s="61">
        <v>12.698819907645</v>
      </c>
      <c r="V516" s="75">
        <v>1</v>
      </c>
    </row>
    <row r="517" s="3" customFormat="1" ht="12.95" customHeight="1" spans="1:22">
      <c r="A517" s="75"/>
      <c r="B517" s="169"/>
      <c r="C517" s="52"/>
      <c r="D517" s="77" t="s">
        <v>837</v>
      </c>
      <c r="E517" s="52">
        <v>100.4</v>
      </c>
      <c r="F517" s="52">
        <v>159</v>
      </c>
      <c r="G517" s="52">
        <v>7.81</v>
      </c>
      <c r="H517" s="52">
        <v>29.53</v>
      </c>
      <c r="I517" s="52">
        <v>278.05</v>
      </c>
      <c r="J517" s="52">
        <v>22.33</v>
      </c>
      <c r="K517" s="52">
        <v>75.64</v>
      </c>
      <c r="L517" s="52">
        <v>117.41</v>
      </c>
      <c r="M517" s="52">
        <v>110.59</v>
      </c>
      <c r="N517" s="92">
        <v>94.19</v>
      </c>
      <c r="O517" s="92">
        <v>26.89</v>
      </c>
      <c r="P517" s="61">
        <v>14.19</v>
      </c>
      <c r="Q517" s="61">
        <v>14.4</v>
      </c>
      <c r="R517" s="61">
        <v>14.61</v>
      </c>
      <c r="S517" s="104">
        <v>14.4</v>
      </c>
      <c r="T517" s="61">
        <v>634.952380952381</v>
      </c>
      <c r="U517" s="61">
        <v>0.162300023185718</v>
      </c>
      <c r="V517" s="75">
        <v>13</v>
      </c>
    </row>
    <row r="518" s="3" customFormat="1" ht="12.95" customHeight="1" spans="1:22">
      <c r="A518" s="75"/>
      <c r="B518" s="169"/>
      <c r="C518" s="52"/>
      <c r="D518" s="77" t="s">
        <v>744</v>
      </c>
      <c r="E518" s="52">
        <v>106.2</v>
      </c>
      <c r="F518" s="52">
        <v>164</v>
      </c>
      <c r="G518" s="52">
        <v>4.2</v>
      </c>
      <c r="H518" s="52">
        <v>26.8</v>
      </c>
      <c r="I518" s="52">
        <v>638</v>
      </c>
      <c r="J518" s="52">
        <v>21.16</v>
      </c>
      <c r="K518" s="52">
        <v>78.96</v>
      </c>
      <c r="L518" s="52">
        <v>142.5</v>
      </c>
      <c r="M518" s="52">
        <v>118.6</v>
      </c>
      <c r="N518" s="92">
        <v>83.2</v>
      </c>
      <c r="O518" s="92">
        <v>25.7</v>
      </c>
      <c r="P518" s="61">
        <v>12.78</v>
      </c>
      <c r="Q518" s="61">
        <v>12.75</v>
      </c>
      <c r="R518" s="61">
        <v>12.81</v>
      </c>
      <c r="S518" s="104">
        <v>12.78</v>
      </c>
      <c r="T518" s="61">
        <v>639</v>
      </c>
      <c r="U518" s="61">
        <v>3.9587852494577</v>
      </c>
      <c r="V518" s="75">
        <v>12</v>
      </c>
    </row>
    <row r="519" s="3" customFormat="1" ht="12.95" customHeight="1" spans="1:22">
      <c r="A519" s="75"/>
      <c r="B519" s="169"/>
      <c r="C519" s="52"/>
      <c r="D519" s="77" t="s">
        <v>823</v>
      </c>
      <c r="E519" s="52">
        <v>102</v>
      </c>
      <c r="F519" s="52">
        <v>156</v>
      </c>
      <c r="G519" s="52">
        <v>6.7</v>
      </c>
      <c r="H519" s="52">
        <v>25.6</v>
      </c>
      <c r="I519" s="52">
        <v>282.089552238806</v>
      </c>
      <c r="J519" s="52">
        <v>19.6</v>
      </c>
      <c r="K519" s="52">
        <v>76.5625</v>
      </c>
      <c r="L519" s="52">
        <v>123</v>
      </c>
      <c r="M519" s="52">
        <v>117.9</v>
      </c>
      <c r="N519" s="92">
        <v>95.8536585365854</v>
      </c>
      <c r="O519" s="92">
        <v>28.6073099415205</v>
      </c>
      <c r="P519" s="61">
        <v>12.2393918128655</v>
      </c>
      <c r="Q519" s="61">
        <v>12.0894502923977</v>
      </c>
      <c r="R519" s="61">
        <v>12.0998830409357</v>
      </c>
      <c r="S519" s="104">
        <v>12.1429083820663</v>
      </c>
      <c r="T519" s="61">
        <v>607.145419103314</v>
      </c>
      <c r="U519" s="61">
        <v>-1.52316052499389</v>
      </c>
      <c r="V519" s="75">
        <v>13</v>
      </c>
    </row>
    <row r="520" s="3" customFormat="1" ht="12.95" customHeight="1" spans="1:22">
      <c r="A520" s="75"/>
      <c r="B520" s="169"/>
      <c r="C520" s="52"/>
      <c r="D520" s="77" t="s">
        <v>838</v>
      </c>
      <c r="E520" s="52">
        <v>94.4</v>
      </c>
      <c r="F520" s="52">
        <v>162</v>
      </c>
      <c r="G520" s="52">
        <v>7.70983333333333</v>
      </c>
      <c r="H520" s="52">
        <v>26.5808333333333</v>
      </c>
      <c r="I520" s="52">
        <v>344.765342960289</v>
      </c>
      <c r="J520" s="52">
        <v>18.5091666666667</v>
      </c>
      <c r="K520" s="52">
        <v>69.6335078534031</v>
      </c>
      <c r="L520" s="52">
        <v>134.795778105056</v>
      </c>
      <c r="M520" s="52">
        <v>122.081492390771</v>
      </c>
      <c r="N520" s="92">
        <v>90.5677418884911</v>
      </c>
      <c r="O520" s="92">
        <v>29.112426035503</v>
      </c>
      <c r="P520" s="61">
        <v>16.1657396449704</v>
      </c>
      <c r="Q520" s="61">
        <v>16.6264699704142</v>
      </c>
      <c r="R520" s="61">
        <v>16.7959297337278</v>
      </c>
      <c r="S520" s="104">
        <v>16.5293797830375</v>
      </c>
      <c r="T520" s="61">
        <v>826.468989151874</v>
      </c>
      <c r="U520" s="61">
        <v>8.29426631926608</v>
      </c>
      <c r="V520" s="75">
        <v>3</v>
      </c>
    </row>
    <row r="521" s="3" customFormat="1" ht="12.95" customHeight="1" spans="1:22">
      <c r="A521" s="75"/>
      <c r="B521" s="169"/>
      <c r="C521" s="52"/>
      <c r="D521" s="77" t="s">
        <v>822</v>
      </c>
      <c r="E521" s="52">
        <v>104.7</v>
      </c>
      <c r="F521" s="52">
        <v>152</v>
      </c>
      <c r="G521" s="52">
        <v>5.8</v>
      </c>
      <c r="H521" s="52">
        <v>26.9</v>
      </c>
      <c r="I521" s="52">
        <v>464.3</v>
      </c>
      <c r="J521" s="52">
        <v>22.7</v>
      </c>
      <c r="K521" s="52">
        <v>84.3</v>
      </c>
      <c r="L521" s="52">
        <v>127.5</v>
      </c>
      <c r="M521" s="52">
        <v>116.9</v>
      </c>
      <c r="N521" s="92">
        <v>91.7</v>
      </c>
      <c r="O521" s="92">
        <v>28.5</v>
      </c>
      <c r="P521" s="61">
        <v>14.46</v>
      </c>
      <c r="Q521" s="61">
        <v>14.25</v>
      </c>
      <c r="R521" s="61">
        <v>14.92</v>
      </c>
      <c r="S521" s="104">
        <v>14.5433333333333</v>
      </c>
      <c r="T521" s="61">
        <v>731.776628930818</v>
      </c>
      <c r="U521" s="61">
        <v>18.2064481170415</v>
      </c>
      <c r="V521" s="75">
        <v>2</v>
      </c>
    </row>
    <row r="522" s="3" customFormat="1" ht="12.95" customHeight="1" spans="1:22">
      <c r="A522" s="75"/>
      <c r="B522" s="169"/>
      <c r="C522" s="52"/>
      <c r="D522" s="77" t="s">
        <v>824</v>
      </c>
      <c r="E522" s="52">
        <v>103</v>
      </c>
      <c r="F522" s="52">
        <v>153</v>
      </c>
      <c r="G522" s="52">
        <v>5.1</v>
      </c>
      <c r="H522" s="52">
        <v>23.9</v>
      </c>
      <c r="I522" s="52">
        <v>369.4</v>
      </c>
      <c r="J522" s="52">
        <v>19.3</v>
      </c>
      <c r="K522" s="52">
        <v>80.56</v>
      </c>
      <c r="L522" s="52">
        <v>165.4</v>
      </c>
      <c r="M522" s="52">
        <v>149.3</v>
      </c>
      <c r="N522" s="92">
        <v>90.3</v>
      </c>
      <c r="O522" s="92">
        <v>27</v>
      </c>
      <c r="P522" s="61">
        <v>16.32</v>
      </c>
      <c r="Q522" s="61">
        <v>14.72</v>
      </c>
      <c r="R522" s="61">
        <v>14.24</v>
      </c>
      <c r="S522" s="104">
        <v>15.0933333333333</v>
      </c>
      <c r="T522" s="61">
        <v>754.666666666667</v>
      </c>
      <c r="U522" s="61">
        <v>7.4258600237248</v>
      </c>
      <c r="V522" s="75">
        <v>6</v>
      </c>
    </row>
    <row r="523" s="3" customFormat="1" ht="12.95" customHeight="1" spans="1:22">
      <c r="A523" s="75"/>
      <c r="B523" s="169"/>
      <c r="C523" s="52"/>
      <c r="D523" s="77" t="s">
        <v>827</v>
      </c>
      <c r="E523" s="52">
        <v>105.8</v>
      </c>
      <c r="F523" s="52">
        <v>153</v>
      </c>
      <c r="G523" s="52">
        <v>6.1</v>
      </c>
      <c r="H523" s="52">
        <v>23.8</v>
      </c>
      <c r="I523" s="52">
        <v>290.16</v>
      </c>
      <c r="J523" s="52">
        <v>18.9</v>
      </c>
      <c r="K523" s="52">
        <v>79.4</v>
      </c>
      <c r="L523" s="52">
        <v>136.2</v>
      </c>
      <c r="M523" s="52">
        <v>131.1</v>
      </c>
      <c r="N523" s="92">
        <v>96.26</v>
      </c>
      <c r="O523" s="92">
        <v>28.71</v>
      </c>
      <c r="P523" s="61">
        <v>15.71</v>
      </c>
      <c r="Q523" s="61">
        <v>15.9</v>
      </c>
      <c r="R523" s="61">
        <v>15.73</v>
      </c>
      <c r="S523" s="104">
        <v>15.78</v>
      </c>
      <c r="T523" s="61">
        <v>684.930078125</v>
      </c>
      <c r="U523" s="61">
        <v>1.32705479452056</v>
      </c>
      <c r="V523" s="75">
        <v>11</v>
      </c>
    </row>
    <row r="524" s="4" customFormat="1" ht="12.95" customHeight="1" spans="1:22">
      <c r="A524" s="75"/>
      <c r="B524" s="169"/>
      <c r="C524" s="52"/>
      <c r="D524" s="78" t="s">
        <v>580</v>
      </c>
      <c r="E524" s="54">
        <f>AVERAGE(E514:E523)</f>
        <v>101.48</v>
      </c>
      <c r="F524" s="54">
        <f>AVERAGE(F514:F523)</f>
        <v>157.7</v>
      </c>
      <c r="G524" s="54">
        <v>6.32398333333333</v>
      </c>
      <c r="H524" s="54">
        <v>27.7790833333333</v>
      </c>
      <c r="I524" s="54">
        <v>382.26348951991</v>
      </c>
      <c r="J524" s="54">
        <v>21.1099166666667</v>
      </c>
      <c r="K524" s="54">
        <v>76.7506007853403</v>
      </c>
      <c r="L524" s="54">
        <v>134.520577810506</v>
      </c>
      <c r="M524" s="54">
        <v>122.987149239077</v>
      </c>
      <c r="N524" s="93">
        <v>91.5771400425077</v>
      </c>
      <c r="O524" s="93">
        <v>27.4589735977023</v>
      </c>
      <c r="P524" s="62">
        <v>14.5305131457836</v>
      </c>
      <c r="Q524" s="62">
        <v>14.5385920262812</v>
      </c>
      <c r="R524" s="62">
        <v>14.6105812774663</v>
      </c>
      <c r="S524" s="105">
        <v>14.559895483177</v>
      </c>
      <c r="T524" s="62">
        <v>689.131500447123</v>
      </c>
      <c r="U524" s="62">
        <v>5.07189863117527</v>
      </c>
      <c r="V524" s="109">
        <v>7</v>
      </c>
    </row>
    <row r="525" customFormat="1" spans="1:22">
      <c r="A525" s="24">
        <v>2019</v>
      </c>
      <c r="B525" s="168"/>
      <c r="C525" s="24" t="s">
        <v>539</v>
      </c>
      <c r="D525" s="51" t="s">
        <v>788</v>
      </c>
      <c r="E525" s="26">
        <v>97.8</v>
      </c>
      <c r="F525" s="26">
        <v>166</v>
      </c>
      <c r="G525" s="26">
        <v>5.76</v>
      </c>
      <c r="H525" s="26">
        <v>31.11</v>
      </c>
      <c r="I525" s="26">
        <v>440.1</v>
      </c>
      <c r="J525" s="26">
        <v>22.2</v>
      </c>
      <c r="K525" s="26">
        <v>71.36</v>
      </c>
      <c r="L525" s="26">
        <v>130.17</v>
      </c>
      <c r="M525" s="26">
        <v>121.32</v>
      </c>
      <c r="N525" s="26">
        <v>93.2</v>
      </c>
      <c r="O525" s="26">
        <v>26.9</v>
      </c>
      <c r="P525" s="37"/>
      <c r="Q525" s="37">
        <v>15.85</v>
      </c>
      <c r="R525" s="37">
        <v>15.69</v>
      </c>
      <c r="S525" s="37">
        <v>15.77</v>
      </c>
      <c r="T525" s="37">
        <v>695.67</v>
      </c>
      <c r="U525" s="37">
        <v>7.49748899018774</v>
      </c>
      <c r="V525" s="47">
        <v>2</v>
      </c>
    </row>
    <row r="526" customFormat="1" spans="1:22">
      <c r="A526" s="24"/>
      <c r="B526" s="168"/>
      <c r="C526" s="24"/>
      <c r="D526" s="51" t="s">
        <v>794</v>
      </c>
      <c r="E526" s="102">
        <v>92</v>
      </c>
      <c r="F526" s="26">
        <v>165</v>
      </c>
      <c r="G526" s="26">
        <v>8.1</v>
      </c>
      <c r="H526" s="26">
        <v>26.6</v>
      </c>
      <c r="I526" s="26">
        <v>228.9</v>
      </c>
      <c r="J526" s="26">
        <v>20.52</v>
      </c>
      <c r="K526" s="26">
        <v>77</v>
      </c>
      <c r="L526" s="26">
        <v>149.3</v>
      </c>
      <c r="M526" s="26">
        <v>136</v>
      </c>
      <c r="N526" s="26">
        <v>91.09</v>
      </c>
      <c r="O526" s="102">
        <v>28.5</v>
      </c>
      <c r="P526" s="103">
        <v>20.38</v>
      </c>
      <c r="Q526" s="103">
        <v>20.12</v>
      </c>
      <c r="R526" s="103">
        <v>20.06</v>
      </c>
      <c r="S526" s="103">
        <v>20.19</v>
      </c>
      <c r="T526" s="103">
        <v>815.66</v>
      </c>
      <c r="U526" s="103">
        <v>9.5066120695442</v>
      </c>
      <c r="V526" s="158">
        <v>1</v>
      </c>
    </row>
    <row r="527" customFormat="1" spans="1:22">
      <c r="A527" s="24"/>
      <c r="B527" s="168"/>
      <c r="C527" s="24"/>
      <c r="D527" s="51" t="s">
        <v>822</v>
      </c>
      <c r="E527" s="92">
        <v>104.3</v>
      </c>
      <c r="F527" s="92">
        <v>154</v>
      </c>
      <c r="G527" s="92">
        <v>5.9</v>
      </c>
      <c r="H527" s="92">
        <v>30.1</v>
      </c>
      <c r="I527" s="92">
        <v>510.169491525424</v>
      </c>
      <c r="J527" s="92">
        <v>25.3</v>
      </c>
      <c r="K527" s="92">
        <v>84.0531561461794</v>
      </c>
      <c r="L527" s="92">
        <v>115.3</v>
      </c>
      <c r="M527" s="92">
        <v>107.3443</v>
      </c>
      <c r="N527" s="92">
        <v>93.1</v>
      </c>
      <c r="O527" s="92">
        <v>30.1</v>
      </c>
      <c r="P527" s="61">
        <v>15.98</v>
      </c>
      <c r="Q527" s="61">
        <v>15.64</v>
      </c>
      <c r="R527" s="61">
        <v>16.19</v>
      </c>
      <c r="S527" s="61">
        <v>15.9366666666667</v>
      </c>
      <c r="T527" s="61">
        <v>801.957122012579</v>
      </c>
      <c r="U527" s="61">
        <v>2.72883541039966</v>
      </c>
      <c r="V527" s="75">
        <v>2</v>
      </c>
    </row>
    <row r="528" customFormat="1" spans="1:22">
      <c r="A528" s="24"/>
      <c r="B528" s="168"/>
      <c r="C528" s="24"/>
      <c r="D528" s="51" t="s">
        <v>823</v>
      </c>
      <c r="E528" s="117">
        <v>105</v>
      </c>
      <c r="F528" s="136">
        <v>156</v>
      </c>
      <c r="G528" s="117">
        <v>5.18</v>
      </c>
      <c r="H528" s="117">
        <v>26.5</v>
      </c>
      <c r="I528" s="117">
        <f>(H528-G528)/G528*100</f>
        <v>411.583011583012</v>
      </c>
      <c r="J528" s="117">
        <v>22.2</v>
      </c>
      <c r="K528" s="117">
        <f>J528/H528*100</f>
        <v>83.7735849056604</v>
      </c>
      <c r="L528" s="117">
        <v>137.9</v>
      </c>
      <c r="M528" s="117">
        <v>122.4</v>
      </c>
      <c r="N528" s="117">
        <f>M528/L528*100</f>
        <v>88.7599709934735</v>
      </c>
      <c r="O528" s="136">
        <v>29.1097368421053</v>
      </c>
      <c r="P528" s="145">
        <v>15.8314385964912</v>
      </c>
      <c r="Q528" s="145">
        <v>15.546432748538</v>
      </c>
      <c r="R528" s="145">
        <v>16.1185263157895</v>
      </c>
      <c r="S528" s="61">
        <v>15.8321325536062</v>
      </c>
      <c r="T528" s="61">
        <v>791.606627680311</v>
      </c>
      <c r="U528" s="61">
        <v>0.426739366014026</v>
      </c>
      <c r="V528" s="75">
        <v>12</v>
      </c>
    </row>
    <row r="529" customFormat="1" spans="1:22">
      <c r="A529" s="24"/>
      <c r="B529" s="168"/>
      <c r="C529" s="24"/>
      <c r="D529" s="51" t="s">
        <v>824</v>
      </c>
      <c r="E529" s="102">
        <v>101</v>
      </c>
      <c r="F529" s="26">
        <v>153</v>
      </c>
      <c r="G529" s="26">
        <v>4.4</v>
      </c>
      <c r="H529" s="26">
        <v>29.2</v>
      </c>
      <c r="I529" s="26">
        <v>564</v>
      </c>
      <c r="J529" s="26">
        <v>22.9</v>
      </c>
      <c r="K529" s="26">
        <v>78.2</v>
      </c>
      <c r="L529" s="26">
        <v>148.5</v>
      </c>
      <c r="M529" s="26">
        <v>137.8</v>
      </c>
      <c r="N529" s="26">
        <v>92.8</v>
      </c>
      <c r="O529" s="26">
        <v>26.5</v>
      </c>
      <c r="P529" s="37">
        <v>16.41</v>
      </c>
      <c r="Q529" s="37">
        <v>16.28</v>
      </c>
      <c r="R529" s="37">
        <v>16.12</v>
      </c>
      <c r="S529" s="37">
        <v>16.27</v>
      </c>
      <c r="T529" s="37">
        <v>813.4</v>
      </c>
      <c r="U529" s="37">
        <v>4.71163748712668</v>
      </c>
      <c r="V529" s="47">
        <v>3</v>
      </c>
    </row>
    <row r="530" customFormat="1" spans="1:22">
      <c r="A530" s="24"/>
      <c r="B530" s="168"/>
      <c r="C530" s="24"/>
      <c r="D530" s="51" t="s">
        <v>727</v>
      </c>
      <c r="E530" s="102">
        <v>116.8</v>
      </c>
      <c r="F530" s="102">
        <v>151</v>
      </c>
      <c r="G530" s="102">
        <v>6.9</v>
      </c>
      <c r="H530" s="102">
        <v>34.4</v>
      </c>
      <c r="I530" s="102">
        <v>498.6</v>
      </c>
      <c r="J530" s="102">
        <v>23.5</v>
      </c>
      <c r="K530" s="102">
        <v>68.3</v>
      </c>
      <c r="L530" s="26">
        <v>131.7</v>
      </c>
      <c r="M530" s="26">
        <v>118.2</v>
      </c>
      <c r="N530" s="26">
        <v>89.7</v>
      </c>
      <c r="O530" s="26">
        <v>26.61</v>
      </c>
      <c r="P530" s="37">
        <v>17.68</v>
      </c>
      <c r="Q530" s="37">
        <v>16.64</v>
      </c>
      <c r="R530" s="37">
        <v>16.84</v>
      </c>
      <c r="S530" s="37">
        <v>17.05</v>
      </c>
      <c r="T530" s="37">
        <v>728.8</v>
      </c>
      <c r="U530" s="37">
        <v>4.57741426316544</v>
      </c>
      <c r="V530" s="47">
        <v>9</v>
      </c>
    </row>
    <row r="531" customFormat="1" spans="1:22">
      <c r="A531" s="24"/>
      <c r="B531" s="168"/>
      <c r="C531" s="24"/>
      <c r="D531" s="51" t="s">
        <v>825</v>
      </c>
      <c r="E531" s="26">
        <v>107.3</v>
      </c>
      <c r="F531" s="26">
        <v>156</v>
      </c>
      <c r="G531" s="26">
        <v>8.3</v>
      </c>
      <c r="H531" s="26">
        <v>26</v>
      </c>
      <c r="I531" s="26">
        <v>213.3</v>
      </c>
      <c r="J531" s="26">
        <v>18.6</v>
      </c>
      <c r="K531" s="26">
        <v>71.5</v>
      </c>
      <c r="L531" s="146">
        <v>144.8</v>
      </c>
      <c r="M531" s="146">
        <v>133.6</v>
      </c>
      <c r="N531" s="146">
        <v>92.3</v>
      </c>
      <c r="O531" s="146">
        <v>29.9</v>
      </c>
      <c r="P531" s="147">
        <v>14.2</v>
      </c>
      <c r="Q531" s="147">
        <v>14.3</v>
      </c>
      <c r="R531" s="147">
        <v>14</v>
      </c>
      <c r="S531" s="147">
        <v>14.2</v>
      </c>
      <c r="T531" s="147">
        <v>708.3</v>
      </c>
      <c r="U531" s="147">
        <v>1.91366906474819</v>
      </c>
      <c r="V531" s="159">
        <v>9</v>
      </c>
    </row>
    <row r="532" customFormat="1" spans="1:22">
      <c r="A532" s="24"/>
      <c r="B532" s="168"/>
      <c r="C532" s="24"/>
      <c r="D532" s="51" t="s">
        <v>826</v>
      </c>
      <c r="E532" s="137">
        <v>97.2</v>
      </c>
      <c r="F532" s="137">
        <v>161</v>
      </c>
      <c r="G532" s="137">
        <v>5.81716666666667</v>
      </c>
      <c r="H532" s="137">
        <v>23.6861666666667</v>
      </c>
      <c r="I532" s="137">
        <v>407.177033492823</v>
      </c>
      <c r="J532" s="137">
        <v>19.8813333333333</v>
      </c>
      <c r="K532" s="137">
        <v>83.9364748763343</v>
      </c>
      <c r="L532" s="137">
        <v>161.403571428571</v>
      </c>
      <c r="M532" s="137">
        <v>156.407892857143</v>
      </c>
      <c r="N532" s="137">
        <v>96.9048525214082</v>
      </c>
      <c r="O532" s="137">
        <v>27.1400394477318</v>
      </c>
      <c r="P532" s="148">
        <v>16.9689230769231</v>
      </c>
      <c r="Q532" s="148">
        <v>16.5822958579882</v>
      </c>
      <c r="R532" s="148">
        <v>17.2192899408284</v>
      </c>
      <c r="S532" s="148">
        <v>16.9235029585799</v>
      </c>
      <c r="T532" s="148">
        <v>846.175147928994</v>
      </c>
      <c r="U532" s="148">
        <v>2.68764992483225</v>
      </c>
      <c r="V532" s="160">
        <v>11</v>
      </c>
    </row>
    <row r="533" customFormat="1" spans="1:22">
      <c r="A533" s="24"/>
      <c r="B533" s="168"/>
      <c r="C533" s="24"/>
      <c r="D533" s="51" t="s">
        <v>827</v>
      </c>
      <c r="E533" s="26">
        <v>91.3</v>
      </c>
      <c r="F533" s="26">
        <v>156</v>
      </c>
      <c r="G533" s="26">
        <v>5</v>
      </c>
      <c r="H533" s="26">
        <v>24.8</v>
      </c>
      <c r="I533" s="102">
        <v>396</v>
      </c>
      <c r="J533" s="26">
        <v>19.6</v>
      </c>
      <c r="K533" s="102">
        <v>79</v>
      </c>
      <c r="L533" s="102">
        <v>164.6</v>
      </c>
      <c r="M533" s="102">
        <v>144.6</v>
      </c>
      <c r="N533" s="102">
        <v>87.8</v>
      </c>
      <c r="O533" s="102">
        <v>29.6</v>
      </c>
      <c r="P533" s="103">
        <v>17.69</v>
      </c>
      <c r="Q533" s="103">
        <v>18.11</v>
      </c>
      <c r="R533" s="103">
        <v>17.04</v>
      </c>
      <c r="S533" s="103">
        <v>17.61</v>
      </c>
      <c r="T533" s="103">
        <v>776.46</v>
      </c>
      <c r="U533" s="103">
        <v>9.51480959097321</v>
      </c>
      <c r="V533" s="47">
        <v>3</v>
      </c>
    </row>
    <row r="534" customFormat="1" spans="1:22">
      <c r="A534" s="24"/>
      <c r="B534" s="168"/>
      <c r="C534" s="24"/>
      <c r="D534" s="51" t="s">
        <v>733</v>
      </c>
      <c r="E534" s="26">
        <v>104.15</v>
      </c>
      <c r="F534" s="26">
        <v>154</v>
      </c>
      <c r="G534" s="26">
        <v>5.43</v>
      </c>
      <c r="H534" s="26">
        <v>26.77</v>
      </c>
      <c r="I534" s="26">
        <v>392.98</v>
      </c>
      <c r="J534" s="26">
        <v>21.76</v>
      </c>
      <c r="K534" s="26">
        <v>81.3</v>
      </c>
      <c r="L534" s="26">
        <v>132.21</v>
      </c>
      <c r="M534" s="26">
        <v>121.09</v>
      </c>
      <c r="N534" s="26">
        <v>91.59</v>
      </c>
      <c r="O534" s="26">
        <v>27.66</v>
      </c>
      <c r="P534" s="37">
        <v>16.15</v>
      </c>
      <c r="Q534" s="37">
        <v>15.78</v>
      </c>
      <c r="R534" s="37">
        <v>15.97</v>
      </c>
      <c r="S534" s="37">
        <v>15.97</v>
      </c>
      <c r="T534" s="37">
        <v>704.12</v>
      </c>
      <c r="U534" s="37">
        <v>5.8317801959959</v>
      </c>
      <c r="V534" s="47">
        <v>6</v>
      </c>
    </row>
    <row r="535" customFormat="1" spans="1:22">
      <c r="A535" s="24"/>
      <c r="B535" s="168"/>
      <c r="C535" s="24"/>
      <c r="D535" s="53" t="s">
        <v>580</v>
      </c>
      <c r="E535" s="93">
        <v>101.685</v>
      </c>
      <c r="F535" s="93">
        <v>157.2</v>
      </c>
      <c r="G535" s="93">
        <v>6.07871666666667</v>
      </c>
      <c r="H535" s="93">
        <v>27.9166166666667</v>
      </c>
      <c r="I535" s="93">
        <v>406.280953660126</v>
      </c>
      <c r="J535" s="93">
        <v>21.6461333333333</v>
      </c>
      <c r="K535" s="93">
        <v>77.8423215928174</v>
      </c>
      <c r="L535" s="93">
        <v>141.588357142857</v>
      </c>
      <c r="M535" s="93">
        <v>129.876219285714</v>
      </c>
      <c r="N535" s="93">
        <v>91.7244823514882</v>
      </c>
      <c r="O535" s="93">
        <v>28.2019776289837</v>
      </c>
      <c r="P535" s="62">
        <v>16.8100401859349</v>
      </c>
      <c r="Q535" s="62">
        <v>16.4848728606526</v>
      </c>
      <c r="R535" s="62">
        <v>16.5247816256618</v>
      </c>
      <c r="S535" s="62">
        <v>16.5752302178853</v>
      </c>
      <c r="T535" s="62">
        <v>768.214889762188</v>
      </c>
      <c r="U535" s="62">
        <v>4.83359916392148</v>
      </c>
      <c r="V535" s="134">
        <v>2</v>
      </c>
    </row>
    <row r="536" customFormat="1" ht="15" spans="1:22">
      <c r="A536" s="24" t="s">
        <v>841</v>
      </c>
      <c r="B536" s="168"/>
      <c r="C536" s="24" t="s">
        <v>541</v>
      </c>
      <c r="D536" s="51" t="s">
        <v>788</v>
      </c>
      <c r="E536" s="170">
        <v>98.2</v>
      </c>
      <c r="F536" s="171">
        <v>166</v>
      </c>
      <c r="G536" s="170">
        <v>5.94</v>
      </c>
      <c r="H536" s="170">
        <v>31.86</v>
      </c>
      <c r="I536" s="170">
        <v>436.363636363636</v>
      </c>
      <c r="J536" s="170">
        <v>22.1</v>
      </c>
      <c r="K536" s="170">
        <v>69.3659761456372</v>
      </c>
      <c r="L536" s="170">
        <v>132.26</v>
      </c>
      <c r="M536" s="170">
        <v>121.55</v>
      </c>
      <c r="N536" s="182">
        <v>91.9023136246787</v>
      </c>
      <c r="O536" s="182">
        <v>27.1</v>
      </c>
      <c r="P536" s="182">
        <v>248.54</v>
      </c>
      <c r="Q536" s="182">
        <v>244.62</v>
      </c>
      <c r="R536" s="110"/>
      <c r="S536" s="182">
        <v>246.58</v>
      </c>
      <c r="T536" s="170">
        <v>667.22</v>
      </c>
      <c r="U536" s="182">
        <v>5.32114725892252</v>
      </c>
      <c r="V536" s="189">
        <v>3</v>
      </c>
    </row>
    <row r="537" customFormat="1" ht="15" spans="1:22">
      <c r="A537" s="24"/>
      <c r="B537" s="168"/>
      <c r="C537" s="24"/>
      <c r="D537" s="51" t="s">
        <v>794</v>
      </c>
      <c r="E537" s="170">
        <v>96.38</v>
      </c>
      <c r="F537" s="171">
        <v>164</v>
      </c>
      <c r="G537" s="170">
        <v>8.1</v>
      </c>
      <c r="H537" s="170">
        <v>30.4</v>
      </c>
      <c r="I537" s="170">
        <v>275.308641975309</v>
      </c>
      <c r="J537" s="170">
        <v>20.16</v>
      </c>
      <c r="K537" s="170">
        <v>66.3157894736842</v>
      </c>
      <c r="L537" s="170">
        <v>136.6</v>
      </c>
      <c r="M537" s="170">
        <v>126.3</v>
      </c>
      <c r="N537" s="182">
        <v>92.4597364568082</v>
      </c>
      <c r="O537" s="182">
        <v>28.5</v>
      </c>
      <c r="P537" s="182">
        <v>143.93</v>
      </c>
      <c r="Q537" s="182">
        <v>142.31</v>
      </c>
      <c r="R537" s="110"/>
      <c r="S537" s="182">
        <v>143.12</v>
      </c>
      <c r="T537" s="170">
        <v>733.94</v>
      </c>
      <c r="U537" s="182">
        <v>1.83003815469997</v>
      </c>
      <c r="V537" s="189">
        <v>2</v>
      </c>
    </row>
    <row r="538" customFormat="1" ht="15" spans="1:22">
      <c r="A538" s="24"/>
      <c r="B538" s="168"/>
      <c r="C538" s="24"/>
      <c r="D538" s="51" t="s">
        <v>823</v>
      </c>
      <c r="E538" s="172">
        <v>105</v>
      </c>
      <c r="F538" s="171">
        <v>158</v>
      </c>
      <c r="G538" s="170">
        <v>5.4575</v>
      </c>
      <c r="H538" s="170">
        <v>30.4</v>
      </c>
      <c r="I538" s="170">
        <v>457.031607879066</v>
      </c>
      <c r="J538" s="170">
        <v>23.6</v>
      </c>
      <c r="K538" s="170">
        <v>77.6315789473684</v>
      </c>
      <c r="L538" s="170">
        <v>147.9</v>
      </c>
      <c r="M538" s="170">
        <v>125.6</v>
      </c>
      <c r="N538" s="182">
        <v>84.9222447599729</v>
      </c>
      <c r="O538" s="182">
        <v>27.7958479532164</v>
      </c>
      <c r="P538" s="182">
        <v>402.3</v>
      </c>
      <c r="Q538" s="182">
        <v>433.9</v>
      </c>
      <c r="R538" s="110"/>
      <c r="S538" s="182">
        <v>418.1</v>
      </c>
      <c r="T538" s="170">
        <v>836.2</v>
      </c>
      <c r="U538" s="182">
        <v>4.90528164596663</v>
      </c>
      <c r="V538" s="190">
        <v>4</v>
      </c>
    </row>
    <row r="539" customFormat="1" ht="15" spans="1:22">
      <c r="A539" s="24"/>
      <c r="B539" s="168"/>
      <c r="C539" s="24"/>
      <c r="D539" s="51" t="s">
        <v>744</v>
      </c>
      <c r="E539" s="170">
        <v>105.6</v>
      </c>
      <c r="F539" s="171">
        <v>159</v>
      </c>
      <c r="G539" s="170">
        <v>4.2</v>
      </c>
      <c r="H539" s="170">
        <v>39.4</v>
      </c>
      <c r="I539" s="170">
        <v>838.095238095238</v>
      </c>
      <c r="J539" s="170">
        <v>25.9</v>
      </c>
      <c r="K539" s="170">
        <v>65.7360406091371</v>
      </c>
      <c r="L539" s="170">
        <v>112.9</v>
      </c>
      <c r="M539" s="170">
        <v>99.7</v>
      </c>
      <c r="N539" s="182">
        <v>88.3082373782108</v>
      </c>
      <c r="O539" s="182">
        <v>27.4</v>
      </c>
      <c r="P539" s="182">
        <v>207.5</v>
      </c>
      <c r="Q539" s="182">
        <v>206.8</v>
      </c>
      <c r="R539" s="110"/>
      <c r="S539" s="182">
        <v>207.15</v>
      </c>
      <c r="T539" s="170">
        <v>690.6</v>
      </c>
      <c r="U539" s="182">
        <v>7.92311298640413</v>
      </c>
      <c r="V539" s="171">
        <v>1</v>
      </c>
    </row>
    <row r="540" customFormat="1" ht="15" spans="1:22">
      <c r="A540" s="24"/>
      <c r="B540" s="168"/>
      <c r="C540" s="24"/>
      <c r="D540" s="51" t="s">
        <v>832</v>
      </c>
      <c r="E540" s="170">
        <v>102.5</v>
      </c>
      <c r="F540" s="171">
        <v>161</v>
      </c>
      <c r="G540" s="170">
        <v>6.2</v>
      </c>
      <c r="H540" s="170">
        <v>21.6</v>
      </c>
      <c r="I540" s="170">
        <v>248.387096774194</v>
      </c>
      <c r="J540" s="170">
        <v>18.9</v>
      </c>
      <c r="K540" s="170">
        <v>87.5</v>
      </c>
      <c r="L540" s="170">
        <v>148.3</v>
      </c>
      <c r="M540" s="170">
        <v>137.6</v>
      </c>
      <c r="N540" s="182">
        <v>92.7848954821308</v>
      </c>
      <c r="O540" s="182">
        <v>25.4</v>
      </c>
      <c r="P540" s="182">
        <v>171.3</v>
      </c>
      <c r="Q540" s="182">
        <v>173.2</v>
      </c>
      <c r="R540" s="110"/>
      <c r="S540" s="182">
        <v>172.25</v>
      </c>
      <c r="T540" s="170">
        <v>689</v>
      </c>
      <c r="U540" s="182">
        <v>-8.34</v>
      </c>
      <c r="V540" s="171">
        <v>6</v>
      </c>
    </row>
    <row r="541" customFormat="1" ht="15" spans="1:22">
      <c r="A541" s="24"/>
      <c r="B541" s="168"/>
      <c r="C541" s="24"/>
      <c r="D541" s="51" t="s">
        <v>826</v>
      </c>
      <c r="E541" s="173">
        <v>100</v>
      </c>
      <c r="F541" s="171">
        <v>162</v>
      </c>
      <c r="G541" s="170">
        <v>6.826125</v>
      </c>
      <c r="H541" s="170">
        <v>25.34225</v>
      </c>
      <c r="I541" s="170">
        <v>271.253822629969</v>
      </c>
      <c r="J541" s="170">
        <v>21.50125</v>
      </c>
      <c r="K541" s="170">
        <v>84.8434925864909</v>
      </c>
      <c r="L541" s="170">
        <v>159.328125</v>
      </c>
      <c r="M541" s="170">
        <v>144.93599047069</v>
      </c>
      <c r="N541" s="182">
        <v>90.9669843103282</v>
      </c>
      <c r="O541" s="182">
        <v>26.5236686390533</v>
      </c>
      <c r="P541" s="182">
        <v>215.832692307692</v>
      </c>
      <c r="Q541" s="182">
        <v>208.394526627219</v>
      </c>
      <c r="R541" s="110"/>
      <c r="S541" s="182">
        <v>212.113609467456</v>
      </c>
      <c r="T541" s="170">
        <v>848.454437869822</v>
      </c>
      <c r="U541" s="182">
        <v>2.1498626845185</v>
      </c>
      <c r="V541" s="171">
        <v>2</v>
      </c>
    </row>
    <row r="542" customFormat="1" ht="15" spans="1:22">
      <c r="A542" s="24"/>
      <c r="B542" s="168"/>
      <c r="C542" s="24"/>
      <c r="D542" s="51" t="s">
        <v>827</v>
      </c>
      <c r="E542" s="170">
        <v>94.2</v>
      </c>
      <c r="F542" s="171">
        <v>154</v>
      </c>
      <c r="G542" s="170">
        <v>5.2</v>
      </c>
      <c r="H542" s="170">
        <v>27</v>
      </c>
      <c r="I542" s="170">
        <v>419.230769230769</v>
      </c>
      <c r="J542" s="170">
        <v>18.9</v>
      </c>
      <c r="K542" s="170">
        <v>70</v>
      </c>
      <c r="L542" s="170">
        <v>170.6</v>
      </c>
      <c r="M542" s="170">
        <v>149.5</v>
      </c>
      <c r="N542" s="182">
        <v>87.6318874560375</v>
      </c>
      <c r="O542" s="182">
        <v>29.4</v>
      </c>
      <c r="P542" s="182">
        <v>208.93</v>
      </c>
      <c r="Q542" s="182">
        <v>200.19</v>
      </c>
      <c r="R542" s="110"/>
      <c r="S542" s="182">
        <v>204.56</v>
      </c>
      <c r="T542" s="170">
        <v>757.63</v>
      </c>
      <c r="U542" s="182">
        <v>5.79230450972279</v>
      </c>
      <c r="V542" s="171">
        <v>1</v>
      </c>
    </row>
    <row r="543" customFormat="1" ht="14.25" spans="1:22">
      <c r="A543" s="24"/>
      <c r="B543" s="168"/>
      <c r="C543" s="24"/>
      <c r="D543" s="53" t="s">
        <v>580</v>
      </c>
      <c r="E543" s="174">
        <f t="shared" ref="E543:Q543" si="35">AVERAGE(E536:E542)</f>
        <v>100.268571428571</v>
      </c>
      <c r="F543" s="174">
        <f t="shared" si="35"/>
        <v>160.571428571429</v>
      </c>
      <c r="G543" s="174">
        <f t="shared" si="35"/>
        <v>5.98908928571429</v>
      </c>
      <c r="H543" s="174">
        <f t="shared" si="35"/>
        <v>29.4288928571429</v>
      </c>
      <c r="I543" s="174">
        <f t="shared" si="35"/>
        <v>420.810116135454</v>
      </c>
      <c r="J543" s="174">
        <f t="shared" si="35"/>
        <v>21.5801785714286</v>
      </c>
      <c r="K543" s="174">
        <f t="shared" si="35"/>
        <v>74.4846968231883</v>
      </c>
      <c r="L543" s="174">
        <f t="shared" si="35"/>
        <v>143.984017857143</v>
      </c>
      <c r="M543" s="174">
        <f t="shared" si="35"/>
        <v>129.312284352956</v>
      </c>
      <c r="N543" s="183">
        <f t="shared" si="35"/>
        <v>89.853757066881</v>
      </c>
      <c r="O543" s="183">
        <f t="shared" si="35"/>
        <v>27.4456452274671</v>
      </c>
      <c r="P543" s="183">
        <f t="shared" si="35"/>
        <v>228.333241758242</v>
      </c>
      <c r="Q543" s="183">
        <f t="shared" si="35"/>
        <v>229.916360946746</v>
      </c>
      <c r="R543" s="110"/>
      <c r="S543" s="183">
        <f>AVERAGE(S536:S542)</f>
        <v>229.124801352494</v>
      </c>
      <c r="T543" s="174">
        <f>AVERAGE(T536:T542)</f>
        <v>746.149205409975</v>
      </c>
      <c r="U543" s="191">
        <v>2.61973216816797</v>
      </c>
      <c r="V543" s="192">
        <v>4</v>
      </c>
    </row>
    <row r="544" customFormat="1" spans="1:22">
      <c r="A544" s="24">
        <v>2019</v>
      </c>
      <c r="B544" s="24" t="s">
        <v>550</v>
      </c>
      <c r="C544" s="24" t="s">
        <v>842</v>
      </c>
      <c r="D544" s="175" t="s">
        <v>836</v>
      </c>
      <c r="E544" s="102">
        <v>93</v>
      </c>
      <c r="F544" s="102">
        <v>158</v>
      </c>
      <c r="G544" s="102">
        <v>9</v>
      </c>
      <c r="H544" s="102">
        <v>29</v>
      </c>
      <c r="I544" s="102">
        <v>222</v>
      </c>
      <c r="J544" s="102">
        <v>20.88</v>
      </c>
      <c r="K544" s="102">
        <v>72</v>
      </c>
      <c r="L544" s="102">
        <v>139.2</v>
      </c>
      <c r="M544" s="102">
        <v>133</v>
      </c>
      <c r="N544" s="102">
        <v>95.55</v>
      </c>
      <c r="O544" s="102">
        <v>27.3</v>
      </c>
      <c r="P544" s="184">
        <v>18.6</v>
      </c>
      <c r="Q544" s="184">
        <v>18.4</v>
      </c>
      <c r="R544" s="184">
        <v>18.67</v>
      </c>
      <c r="S544" s="184">
        <v>18.56</v>
      </c>
      <c r="T544" s="103">
        <v>749.87</v>
      </c>
      <c r="U544" s="103">
        <v>5.63460443938531</v>
      </c>
      <c r="V544" s="193">
        <v>4</v>
      </c>
    </row>
    <row r="545" customFormat="1" spans="1:22">
      <c r="A545" s="24"/>
      <c r="B545" s="24"/>
      <c r="C545" s="24"/>
      <c r="D545" s="175" t="s">
        <v>843</v>
      </c>
      <c r="E545" s="102">
        <v>98.5</v>
      </c>
      <c r="F545" s="102">
        <v>144</v>
      </c>
      <c r="G545" s="102">
        <v>9.42</v>
      </c>
      <c r="H545" s="102">
        <v>27.21</v>
      </c>
      <c r="I545" s="102">
        <v>188.94</v>
      </c>
      <c r="J545" s="102">
        <v>18.33</v>
      </c>
      <c r="K545" s="102">
        <v>67.38</v>
      </c>
      <c r="L545" s="102">
        <v>146.2</v>
      </c>
      <c r="M545" s="102">
        <v>136.3</v>
      </c>
      <c r="N545" s="102">
        <v>93.2</v>
      </c>
      <c r="O545" s="102">
        <v>27.65</v>
      </c>
      <c r="P545" s="184">
        <v>12.94</v>
      </c>
      <c r="Q545" s="184">
        <v>12.5</v>
      </c>
      <c r="R545" s="184">
        <v>12.02</v>
      </c>
      <c r="S545" s="184">
        <v>12.49</v>
      </c>
      <c r="T545" s="103">
        <v>624.34</v>
      </c>
      <c r="U545" s="103">
        <v>10.0440528634361</v>
      </c>
      <c r="V545" s="193">
        <v>5</v>
      </c>
    </row>
    <row r="546" customFormat="1" spans="1:22">
      <c r="A546" s="24"/>
      <c r="B546" s="24"/>
      <c r="C546" s="24"/>
      <c r="D546" s="175" t="s">
        <v>823</v>
      </c>
      <c r="E546" s="102">
        <v>98</v>
      </c>
      <c r="F546" s="102">
        <v>155</v>
      </c>
      <c r="G546" s="102">
        <v>5.2725</v>
      </c>
      <c r="H546" s="102">
        <v>28.8</v>
      </c>
      <c r="I546" s="102">
        <v>446.230440967283</v>
      </c>
      <c r="J546" s="102">
        <v>24.42</v>
      </c>
      <c r="K546" s="102">
        <v>84.7916666666667</v>
      </c>
      <c r="L546" s="102">
        <v>128.8</v>
      </c>
      <c r="M546" s="102">
        <v>116.8</v>
      </c>
      <c r="N546" s="102">
        <v>90.6832298136646</v>
      </c>
      <c r="O546" s="102">
        <v>25.83</v>
      </c>
      <c r="P546" s="184">
        <v>16.5048888888889</v>
      </c>
      <c r="Q546" s="184">
        <v>16.6105497076023</v>
      </c>
      <c r="R546" s="184">
        <v>16.6789239766082</v>
      </c>
      <c r="S546" s="184">
        <v>16.5981208576998</v>
      </c>
      <c r="T546" s="103">
        <v>829.90604288499</v>
      </c>
      <c r="U546" s="103">
        <v>9.34105177459513</v>
      </c>
      <c r="V546" s="193">
        <v>1</v>
      </c>
    </row>
    <row r="547" customFormat="1" spans="1:22">
      <c r="A547" s="24"/>
      <c r="B547" s="24"/>
      <c r="C547" s="24"/>
      <c r="D547" s="176" t="s">
        <v>803</v>
      </c>
      <c r="E547" s="102">
        <v>95.4</v>
      </c>
      <c r="F547" s="102">
        <v>151</v>
      </c>
      <c r="G547" s="102">
        <v>9.6</v>
      </c>
      <c r="H547" s="102">
        <v>28</v>
      </c>
      <c r="I547" s="102">
        <v>291.666666666667</v>
      </c>
      <c r="J547" s="102">
        <v>23</v>
      </c>
      <c r="K547" s="102">
        <v>82.1428571428571</v>
      </c>
      <c r="L547" s="102">
        <v>132.285714285714</v>
      </c>
      <c r="M547" s="102">
        <v>119.634920634921</v>
      </c>
      <c r="N547" s="102">
        <v>90.4367650587958</v>
      </c>
      <c r="O547" s="102">
        <v>25.25</v>
      </c>
      <c r="P547" s="184">
        <v>13.82</v>
      </c>
      <c r="Q547" s="184">
        <v>13.98</v>
      </c>
      <c r="R547" s="184">
        <v>13.58</v>
      </c>
      <c r="S547" s="184">
        <v>13.7933333333333</v>
      </c>
      <c r="T547" s="103">
        <v>689.666666666667</v>
      </c>
      <c r="U547" s="103">
        <v>5.93958013312852</v>
      </c>
      <c r="V547" s="193">
        <v>3</v>
      </c>
    </row>
    <row r="548" customFormat="1" spans="1:22">
      <c r="A548" s="24"/>
      <c r="B548" s="24"/>
      <c r="C548" s="24"/>
      <c r="D548" s="175" t="s">
        <v>727</v>
      </c>
      <c r="E548" s="102">
        <v>114.8</v>
      </c>
      <c r="F548" s="102">
        <v>153</v>
      </c>
      <c r="G548" s="102">
        <v>6.8</v>
      </c>
      <c r="H548" s="102">
        <v>34.3</v>
      </c>
      <c r="I548" s="102">
        <v>504.4</v>
      </c>
      <c r="J548" s="102">
        <v>25</v>
      </c>
      <c r="K548" s="102">
        <v>72.9</v>
      </c>
      <c r="L548" s="102">
        <v>131.7</v>
      </c>
      <c r="M548" s="102">
        <v>125</v>
      </c>
      <c r="N548" s="102">
        <v>94.91</v>
      </c>
      <c r="O548" s="102">
        <v>26.35</v>
      </c>
      <c r="P548" s="184">
        <v>17.56</v>
      </c>
      <c r="Q548" s="184">
        <v>16.44</v>
      </c>
      <c r="R548" s="184">
        <v>17.02</v>
      </c>
      <c r="S548" s="184">
        <v>17.01</v>
      </c>
      <c r="T548" s="103">
        <v>726.8</v>
      </c>
      <c r="U548" s="103">
        <v>5.45567265964044</v>
      </c>
      <c r="V548" s="193">
        <v>7</v>
      </c>
    </row>
    <row r="549" customFormat="1" spans="1:22">
      <c r="A549" s="24"/>
      <c r="B549" s="24"/>
      <c r="C549" s="24"/>
      <c r="D549" s="175" t="s">
        <v>824</v>
      </c>
      <c r="E549" s="102">
        <v>97</v>
      </c>
      <c r="F549" s="102">
        <v>153</v>
      </c>
      <c r="G549" s="102">
        <v>5.2</v>
      </c>
      <c r="H549" s="102">
        <v>35.8</v>
      </c>
      <c r="I549" s="102">
        <v>595.3</v>
      </c>
      <c r="J549" s="102">
        <v>22.6</v>
      </c>
      <c r="K549" s="102">
        <v>63.1</v>
      </c>
      <c r="L549" s="102">
        <v>143.6</v>
      </c>
      <c r="M549" s="102">
        <v>133</v>
      </c>
      <c r="N549" s="102">
        <v>92.6</v>
      </c>
      <c r="O549" s="102">
        <v>24.5</v>
      </c>
      <c r="P549" s="184">
        <v>14.3</v>
      </c>
      <c r="Q549" s="184">
        <v>14.63</v>
      </c>
      <c r="R549" s="184">
        <v>15.21</v>
      </c>
      <c r="S549" s="184">
        <v>14.71</v>
      </c>
      <c r="T549" s="103">
        <v>735.6</v>
      </c>
      <c r="U549" s="103">
        <v>-1.00942126514131</v>
      </c>
      <c r="V549" s="193">
        <v>10</v>
      </c>
    </row>
    <row r="550" customFormat="1" spans="1:22">
      <c r="A550" s="24"/>
      <c r="B550" s="24"/>
      <c r="C550" s="24"/>
      <c r="D550" s="175" t="s">
        <v>825</v>
      </c>
      <c r="E550" s="102">
        <v>101.7</v>
      </c>
      <c r="F550" s="102">
        <v>154</v>
      </c>
      <c r="G550" s="102">
        <v>6.6</v>
      </c>
      <c r="H550" s="102">
        <v>21.1</v>
      </c>
      <c r="I550" s="102">
        <v>219.7</v>
      </c>
      <c r="J550" s="102">
        <v>19.2</v>
      </c>
      <c r="K550" s="102">
        <v>91</v>
      </c>
      <c r="L550" s="102">
        <v>160.1</v>
      </c>
      <c r="M550" s="102">
        <v>151.2</v>
      </c>
      <c r="N550" s="102">
        <v>94.4</v>
      </c>
      <c r="O550" s="102">
        <v>26.2</v>
      </c>
      <c r="P550" s="184">
        <v>14.5</v>
      </c>
      <c r="Q550" s="184">
        <v>14.8</v>
      </c>
      <c r="R550" s="184">
        <v>15.4</v>
      </c>
      <c r="S550" s="184">
        <v>14.9</v>
      </c>
      <c r="T550" s="103">
        <v>745</v>
      </c>
      <c r="U550" s="103">
        <v>10.6435643564356</v>
      </c>
      <c r="V550" s="193">
        <v>1</v>
      </c>
    </row>
    <row r="551" customFormat="1" spans="1:22">
      <c r="A551" s="24"/>
      <c r="B551" s="24"/>
      <c r="C551" s="24"/>
      <c r="D551" s="72" t="s">
        <v>838</v>
      </c>
      <c r="E551" s="102">
        <v>97.2</v>
      </c>
      <c r="F551" s="102">
        <v>161</v>
      </c>
      <c r="G551" s="102">
        <v>5.90066666666667</v>
      </c>
      <c r="H551" s="102">
        <v>23.714</v>
      </c>
      <c r="I551" s="102">
        <v>401.88679245283</v>
      </c>
      <c r="J551" s="102">
        <v>18.8206666666667</v>
      </c>
      <c r="K551" s="102">
        <v>79.3652132355008</v>
      </c>
      <c r="L551" s="102">
        <v>168.192307692308</v>
      </c>
      <c r="M551" s="102">
        <v>155.769230769231</v>
      </c>
      <c r="N551" s="102">
        <v>92.6137662931626</v>
      </c>
      <c r="O551" s="102">
        <v>25.414201183432</v>
      </c>
      <c r="P551" s="184">
        <v>17.1934437869823</v>
      </c>
      <c r="Q551" s="184">
        <v>16.1501538461538</v>
      </c>
      <c r="R551" s="184">
        <v>16.9753786982249</v>
      </c>
      <c r="S551" s="184">
        <v>16.7729921104537</v>
      </c>
      <c r="T551" s="103">
        <v>838.649605522682</v>
      </c>
      <c r="U551" s="103">
        <v>6.95508717614101</v>
      </c>
      <c r="V551" s="193">
        <v>2</v>
      </c>
    </row>
    <row r="552" customFormat="1" spans="1:22">
      <c r="A552" s="24"/>
      <c r="B552" s="24"/>
      <c r="C552" s="24"/>
      <c r="D552" s="72" t="s">
        <v>827</v>
      </c>
      <c r="E552" s="102">
        <v>94.8</v>
      </c>
      <c r="F552" s="102">
        <v>150</v>
      </c>
      <c r="G552" s="102">
        <v>6.1</v>
      </c>
      <c r="H552" s="102">
        <v>28.9</v>
      </c>
      <c r="I552" s="102">
        <v>373.8</v>
      </c>
      <c r="J552" s="102">
        <v>20.7</v>
      </c>
      <c r="K552" s="102">
        <v>71.6</v>
      </c>
      <c r="L552" s="102">
        <v>129</v>
      </c>
      <c r="M552" s="102">
        <v>122.5</v>
      </c>
      <c r="N552" s="102">
        <v>95</v>
      </c>
      <c r="O552" s="102">
        <v>28.1</v>
      </c>
      <c r="P552" s="184">
        <v>17.46</v>
      </c>
      <c r="Q552" s="184">
        <v>17.86</v>
      </c>
      <c r="R552" s="184">
        <v>16.92</v>
      </c>
      <c r="S552" s="184">
        <v>17.41</v>
      </c>
      <c r="T552" s="103">
        <v>767.64</v>
      </c>
      <c r="U552" s="103">
        <v>6.61359461114514</v>
      </c>
      <c r="V552" s="193">
        <v>1</v>
      </c>
    </row>
    <row r="553" customFormat="1" spans="1:22">
      <c r="A553" s="24"/>
      <c r="B553" s="24"/>
      <c r="C553" s="24"/>
      <c r="D553" s="175" t="s">
        <v>837</v>
      </c>
      <c r="E553" s="102">
        <v>103.3</v>
      </c>
      <c r="F553" s="102">
        <v>154</v>
      </c>
      <c r="G553" s="102">
        <v>6.57</v>
      </c>
      <c r="H553" s="102">
        <v>29.67</v>
      </c>
      <c r="I553" s="102">
        <v>351.45</v>
      </c>
      <c r="J553" s="102">
        <v>23.81</v>
      </c>
      <c r="K553" s="102">
        <v>80.25</v>
      </c>
      <c r="L553" s="102">
        <v>132.72</v>
      </c>
      <c r="M553" s="102">
        <v>119.37</v>
      </c>
      <c r="N553" s="102">
        <v>89.94</v>
      </c>
      <c r="O553" s="102">
        <v>25.58</v>
      </c>
      <c r="P553" s="184">
        <v>15.7</v>
      </c>
      <c r="Q553" s="184">
        <v>15.92</v>
      </c>
      <c r="R553" s="184">
        <v>15.86</v>
      </c>
      <c r="S553" s="184">
        <v>15.83</v>
      </c>
      <c r="T553" s="103">
        <v>697.971781305115</v>
      </c>
      <c r="U553" s="103">
        <v>5.67423230974633</v>
      </c>
      <c r="V553" s="193">
        <v>2</v>
      </c>
    </row>
    <row r="554" customFormat="1" spans="1:22">
      <c r="A554" s="24"/>
      <c r="B554" s="24"/>
      <c r="C554" s="24"/>
      <c r="D554" s="177" t="s">
        <v>580</v>
      </c>
      <c r="E554" s="121">
        <v>99.37</v>
      </c>
      <c r="F554" s="121">
        <v>153.3</v>
      </c>
      <c r="G554" s="121">
        <v>7.04631666666667</v>
      </c>
      <c r="H554" s="121">
        <v>28.6494</v>
      </c>
      <c r="I554" s="121">
        <v>359.537390008678</v>
      </c>
      <c r="J554" s="121">
        <v>21.6760666666667</v>
      </c>
      <c r="K554" s="121">
        <v>76.4529737045025</v>
      </c>
      <c r="L554" s="121">
        <v>141.179802197802</v>
      </c>
      <c r="M554" s="121">
        <v>131.257415140415</v>
      </c>
      <c r="N554" s="121">
        <v>92.9333761165623</v>
      </c>
      <c r="O554" s="121">
        <v>26.2174201183432</v>
      </c>
      <c r="P554" s="185">
        <v>15.8578332675871</v>
      </c>
      <c r="Q554" s="185">
        <v>15.7290703553756</v>
      </c>
      <c r="R554" s="185">
        <v>15.8334302674833</v>
      </c>
      <c r="S554" s="185">
        <v>15.8074446301487</v>
      </c>
      <c r="T554" s="122">
        <v>740.544409637945</v>
      </c>
      <c r="U554" s="122">
        <v>6.44021164454529</v>
      </c>
      <c r="V554" s="21">
        <v>1</v>
      </c>
    </row>
    <row r="555" customFormat="1" spans="1:22">
      <c r="A555" s="24" t="s">
        <v>844</v>
      </c>
      <c r="B555" s="24"/>
      <c r="C555" s="24" t="s">
        <v>845</v>
      </c>
      <c r="D555" s="175" t="s">
        <v>836</v>
      </c>
      <c r="E555" s="178">
        <v>97.4</v>
      </c>
      <c r="F555" s="178">
        <v>164</v>
      </c>
      <c r="G555" s="178">
        <v>6.5</v>
      </c>
      <c r="H555" s="178">
        <v>24.8</v>
      </c>
      <c r="I555" s="178">
        <v>281.5</v>
      </c>
      <c r="J555" s="178">
        <v>17.6</v>
      </c>
      <c r="K555" s="178">
        <v>70.8</v>
      </c>
      <c r="L555" s="178">
        <v>138.8</v>
      </c>
      <c r="M555" s="178">
        <v>126.8</v>
      </c>
      <c r="N555" s="186">
        <v>91.4</v>
      </c>
      <c r="O555" s="186">
        <v>26.5</v>
      </c>
      <c r="P555" s="186">
        <v>13</v>
      </c>
      <c r="Q555" s="186">
        <v>13.2</v>
      </c>
      <c r="R555" s="186">
        <v>14.1</v>
      </c>
      <c r="S555" s="186">
        <v>13.4333333333333</v>
      </c>
      <c r="T555" s="186">
        <v>597.037037037037</v>
      </c>
      <c r="U555" s="186">
        <v>-4.50236966824647</v>
      </c>
      <c r="V555" s="194">
        <v>14</v>
      </c>
    </row>
    <row r="556" customFormat="1" spans="1:22">
      <c r="A556" s="24"/>
      <c r="B556" s="24"/>
      <c r="C556" s="24"/>
      <c r="D556" s="175" t="s">
        <v>843</v>
      </c>
      <c r="E556" s="178">
        <v>109</v>
      </c>
      <c r="F556" s="178">
        <v>145</v>
      </c>
      <c r="G556" s="178">
        <v>8.1</v>
      </c>
      <c r="H556" s="178">
        <v>30.1</v>
      </c>
      <c r="I556" s="178">
        <v>271.9</v>
      </c>
      <c r="J556" s="178">
        <v>19.5</v>
      </c>
      <c r="K556" s="178">
        <v>64.73</v>
      </c>
      <c r="L556" s="178">
        <v>173.1</v>
      </c>
      <c r="M556" s="178">
        <v>157.5</v>
      </c>
      <c r="N556" s="186">
        <v>91</v>
      </c>
      <c r="O556" s="186">
        <v>29.2</v>
      </c>
      <c r="P556" s="186">
        <v>12.55</v>
      </c>
      <c r="Q556" s="186">
        <v>12.41</v>
      </c>
      <c r="R556" s="186">
        <v>12.88</v>
      </c>
      <c r="S556" s="186">
        <v>12.6133333333333</v>
      </c>
      <c r="T556" s="186">
        <v>630.666666666667</v>
      </c>
      <c r="U556" s="186">
        <v>12.2515574013646</v>
      </c>
      <c r="V556" s="195">
        <v>2</v>
      </c>
    </row>
    <row r="557" customFormat="1" spans="1:22">
      <c r="A557" s="24"/>
      <c r="B557" s="24"/>
      <c r="C557" s="24"/>
      <c r="D557" s="175" t="s">
        <v>823</v>
      </c>
      <c r="E557" s="178">
        <v>105</v>
      </c>
      <c r="F557" s="178">
        <v>146</v>
      </c>
      <c r="G557" s="178">
        <v>5.9</v>
      </c>
      <c r="H557" s="178">
        <v>23.6</v>
      </c>
      <c r="I557" s="178">
        <v>300</v>
      </c>
      <c r="J557" s="178">
        <v>19.4</v>
      </c>
      <c r="K557" s="178">
        <v>82.4</v>
      </c>
      <c r="L557" s="178">
        <v>144.5</v>
      </c>
      <c r="M557" s="178">
        <v>136.986</v>
      </c>
      <c r="N557" s="186">
        <v>94.8</v>
      </c>
      <c r="O557" s="186">
        <v>25.6926315789474</v>
      </c>
      <c r="P557" s="186">
        <v>14.2089590643275</v>
      </c>
      <c r="Q557" s="186">
        <v>13.9909941520468</v>
      </c>
      <c r="R557" s="186">
        <v>13.9535438596491</v>
      </c>
      <c r="S557" s="186">
        <v>14.0511656920078</v>
      </c>
      <c r="T557" s="186">
        <v>702.55828460039</v>
      </c>
      <c r="U557" s="186">
        <v>9.48976910422893</v>
      </c>
      <c r="V557" s="195">
        <v>4</v>
      </c>
    </row>
    <row r="558" customFormat="1" spans="1:22">
      <c r="A558" s="24"/>
      <c r="B558" s="24"/>
      <c r="C558" s="24"/>
      <c r="D558" s="176" t="s">
        <v>803</v>
      </c>
      <c r="E558" s="178" t="s">
        <v>846</v>
      </c>
      <c r="F558" s="178">
        <v>149</v>
      </c>
      <c r="G558" s="178" t="s">
        <v>847</v>
      </c>
      <c r="H558" s="178" t="s">
        <v>848</v>
      </c>
      <c r="I558" s="178">
        <v>353.488372093023</v>
      </c>
      <c r="J558" s="178" t="s">
        <v>849</v>
      </c>
      <c r="K558" s="178">
        <v>72.0394736842105</v>
      </c>
      <c r="L558" s="178">
        <v>140.44</v>
      </c>
      <c r="M558" s="178">
        <v>122.31</v>
      </c>
      <c r="N558" s="186">
        <v>87.0905724864711</v>
      </c>
      <c r="O558" s="186">
        <v>24.03</v>
      </c>
      <c r="P558" s="186">
        <v>13.38</v>
      </c>
      <c r="Q558" s="186">
        <v>13.52</v>
      </c>
      <c r="R558" s="186">
        <v>13.44</v>
      </c>
      <c r="S558" s="186">
        <v>13.4466666666667</v>
      </c>
      <c r="T558" s="186">
        <v>672.333333333333</v>
      </c>
      <c r="U558" s="186">
        <v>5.62974600680805</v>
      </c>
      <c r="V558" s="195">
        <v>5</v>
      </c>
    </row>
    <row r="559" customFormat="1" spans="1:22">
      <c r="A559" s="24"/>
      <c r="B559" s="24"/>
      <c r="C559" s="24"/>
      <c r="D559" s="175" t="s">
        <v>727</v>
      </c>
      <c r="E559" s="178">
        <v>105</v>
      </c>
      <c r="F559" s="178">
        <v>145</v>
      </c>
      <c r="G559" s="178">
        <v>8</v>
      </c>
      <c r="H559" s="178">
        <v>35.8</v>
      </c>
      <c r="I559" s="178">
        <v>447.5</v>
      </c>
      <c r="J559" s="178">
        <v>23.2</v>
      </c>
      <c r="K559" s="178">
        <v>64.7</v>
      </c>
      <c r="L559" s="178">
        <v>126.6</v>
      </c>
      <c r="M559" s="178">
        <v>123.2</v>
      </c>
      <c r="N559" s="186">
        <v>97.3</v>
      </c>
      <c r="O559" s="186">
        <v>29.3</v>
      </c>
      <c r="P559" s="186">
        <v>16.88</v>
      </c>
      <c r="Q559" s="186">
        <v>16.32</v>
      </c>
      <c r="R559" s="186">
        <v>16.24</v>
      </c>
      <c r="S559" s="186">
        <v>16.48</v>
      </c>
      <c r="T559" s="186">
        <v>704.273504273504</v>
      </c>
      <c r="U559" s="186">
        <v>4.56852791878173</v>
      </c>
      <c r="V559" s="196">
        <v>8</v>
      </c>
    </row>
    <row r="560" customFormat="1" spans="1:22">
      <c r="A560" s="24"/>
      <c r="B560" s="24"/>
      <c r="C560" s="24"/>
      <c r="D560" s="175" t="s">
        <v>824</v>
      </c>
      <c r="E560" s="178">
        <v>107</v>
      </c>
      <c r="F560" s="178">
        <v>153</v>
      </c>
      <c r="G560" s="178">
        <v>8</v>
      </c>
      <c r="H560" s="178">
        <v>32.6</v>
      </c>
      <c r="I560" s="178">
        <v>307.3</v>
      </c>
      <c r="J560" s="178">
        <v>21.5</v>
      </c>
      <c r="K560" s="178">
        <v>66.1</v>
      </c>
      <c r="L560" s="178">
        <v>120</v>
      </c>
      <c r="M560" s="178">
        <v>114.1</v>
      </c>
      <c r="N560" s="186">
        <v>95</v>
      </c>
      <c r="O560" s="186">
        <v>25.4</v>
      </c>
      <c r="P560" s="186">
        <v>12.97</v>
      </c>
      <c r="Q560" s="186">
        <v>12.9</v>
      </c>
      <c r="R560" s="186">
        <v>13.16</v>
      </c>
      <c r="S560" s="186">
        <v>13.01</v>
      </c>
      <c r="T560" s="186">
        <v>650.5</v>
      </c>
      <c r="U560" s="186">
        <v>-1.6628873771731</v>
      </c>
      <c r="V560" s="194">
        <v>11</v>
      </c>
    </row>
    <row r="561" customFormat="1" spans="1:22">
      <c r="A561" s="24"/>
      <c r="B561" s="24"/>
      <c r="C561" s="24"/>
      <c r="D561" s="175" t="s">
        <v>825</v>
      </c>
      <c r="E561" s="178">
        <v>114.8</v>
      </c>
      <c r="F561" s="178">
        <v>155</v>
      </c>
      <c r="G561" s="178">
        <v>6.8</v>
      </c>
      <c r="H561" s="178">
        <v>22.4</v>
      </c>
      <c r="I561" s="178">
        <v>229.4</v>
      </c>
      <c r="J561" s="178">
        <v>20.2</v>
      </c>
      <c r="K561" s="178">
        <v>90.2</v>
      </c>
      <c r="L561" s="178">
        <v>138.2</v>
      </c>
      <c r="M561" s="178">
        <v>124.2</v>
      </c>
      <c r="N561" s="186">
        <v>89.9</v>
      </c>
      <c r="O561" s="186">
        <v>26.7</v>
      </c>
      <c r="P561" s="186">
        <v>14.3</v>
      </c>
      <c r="Q561" s="186">
        <v>13.4</v>
      </c>
      <c r="R561" s="186">
        <v>13.6</v>
      </c>
      <c r="S561" s="186">
        <v>13.7666666666667</v>
      </c>
      <c r="T561" s="186">
        <v>688.3</v>
      </c>
      <c r="U561" s="186">
        <v>7.83289817232377</v>
      </c>
      <c r="V561" s="197">
        <v>2</v>
      </c>
    </row>
    <row r="562" customFormat="1" spans="1:22">
      <c r="A562" s="24"/>
      <c r="B562" s="24"/>
      <c r="C562" s="24"/>
      <c r="D562" s="175" t="s">
        <v>850</v>
      </c>
      <c r="E562" s="178">
        <v>103.55</v>
      </c>
      <c r="F562" s="178">
        <v>156</v>
      </c>
      <c r="G562" s="178">
        <v>8.125</v>
      </c>
      <c r="H562" s="178">
        <v>26.325</v>
      </c>
      <c r="I562" s="178">
        <v>224</v>
      </c>
      <c r="J562" s="178">
        <v>21.97</v>
      </c>
      <c r="K562" s="178">
        <v>83.46</v>
      </c>
      <c r="L562" s="178">
        <v>102</v>
      </c>
      <c r="M562" s="178">
        <v>97</v>
      </c>
      <c r="N562" s="186">
        <v>95.1</v>
      </c>
      <c r="O562" s="186">
        <v>25.56</v>
      </c>
      <c r="P562" s="186">
        <v>19.7</v>
      </c>
      <c r="Q562" s="186">
        <v>20</v>
      </c>
      <c r="R562" s="186">
        <v>19.3</v>
      </c>
      <c r="S562" s="186">
        <v>19.6666666666667</v>
      </c>
      <c r="T562" s="186">
        <v>793.170666128924</v>
      </c>
      <c r="U562" s="186">
        <v>-1.00671140939597</v>
      </c>
      <c r="V562" s="195">
        <v>13</v>
      </c>
    </row>
    <row r="563" customFormat="1" spans="1:22">
      <c r="A563" s="24"/>
      <c r="B563" s="24"/>
      <c r="C563" s="24"/>
      <c r="D563" s="72" t="s">
        <v>838</v>
      </c>
      <c r="E563" s="178">
        <v>97.4</v>
      </c>
      <c r="F563" s="178">
        <v>154</v>
      </c>
      <c r="G563" s="178">
        <v>6.2625</v>
      </c>
      <c r="H563" s="178">
        <v>22.9625</v>
      </c>
      <c r="I563" s="178">
        <v>366.666666666667</v>
      </c>
      <c r="J563" s="178">
        <v>16.576</v>
      </c>
      <c r="K563" s="178">
        <v>72.1872618399565</v>
      </c>
      <c r="L563" s="178">
        <v>163.152942481716</v>
      </c>
      <c r="M563" s="178">
        <v>157.384826539687</v>
      </c>
      <c r="N563" s="186">
        <v>96.4645958238385</v>
      </c>
      <c r="O563" s="186">
        <v>25.7894736842105</v>
      </c>
      <c r="P563" s="186">
        <v>14.9653846153846</v>
      </c>
      <c r="Q563" s="186">
        <v>15.4635207100592</v>
      </c>
      <c r="R563" s="186">
        <v>15.7962307692308</v>
      </c>
      <c r="S563" s="186">
        <v>15.4083786982249</v>
      </c>
      <c r="T563" s="186">
        <v>770.418934911243</v>
      </c>
      <c r="U563" s="186">
        <v>9.77151589991012</v>
      </c>
      <c r="V563" s="198">
        <v>1</v>
      </c>
    </row>
    <row r="564" customFormat="1" spans="1:22">
      <c r="A564" s="24"/>
      <c r="B564" s="24"/>
      <c r="C564" s="24"/>
      <c r="D564" s="72" t="s">
        <v>827</v>
      </c>
      <c r="E564" s="178">
        <v>100.2</v>
      </c>
      <c r="F564" s="178">
        <v>149</v>
      </c>
      <c r="G564" s="178">
        <v>7.96</v>
      </c>
      <c r="H564" s="178">
        <v>25.9</v>
      </c>
      <c r="I564" s="178">
        <v>70.73</v>
      </c>
      <c r="J564" s="178">
        <v>18.32</v>
      </c>
      <c r="K564" s="178">
        <v>70.73</v>
      </c>
      <c r="L564" s="178">
        <v>138.3</v>
      </c>
      <c r="M564" s="178">
        <v>135.9</v>
      </c>
      <c r="N564" s="186">
        <v>98.26</v>
      </c>
      <c r="O564" s="186">
        <v>29.21</v>
      </c>
      <c r="P564" s="186">
        <v>16.58</v>
      </c>
      <c r="Q564" s="186">
        <v>17.96</v>
      </c>
      <c r="R564" s="186">
        <v>16.6</v>
      </c>
      <c r="S564" s="186">
        <v>17.0466666666667</v>
      </c>
      <c r="T564" s="186">
        <v>728.49</v>
      </c>
      <c r="U564" s="186">
        <v>2.94</v>
      </c>
      <c r="V564" s="196">
        <v>6</v>
      </c>
    </row>
    <row r="565" customFormat="1" spans="1:22">
      <c r="A565" s="24"/>
      <c r="B565" s="24"/>
      <c r="C565" s="24"/>
      <c r="D565" s="175" t="s">
        <v>837</v>
      </c>
      <c r="E565" s="178">
        <v>105.5</v>
      </c>
      <c r="F565" s="178">
        <v>157</v>
      </c>
      <c r="G565" s="178">
        <v>6.16</v>
      </c>
      <c r="H565" s="178">
        <v>23.89</v>
      </c>
      <c r="I565" s="178">
        <v>288.08</v>
      </c>
      <c r="J565" s="178">
        <v>19.38</v>
      </c>
      <c r="K565" s="178">
        <v>81.12</v>
      </c>
      <c r="L565" s="178">
        <v>148.21</v>
      </c>
      <c r="M565" s="178">
        <v>136.52</v>
      </c>
      <c r="N565" s="186">
        <v>92.11</v>
      </c>
      <c r="O565" s="186">
        <v>25.43</v>
      </c>
      <c r="P565" s="186">
        <v>14.62</v>
      </c>
      <c r="Q565" s="186">
        <v>14.52</v>
      </c>
      <c r="R565" s="186">
        <v>14.34</v>
      </c>
      <c r="S565" s="186">
        <v>14.49</v>
      </c>
      <c r="T565" s="186">
        <v>638.888888888889</v>
      </c>
      <c r="U565" s="186">
        <v>4.16966211358735</v>
      </c>
      <c r="V565" s="194">
        <v>8</v>
      </c>
    </row>
    <row r="566" customFormat="1" spans="1:22">
      <c r="A566" s="24"/>
      <c r="B566" s="24"/>
      <c r="C566" s="24"/>
      <c r="D566" s="177" t="s">
        <v>580</v>
      </c>
      <c r="E566" s="179">
        <v>104.485</v>
      </c>
      <c r="F566" s="179">
        <v>152.090909090909</v>
      </c>
      <c r="G566" s="179">
        <v>7.18075</v>
      </c>
      <c r="H566" s="179">
        <v>26.83775</v>
      </c>
      <c r="I566" s="179">
        <v>285.505912614517</v>
      </c>
      <c r="J566" s="179">
        <v>19.7646</v>
      </c>
      <c r="K566" s="179">
        <v>74.4060668658334</v>
      </c>
      <c r="L566" s="179">
        <v>139.391176589247</v>
      </c>
      <c r="M566" s="179">
        <v>130.172802412699</v>
      </c>
      <c r="N566" s="187">
        <v>93.493197119119</v>
      </c>
      <c r="O566" s="187">
        <v>26.6192822966507</v>
      </c>
      <c r="P566" s="187">
        <v>14.832213061792</v>
      </c>
      <c r="Q566" s="187">
        <v>14.8804104420096</v>
      </c>
      <c r="R566" s="187">
        <v>14.8554340571709</v>
      </c>
      <c r="S566" s="187">
        <v>14.8557161566878</v>
      </c>
      <c r="T566" s="187">
        <v>688.785210530908</v>
      </c>
      <c r="U566" s="187">
        <v>4.32432665954203</v>
      </c>
      <c r="V566" s="199">
        <v>7</v>
      </c>
    </row>
    <row r="567" customFormat="1" spans="1:22">
      <c r="A567" s="24" t="s">
        <v>830</v>
      </c>
      <c r="B567" s="24"/>
      <c r="C567" s="24" t="s">
        <v>851</v>
      </c>
      <c r="D567" s="51" t="s">
        <v>852</v>
      </c>
      <c r="E567" s="155">
        <v>101.666666666667</v>
      </c>
      <c r="F567" s="155">
        <v>150</v>
      </c>
      <c r="G567" s="155">
        <v>6</v>
      </c>
      <c r="H567" s="155">
        <v>24.375</v>
      </c>
      <c r="I567" s="155">
        <v>306.25</v>
      </c>
      <c r="J567" s="155">
        <v>20.4375</v>
      </c>
      <c r="K567" s="155">
        <v>83.8461538461539</v>
      </c>
      <c r="L567" s="155">
        <v>170.3</v>
      </c>
      <c r="M567" s="155">
        <v>160.85</v>
      </c>
      <c r="N567" s="156">
        <v>94.4509688784498</v>
      </c>
      <c r="O567" s="156">
        <v>28.89</v>
      </c>
      <c r="P567" s="156">
        <v>363.284210526316</v>
      </c>
      <c r="Q567" s="156">
        <v>352.374269005848</v>
      </c>
      <c r="R567" s="110"/>
      <c r="S567" s="156">
        <v>357.829239766082</v>
      </c>
      <c r="T567" s="156">
        <v>715.658479532164</v>
      </c>
      <c r="U567" s="156">
        <v>12.7521171303535</v>
      </c>
      <c r="V567" s="200">
        <v>1</v>
      </c>
    </row>
    <row r="568" customFormat="1" spans="1:22">
      <c r="A568" s="24"/>
      <c r="B568" s="24"/>
      <c r="C568" s="24"/>
      <c r="D568" s="51" t="s">
        <v>823</v>
      </c>
      <c r="E568" s="155">
        <v>98</v>
      </c>
      <c r="F568" s="155">
        <v>151</v>
      </c>
      <c r="G568" s="155">
        <v>7</v>
      </c>
      <c r="H568" s="155">
        <v>26.4</v>
      </c>
      <c r="I568" s="155">
        <v>277.142857142857</v>
      </c>
      <c r="J568" s="155">
        <v>19.7</v>
      </c>
      <c r="K568" s="155">
        <v>74.6212121212121</v>
      </c>
      <c r="L568" s="155">
        <v>140.9</v>
      </c>
      <c r="M568" s="155">
        <v>137.6593</v>
      </c>
      <c r="N568" s="156">
        <v>97.7</v>
      </c>
      <c r="O568" s="156">
        <v>26.425730994152</v>
      </c>
      <c r="P568" s="156">
        <v>373.2</v>
      </c>
      <c r="Q568" s="156">
        <v>398.5</v>
      </c>
      <c r="R568" s="110"/>
      <c r="S568" s="156">
        <v>385.85</v>
      </c>
      <c r="T568" s="156">
        <v>771.7</v>
      </c>
      <c r="U568" s="156">
        <v>7.1210438645197</v>
      </c>
      <c r="V568" s="200">
        <v>1</v>
      </c>
    </row>
    <row r="569" customFormat="1" spans="1:22">
      <c r="A569" s="24"/>
      <c r="B569" s="24"/>
      <c r="C569" s="24"/>
      <c r="D569" s="51" t="s">
        <v>744</v>
      </c>
      <c r="E569" s="155">
        <v>90.2</v>
      </c>
      <c r="F569" s="155">
        <v>158</v>
      </c>
      <c r="G569" s="155">
        <v>4.5</v>
      </c>
      <c r="H569" s="155">
        <v>29.8</v>
      </c>
      <c r="I569" s="155">
        <v>662</v>
      </c>
      <c r="J569" s="155">
        <v>21.9</v>
      </c>
      <c r="K569" s="155">
        <v>73.49</v>
      </c>
      <c r="L569" s="155">
        <v>125.57</v>
      </c>
      <c r="M569" s="155">
        <v>121.3</v>
      </c>
      <c r="N569" s="156">
        <v>96.6</v>
      </c>
      <c r="O569" s="156">
        <v>25.1</v>
      </c>
      <c r="P569" s="156">
        <v>185.43</v>
      </c>
      <c r="Q569" s="156">
        <v>183.92</v>
      </c>
      <c r="R569" s="110"/>
      <c r="S569" s="156">
        <v>184.68</v>
      </c>
      <c r="T569" s="156">
        <v>615.58</v>
      </c>
      <c r="U569" s="156">
        <v>5.03344253344253</v>
      </c>
      <c r="V569" s="200">
        <v>1</v>
      </c>
    </row>
    <row r="570" customFormat="1" spans="1:22">
      <c r="A570" s="24"/>
      <c r="B570" s="24"/>
      <c r="C570" s="24"/>
      <c r="D570" s="51" t="s">
        <v>824</v>
      </c>
      <c r="E570" s="155">
        <v>98</v>
      </c>
      <c r="F570" s="155">
        <v>153</v>
      </c>
      <c r="G570" s="155">
        <v>7.8</v>
      </c>
      <c r="H570" s="155">
        <v>28.9</v>
      </c>
      <c r="I570" s="155">
        <v>270.5</v>
      </c>
      <c r="J570" s="155">
        <v>20.87</v>
      </c>
      <c r="K570" s="155">
        <v>72.2</v>
      </c>
      <c r="L570" s="155" t="s">
        <v>410</v>
      </c>
      <c r="M570" s="155" t="s">
        <v>410</v>
      </c>
      <c r="N570" s="156" t="s">
        <v>410</v>
      </c>
      <c r="O570" s="156" t="s">
        <v>410</v>
      </c>
      <c r="P570" s="156">
        <v>197.05</v>
      </c>
      <c r="Q570" s="156">
        <v>201.33</v>
      </c>
      <c r="R570" s="110"/>
      <c r="S570" s="156">
        <v>199.2</v>
      </c>
      <c r="T570" s="156">
        <v>664</v>
      </c>
      <c r="U570" s="156">
        <v>3.75</v>
      </c>
      <c r="V570" s="200">
        <v>1</v>
      </c>
    </row>
    <row r="571" customFormat="1" spans="1:22">
      <c r="A571" s="24"/>
      <c r="B571" s="24"/>
      <c r="C571" s="24"/>
      <c r="D571" s="51" t="s">
        <v>727</v>
      </c>
      <c r="E571" s="155">
        <v>108.2</v>
      </c>
      <c r="F571" s="155">
        <v>147</v>
      </c>
      <c r="G571" s="155">
        <v>7</v>
      </c>
      <c r="H571" s="155">
        <v>35.8</v>
      </c>
      <c r="I571" s="155">
        <v>507.9</v>
      </c>
      <c r="J571" s="155">
        <v>25</v>
      </c>
      <c r="K571" s="155">
        <v>69.9</v>
      </c>
      <c r="L571" s="155">
        <v>137.9</v>
      </c>
      <c r="M571" s="155">
        <v>135.5</v>
      </c>
      <c r="N571" s="156">
        <v>98.2</v>
      </c>
      <c r="O571" s="156">
        <v>28.2</v>
      </c>
      <c r="P571" s="156">
        <v>172.31</v>
      </c>
      <c r="Q571" s="156">
        <v>186.2</v>
      </c>
      <c r="R571" s="110"/>
      <c r="S571" s="156">
        <v>179.26</v>
      </c>
      <c r="T571" s="156">
        <v>717</v>
      </c>
      <c r="U571" s="156">
        <v>4.03366221706326</v>
      </c>
      <c r="V571" s="200">
        <v>1</v>
      </c>
    </row>
    <row r="572" customFormat="1" spans="1:22">
      <c r="A572" s="24"/>
      <c r="B572" s="24"/>
      <c r="C572" s="24"/>
      <c r="D572" s="51" t="s">
        <v>826</v>
      </c>
      <c r="E572" s="155">
        <v>96.7</v>
      </c>
      <c r="F572" s="155">
        <v>157</v>
      </c>
      <c r="G572" s="155">
        <v>6.784375</v>
      </c>
      <c r="H572" s="155">
        <v>24.716</v>
      </c>
      <c r="I572" s="155">
        <v>364.307692307692</v>
      </c>
      <c r="J572" s="155">
        <v>20.520125</v>
      </c>
      <c r="K572" s="155">
        <v>83.0236486486486</v>
      </c>
      <c r="L572" s="155">
        <v>169.056192912175</v>
      </c>
      <c r="M572" s="155">
        <v>163.752432318954</v>
      </c>
      <c r="N572" s="156">
        <v>96.8627232745176</v>
      </c>
      <c r="O572" s="156">
        <v>28.4795321637427</v>
      </c>
      <c r="P572" s="156">
        <v>180.824112426035</v>
      </c>
      <c r="Q572" s="156">
        <v>171.389349112426</v>
      </c>
      <c r="R572" s="110"/>
      <c r="S572" s="156">
        <v>176.106730769231</v>
      </c>
      <c r="T572" s="156">
        <v>704.426923076923</v>
      </c>
      <c r="U572" s="156">
        <v>12.7085914342162</v>
      </c>
      <c r="V572" s="200">
        <v>1</v>
      </c>
    </row>
    <row r="573" customFormat="1" spans="1:22">
      <c r="A573" s="24"/>
      <c r="B573" s="24"/>
      <c r="C573" s="24"/>
      <c r="D573" s="51" t="s">
        <v>827</v>
      </c>
      <c r="E573" s="155">
        <v>99.6</v>
      </c>
      <c r="F573" s="155">
        <v>148</v>
      </c>
      <c r="G573" s="155">
        <v>7.59</v>
      </c>
      <c r="H573" s="155">
        <v>25.9</v>
      </c>
      <c r="I573" s="155">
        <v>241.24</v>
      </c>
      <c r="J573" s="155">
        <v>17.76</v>
      </c>
      <c r="K573" s="155">
        <v>68.57</v>
      </c>
      <c r="L573" s="155">
        <v>146</v>
      </c>
      <c r="M573" s="155">
        <v>141.2</v>
      </c>
      <c r="N573" s="156">
        <v>96.71</v>
      </c>
      <c r="O573" s="156">
        <v>29.03</v>
      </c>
      <c r="P573" s="156">
        <v>309.26</v>
      </c>
      <c r="Q573" s="156">
        <v>306.58</v>
      </c>
      <c r="R573" s="110"/>
      <c r="S573" s="156">
        <v>307.92</v>
      </c>
      <c r="T573" s="156">
        <v>725.37</v>
      </c>
      <c r="U573" s="156">
        <v>2.29878573342547</v>
      </c>
      <c r="V573" s="200">
        <v>1</v>
      </c>
    </row>
    <row r="574" customFormat="1" spans="1:22">
      <c r="A574" s="24"/>
      <c r="B574" s="24"/>
      <c r="C574" s="24"/>
      <c r="D574" s="51" t="s">
        <v>733</v>
      </c>
      <c r="E574" s="155">
        <v>107.33</v>
      </c>
      <c r="F574" s="155">
        <v>159</v>
      </c>
      <c r="G574" s="155">
        <v>4.04</v>
      </c>
      <c r="H574" s="155">
        <v>25.27</v>
      </c>
      <c r="I574" s="155">
        <v>381.36</v>
      </c>
      <c r="J574" s="155">
        <v>19.45</v>
      </c>
      <c r="K574" s="155">
        <v>76.96</v>
      </c>
      <c r="L574" s="155">
        <v>152.17</v>
      </c>
      <c r="M574" s="155">
        <v>139.72</v>
      </c>
      <c r="N574" s="156">
        <v>91.82</v>
      </c>
      <c r="O574" s="156">
        <v>25.18</v>
      </c>
      <c r="P574" s="156">
        <v>163.63</v>
      </c>
      <c r="Q574" s="156">
        <v>164.7</v>
      </c>
      <c r="R574" s="110"/>
      <c r="S574" s="156">
        <v>164.17</v>
      </c>
      <c r="T574" s="156">
        <v>646.07</v>
      </c>
      <c r="U574" s="156">
        <v>4.62333203782875</v>
      </c>
      <c r="V574" s="200">
        <v>1</v>
      </c>
    </row>
    <row r="575" customFormat="1" spans="1:22">
      <c r="A575" s="24"/>
      <c r="B575" s="24"/>
      <c r="C575" s="24"/>
      <c r="D575" s="53" t="s">
        <v>580</v>
      </c>
      <c r="E575" s="139">
        <v>99.9620833333333</v>
      </c>
      <c r="F575" s="139">
        <v>152.285714285714</v>
      </c>
      <c r="G575" s="139">
        <v>6.339296875</v>
      </c>
      <c r="H575" s="139">
        <v>27.645125</v>
      </c>
      <c r="I575" s="139">
        <v>376.337568681319</v>
      </c>
      <c r="J575" s="139">
        <v>20.704703125</v>
      </c>
      <c r="K575" s="139">
        <v>75.3263768270018</v>
      </c>
      <c r="L575" s="139">
        <v>148.842313273168</v>
      </c>
      <c r="M575" s="139">
        <v>142.854533188422</v>
      </c>
      <c r="N575" s="150">
        <v>96.0490988789953</v>
      </c>
      <c r="O575" s="150">
        <v>27.3293233082707</v>
      </c>
      <c r="P575" s="150">
        <v>243.123540369044</v>
      </c>
      <c r="Q575" s="150">
        <v>245.624202264784</v>
      </c>
      <c r="R575" s="110"/>
      <c r="S575" s="150">
        <v>244.376996316914</v>
      </c>
      <c r="T575" s="150">
        <v>694.975675326136</v>
      </c>
      <c r="U575" s="150">
        <v>6.46915712517319</v>
      </c>
      <c r="V575" s="166">
        <v>1</v>
      </c>
    </row>
    <row r="576" customFormat="1" spans="1:22">
      <c r="A576" s="24">
        <v>2018</v>
      </c>
      <c r="B576" s="24" t="s">
        <v>560</v>
      </c>
      <c r="C576" s="24" t="s">
        <v>853</v>
      </c>
      <c r="D576" s="180" t="s">
        <v>824</v>
      </c>
      <c r="E576" s="181">
        <v>123</v>
      </c>
      <c r="F576" s="181">
        <v>159</v>
      </c>
      <c r="G576" s="181">
        <v>6.7</v>
      </c>
      <c r="H576" s="181">
        <v>23</v>
      </c>
      <c r="I576" s="181">
        <v>242.7</v>
      </c>
      <c r="J576" s="181">
        <v>18.1</v>
      </c>
      <c r="K576" s="181">
        <v>79</v>
      </c>
      <c r="L576" s="181">
        <v>232.5</v>
      </c>
      <c r="M576" s="181">
        <v>199.6</v>
      </c>
      <c r="N576" s="181">
        <v>85.9</v>
      </c>
      <c r="O576" s="181">
        <v>24.2</v>
      </c>
      <c r="P576" s="188">
        <v>17.36</v>
      </c>
      <c r="Q576" s="188">
        <v>18.63</v>
      </c>
      <c r="R576" s="188">
        <v>17.49</v>
      </c>
      <c r="S576" s="188">
        <v>17.83</v>
      </c>
      <c r="T576" s="188">
        <v>891.3</v>
      </c>
      <c r="U576" s="188">
        <v>1.2</v>
      </c>
      <c r="V576" s="181">
        <v>5</v>
      </c>
    </row>
    <row r="577" customFormat="1" spans="1:22">
      <c r="A577" s="24"/>
      <c r="B577" s="24"/>
      <c r="C577" s="24"/>
      <c r="D577" s="180" t="s">
        <v>803</v>
      </c>
      <c r="E577" s="181">
        <v>133</v>
      </c>
      <c r="F577" s="181">
        <v>165</v>
      </c>
      <c r="G577" s="181">
        <v>5.4</v>
      </c>
      <c r="H577" s="201"/>
      <c r="I577" s="181">
        <v>374.6</v>
      </c>
      <c r="J577" s="181">
        <v>16.3</v>
      </c>
      <c r="K577" s="181">
        <v>80.43</v>
      </c>
      <c r="L577" s="117">
        <v>197.851081208535</v>
      </c>
      <c r="M577" s="117">
        <v>178.610101010101</v>
      </c>
      <c r="N577" s="107">
        <v>90.2750189279208</v>
      </c>
      <c r="O577" s="117">
        <v>23.3115543048805</v>
      </c>
      <c r="P577" s="107">
        <v>13.22</v>
      </c>
      <c r="Q577" s="107">
        <v>13.16</v>
      </c>
      <c r="R577" s="107">
        <v>13.72</v>
      </c>
      <c r="S577" s="107">
        <v>13.3666666666667</v>
      </c>
      <c r="T577" s="107">
        <v>668.333333333333</v>
      </c>
      <c r="U577" s="107">
        <v>5.41</v>
      </c>
      <c r="V577" s="181">
        <v>5</v>
      </c>
    </row>
    <row r="578" customFormat="1" spans="1:22">
      <c r="A578" s="24"/>
      <c r="B578" s="24"/>
      <c r="C578" s="24"/>
      <c r="D578" s="180" t="s">
        <v>822</v>
      </c>
      <c r="E578" s="181">
        <v>127.3</v>
      </c>
      <c r="F578" s="181">
        <v>157</v>
      </c>
      <c r="G578" s="181">
        <v>3.7</v>
      </c>
      <c r="H578" s="181">
        <v>21.4</v>
      </c>
      <c r="I578" s="181">
        <v>574.6</v>
      </c>
      <c r="J578" s="181">
        <v>15.8</v>
      </c>
      <c r="K578" s="181">
        <v>73.9</v>
      </c>
      <c r="L578" s="181">
        <v>222.8</v>
      </c>
      <c r="M578" s="181">
        <v>199.4</v>
      </c>
      <c r="N578" s="181">
        <v>89.5</v>
      </c>
      <c r="O578" s="181">
        <v>24.8</v>
      </c>
      <c r="P578" s="188">
        <v>14.83</v>
      </c>
      <c r="Q578" s="188">
        <v>15.16</v>
      </c>
      <c r="R578" s="188">
        <v>16.25</v>
      </c>
      <c r="S578" s="188">
        <v>15.41</v>
      </c>
      <c r="T578" s="188">
        <v>771.4</v>
      </c>
      <c r="U578" s="188">
        <v>2.6</v>
      </c>
      <c r="V578" s="181">
        <v>5</v>
      </c>
    </row>
    <row r="579" customFormat="1" spans="1:22">
      <c r="A579" s="24"/>
      <c r="B579" s="24"/>
      <c r="C579" s="24"/>
      <c r="D579" s="180" t="s">
        <v>826</v>
      </c>
      <c r="E579" s="202">
        <v>121.6</v>
      </c>
      <c r="F579" s="203">
        <v>166</v>
      </c>
      <c r="G579" s="204">
        <v>8.658</v>
      </c>
      <c r="H579" s="204">
        <v>30.1673333333333</v>
      </c>
      <c r="I579" s="204">
        <v>348.433048433048</v>
      </c>
      <c r="J579" s="204">
        <v>15.3673333333333</v>
      </c>
      <c r="K579" s="204">
        <v>50.9403107113655</v>
      </c>
      <c r="L579" s="220">
        <v>227.437507979063</v>
      </c>
      <c r="M579" s="220">
        <v>181.437507979063</v>
      </c>
      <c r="N579" s="220">
        <v>79.7746640786116</v>
      </c>
      <c r="O579" s="220">
        <v>25.5917159763314</v>
      </c>
      <c r="P579" s="221">
        <v>17.8338834319527</v>
      </c>
      <c r="Q579" s="221">
        <v>18.2378414201183</v>
      </c>
      <c r="R579" s="221">
        <v>18.0949704142012</v>
      </c>
      <c r="S579" s="221">
        <v>18.0555650887574</v>
      </c>
      <c r="T579" s="221">
        <v>902.77825443787</v>
      </c>
      <c r="U579" s="221">
        <v>5.76623253642037</v>
      </c>
      <c r="V579" s="227">
        <v>3</v>
      </c>
    </row>
    <row r="580" customFormat="1" spans="1:22">
      <c r="A580" s="24"/>
      <c r="B580" s="24"/>
      <c r="C580" s="24"/>
      <c r="D580" s="180" t="s">
        <v>854</v>
      </c>
      <c r="E580" s="205">
        <v>124.9</v>
      </c>
      <c r="F580" s="205">
        <v>163</v>
      </c>
      <c r="G580" s="205">
        <v>4.69</v>
      </c>
      <c r="H580" s="205">
        <v>33.4</v>
      </c>
      <c r="I580" s="205">
        <v>612.15</v>
      </c>
      <c r="J580" s="205">
        <v>15.37</v>
      </c>
      <c r="K580" s="158">
        <v>46.02</v>
      </c>
      <c r="L580" s="181">
        <v>203.2</v>
      </c>
      <c r="M580" s="181">
        <v>176.09</v>
      </c>
      <c r="N580" s="181">
        <v>86.66</v>
      </c>
      <c r="O580" s="181">
        <v>25.87</v>
      </c>
      <c r="P580" s="188">
        <v>16</v>
      </c>
      <c r="Q580" s="188">
        <v>16.6</v>
      </c>
      <c r="R580" s="188">
        <v>15.9</v>
      </c>
      <c r="S580" s="188">
        <v>16.17</v>
      </c>
      <c r="T580" s="188">
        <v>719.3</v>
      </c>
      <c r="U580" s="188">
        <v>-0.18</v>
      </c>
      <c r="V580" s="181">
        <v>7</v>
      </c>
    </row>
    <row r="581" customFormat="1" spans="1:22">
      <c r="A581" s="24"/>
      <c r="B581" s="24"/>
      <c r="C581" s="24"/>
      <c r="D581" s="206" t="s">
        <v>823</v>
      </c>
      <c r="E581" s="181">
        <v>113</v>
      </c>
      <c r="F581" s="207">
        <v>159</v>
      </c>
      <c r="G581" s="208">
        <v>4.4</v>
      </c>
      <c r="H581" s="208">
        <v>17.2</v>
      </c>
      <c r="I581" s="117">
        <v>290.909090909091</v>
      </c>
      <c r="J581" s="208">
        <v>13.8</v>
      </c>
      <c r="K581" s="222">
        <v>80.2325581395349</v>
      </c>
      <c r="L581" s="181">
        <v>239.7</v>
      </c>
      <c r="M581" s="181">
        <v>220.5</v>
      </c>
      <c r="N581" s="136">
        <v>91.9899874843555</v>
      </c>
      <c r="O581" s="136">
        <v>24.4481871345029</v>
      </c>
      <c r="P581" s="103">
        <v>15.14</v>
      </c>
      <c r="Q581" s="103">
        <v>14.49</v>
      </c>
      <c r="R581" s="103">
        <v>14.91</v>
      </c>
      <c r="S581" s="103">
        <v>14.85</v>
      </c>
      <c r="T581" s="103">
        <v>742.4</v>
      </c>
      <c r="U581" s="107">
        <v>6.31533724760132</v>
      </c>
      <c r="V581" s="228">
        <v>5</v>
      </c>
    </row>
    <row r="582" customFormat="1" spans="1:22">
      <c r="A582" s="24"/>
      <c r="B582" s="24"/>
      <c r="C582" s="24"/>
      <c r="D582" s="209" t="s">
        <v>580</v>
      </c>
      <c r="E582" s="210">
        <v>123.8</v>
      </c>
      <c r="F582" s="210">
        <v>161.5</v>
      </c>
      <c r="G582" s="210">
        <v>5.59133333333333</v>
      </c>
      <c r="H582" s="210">
        <v>25.0334666666667</v>
      </c>
      <c r="I582" s="210">
        <v>407.23202322369</v>
      </c>
      <c r="J582" s="210">
        <v>15.7895555555556</v>
      </c>
      <c r="K582" s="210">
        <v>68.4204781418167</v>
      </c>
      <c r="L582" s="210">
        <v>220.581431531266</v>
      </c>
      <c r="M582" s="210">
        <v>192.606268164861</v>
      </c>
      <c r="N582" s="210">
        <v>87.3499450818146</v>
      </c>
      <c r="O582" s="210">
        <v>24.7035762359525</v>
      </c>
      <c r="P582" s="223">
        <v>15.7306472386588</v>
      </c>
      <c r="Q582" s="223">
        <v>16.0463069033531</v>
      </c>
      <c r="R582" s="223">
        <v>16.0608284023669</v>
      </c>
      <c r="S582" s="223">
        <v>15.947038625904</v>
      </c>
      <c r="T582" s="223">
        <v>782.585264628534</v>
      </c>
      <c r="U582" s="223">
        <v>3.44815130582075</v>
      </c>
      <c r="V582" s="229">
        <v>6</v>
      </c>
    </row>
    <row r="583" customFormat="1" spans="1:22">
      <c r="A583" s="24">
        <v>2019</v>
      </c>
      <c r="B583" s="24"/>
      <c r="C583" s="24" t="s">
        <v>855</v>
      </c>
      <c r="D583" s="51" t="s">
        <v>824</v>
      </c>
      <c r="E583" s="52">
        <v>125</v>
      </c>
      <c r="F583" s="52">
        <v>155</v>
      </c>
      <c r="G583" s="52">
        <v>4.5</v>
      </c>
      <c r="H583" s="52">
        <v>26.3</v>
      </c>
      <c r="I583" s="52">
        <v>484</v>
      </c>
      <c r="J583" s="52">
        <v>18.6</v>
      </c>
      <c r="K583" s="52">
        <v>70.9</v>
      </c>
      <c r="L583" s="52">
        <v>230</v>
      </c>
      <c r="M583" s="52">
        <v>203.1</v>
      </c>
      <c r="N583" s="52">
        <v>88.3</v>
      </c>
      <c r="O583" s="52">
        <v>22.5</v>
      </c>
      <c r="P583" s="61">
        <v>16.38</v>
      </c>
      <c r="Q583" s="61">
        <v>16.51</v>
      </c>
      <c r="R583" s="61">
        <v>17.71</v>
      </c>
      <c r="S583" s="61">
        <v>16.87</v>
      </c>
      <c r="T583" s="52">
        <v>843.4</v>
      </c>
      <c r="U583" s="61">
        <v>2.31</v>
      </c>
      <c r="V583" s="67">
        <v>8</v>
      </c>
    </row>
    <row r="584" customFormat="1" spans="1:22">
      <c r="A584" s="24"/>
      <c r="B584" s="24"/>
      <c r="C584" s="24"/>
      <c r="D584" s="51" t="s">
        <v>803</v>
      </c>
      <c r="E584" s="52">
        <v>130.7</v>
      </c>
      <c r="F584" s="52">
        <v>163</v>
      </c>
      <c r="G584" s="52">
        <v>4.2</v>
      </c>
      <c r="H584" s="52"/>
      <c r="I584" s="52">
        <v>464.5</v>
      </c>
      <c r="J584" s="52">
        <v>15.2</v>
      </c>
      <c r="K584" s="52">
        <v>80.4</v>
      </c>
      <c r="L584" s="52">
        <v>284.8</v>
      </c>
      <c r="M584" s="52">
        <v>234.7</v>
      </c>
      <c r="N584" s="52">
        <v>82.4</v>
      </c>
      <c r="O584" s="52">
        <v>23.8</v>
      </c>
      <c r="P584" s="61">
        <v>16.9</v>
      </c>
      <c r="Q584" s="61">
        <v>17.06</v>
      </c>
      <c r="R584" s="61">
        <v>17.04</v>
      </c>
      <c r="S584" s="61">
        <v>17</v>
      </c>
      <c r="T584" s="52">
        <v>850</v>
      </c>
      <c r="U584" s="61">
        <v>-0.04</v>
      </c>
      <c r="V584" s="67">
        <v>6</v>
      </c>
    </row>
    <row r="585" customFormat="1" spans="1:22">
      <c r="A585" s="24"/>
      <c r="B585" s="24"/>
      <c r="C585" s="24"/>
      <c r="D585" s="51" t="s">
        <v>822</v>
      </c>
      <c r="E585" s="52">
        <v>130</v>
      </c>
      <c r="F585" s="52">
        <v>161</v>
      </c>
      <c r="G585" s="52">
        <v>3.6</v>
      </c>
      <c r="H585" s="52">
        <v>22.4</v>
      </c>
      <c r="I585" s="52">
        <v>622.2</v>
      </c>
      <c r="J585" s="52">
        <v>15.7</v>
      </c>
      <c r="K585" s="52">
        <v>70.1</v>
      </c>
      <c r="L585" s="52">
        <v>236.3</v>
      </c>
      <c r="M585" s="52">
        <v>217.6</v>
      </c>
      <c r="N585" s="52">
        <v>92.1</v>
      </c>
      <c r="O585" s="52">
        <v>24.9</v>
      </c>
      <c r="P585" s="61">
        <v>16.79</v>
      </c>
      <c r="Q585" s="61">
        <v>16.59</v>
      </c>
      <c r="R585" s="61">
        <v>16.52</v>
      </c>
      <c r="S585" s="61">
        <v>16.63</v>
      </c>
      <c r="T585" s="52">
        <v>832.5</v>
      </c>
      <c r="U585" s="61">
        <v>1.28</v>
      </c>
      <c r="V585" s="67">
        <v>4</v>
      </c>
    </row>
    <row r="586" customFormat="1" spans="1:22">
      <c r="A586" s="24"/>
      <c r="B586" s="24"/>
      <c r="C586" s="24"/>
      <c r="D586" s="51" t="s">
        <v>838</v>
      </c>
      <c r="E586" s="52">
        <v>123.6</v>
      </c>
      <c r="F586" s="52">
        <v>169</v>
      </c>
      <c r="G586" s="52">
        <v>5.4</v>
      </c>
      <c r="H586" s="52">
        <v>21.6</v>
      </c>
      <c r="I586" s="52">
        <v>400.5</v>
      </c>
      <c r="J586" s="52">
        <v>16.5</v>
      </c>
      <c r="K586" s="52">
        <v>76.2</v>
      </c>
      <c r="L586" s="52">
        <v>281.7</v>
      </c>
      <c r="M586" s="52">
        <v>243.2</v>
      </c>
      <c r="N586" s="52">
        <v>86.3</v>
      </c>
      <c r="O586" s="52">
        <v>24</v>
      </c>
      <c r="P586" s="61">
        <v>18.8</v>
      </c>
      <c r="Q586" s="61">
        <v>20.7</v>
      </c>
      <c r="R586" s="61">
        <v>20.5</v>
      </c>
      <c r="S586" s="61">
        <v>20</v>
      </c>
      <c r="T586" s="52">
        <v>1000.2</v>
      </c>
      <c r="U586" s="61">
        <v>2.72</v>
      </c>
      <c r="V586" s="67">
        <v>3</v>
      </c>
    </row>
    <row r="587" customFormat="1" spans="1:22">
      <c r="A587" s="24"/>
      <c r="B587" s="24"/>
      <c r="C587" s="24"/>
      <c r="D587" s="51" t="s">
        <v>854</v>
      </c>
      <c r="E587" s="52">
        <v>136.6</v>
      </c>
      <c r="F587" s="52">
        <v>176</v>
      </c>
      <c r="G587" s="52">
        <v>4.7</v>
      </c>
      <c r="H587" s="52">
        <v>22.3</v>
      </c>
      <c r="I587" s="52">
        <v>375.5</v>
      </c>
      <c r="J587" s="52">
        <v>16.1</v>
      </c>
      <c r="K587" s="52">
        <v>72.1</v>
      </c>
      <c r="L587" s="52">
        <v>229.2</v>
      </c>
      <c r="M587" s="52">
        <v>202.9</v>
      </c>
      <c r="N587" s="52">
        <v>88.5</v>
      </c>
      <c r="O587" s="52">
        <v>25.5</v>
      </c>
      <c r="P587" s="61">
        <v>18.77</v>
      </c>
      <c r="Q587" s="61">
        <v>18.18</v>
      </c>
      <c r="R587" s="61">
        <v>17.51</v>
      </c>
      <c r="S587" s="61">
        <v>18.15</v>
      </c>
      <c r="T587" s="52">
        <v>807.38</v>
      </c>
      <c r="U587" s="61">
        <v>2.08</v>
      </c>
      <c r="V587" s="67">
        <v>4</v>
      </c>
    </row>
    <row r="588" customFormat="1" spans="1:22">
      <c r="A588" s="24"/>
      <c r="B588" s="24"/>
      <c r="C588" s="24"/>
      <c r="D588" s="51" t="s">
        <v>823</v>
      </c>
      <c r="E588" s="52">
        <v>133</v>
      </c>
      <c r="F588" s="52">
        <v>159</v>
      </c>
      <c r="G588" s="52">
        <v>5.3</v>
      </c>
      <c r="H588" s="52">
        <v>23.5</v>
      </c>
      <c r="I588" s="52">
        <v>341.1</v>
      </c>
      <c r="J588" s="52">
        <v>15.8</v>
      </c>
      <c r="K588" s="52">
        <v>67.4</v>
      </c>
      <c r="L588" s="52">
        <v>292.8</v>
      </c>
      <c r="M588" s="52">
        <v>220.3</v>
      </c>
      <c r="N588" s="52">
        <v>75.2</v>
      </c>
      <c r="O588" s="52">
        <v>23.9</v>
      </c>
      <c r="P588" s="61">
        <v>17.36</v>
      </c>
      <c r="Q588" s="61">
        <v>17.49</v>
      </c>
      <c r="R588" s="61">
        <v>17.23</v>
      </c>
      <c r="S588" s="61">
        <v>17.36</v>
      </c>
      <c r="T588" s="52">
        <v>867.9</v>
      </c>
      <c r="U588" s="61">
        <v>-2.19</v>
      </c>
      <c r="V588" s="67">
        <v>7</v>
      </c>
    </row>
    <row r="589" customFormat="1" spans="1:22">
      <c r="A589" s="24"/>
      <c r="B589" s="24"/>
      <c r="C589" s="24"/>
      <c r="D589" s="51" t="s">
        <v>580</v>
      </c>
      <c r="E589" s="52">
        <f t="shared" ref="E589:T589" si="36">AVERAGE(E583:E588)</f>
        <v>129.816666666667</v>
      </c>
      <c r="F589" s="52">
        <f t="shared" si="36"/>
        <v>163.833333333333</v>
      </c>
      <c r="G589" s="52">
        <f t="shared" si="36"/>
        <v>4.61666666666667</v>
      </c>
      <c r="H589" s="52">
        <f t="shared" si="36"/>
        <v>23.22</v>
      </c>
      <c r="I589" s="52">
        <f t="shared" si="36"/>
        <v>447.966666666667</v>
      </c>
      <c r="J589" s="52">
        <f t="shared" si="36"/>
        <v>16.3166666666667</v>
      </c>
      <c r="K589" s="52">
        <f t="shared" si="36"/>
        <v>72.85</v>
      </c>
      <c r="L589" s="52">
        <f t="shared" si="36"/>
        <v>259.133333333333</v>
      </c>
      <c r="M589" s="52">
        <f t="shared" si="36"/>
        <v>220.3</v>
      </c>
      <c r="N589" s="52">
        <f t="shared" si="36"/>
        <v>85.4666666666667</v>
      </c>
      <c r="O589" s="52">
        <f t="shared" si="36"/>
        <v>24.1</v>
      </c>
      <c r="P589" s="52">
        <f t="shared" si="36"/>
        <v>17.5</v>
      </c>
      <c r="Q589" s="52">
        <f t="shared" si="36"/>
        <v>17.755</v>
      </c>
      <c r="R589" s="52">
        <f t="shared" si="36"/>
        <v>17.7516666666667</v>
      </c>
      <c r="S589" s="52">
        <f t="shared" si="36"/>
        <v>17.6683333333333</v>
      </c>
      <c r="T589" s="52">
        <f t="shared" si="36"/>
        <v>866.896666666667</v>
      </c>
      <c r="U589" s="61">
        <v>0.971005714995656</v>
      </c>
      <c r="V589" s="230">
        <v>5</v>
      </c>
    </row>
    <row r="590" customFormat="1" spans="1:22">
      <c r="A590" s="24">
        <v>2020</v>
      </c>
      <c r="B590" s="24"/>
      <c r="C590" s="24" t="s">
        <v>856</v>
      </c>
      <c r="D590" s="211" t="s">
        <v>822</v>
      </c>
      <c r="E590" s="212">
        <v>135</v>
      </c>
      <c r="F590" s="212">
        <v>162</v>
      </c>
      <c r="G590" s="212">
        <v>3.6</v>
      </c>
      <c r="H590" s="212">
        <v>22.4</v>
      </c>
      <c r="I590" s="212">
        <v>622.2</v>
      </c>
      <c r="J590" s="212">
        <v>14.6</v>
      </c>
      <c r="K590" s="212">
        <v>65.2</v>
      </c>
      <c r="L590" s="212">
        <v>293.8</v>
      </c>
      <c r="M590" s="212">
        <v>253</v>
      </c>
      <c r="N590" s="188">
        <v>86.1</v>
      </c>
      <c r="O590" s="188">
        <v>22.4</v>
      </c>
      <c r="P590" s="188">
        <v>212.7</v>
      </c>
      <c r="Q590" s="188">
        <v>217.1</v>
      </c>
      <c r="R590" s="231"/>
      <c r="S590" s="188">
        <v>214.9</v>
      </c>
      <c r="T590" s="232">
        <v>716.4</v>
      </c>
      <c r="U590" s="233">
        <v>6.23</v>
      </c>
      <c r="V590" s="234">
        <v>2</v>
      </c>
    </row>
    <row r="591" customFormat="1" spans="1:22">
      <c r="A591" s="24"/>
      <c r="B591" s="24"/>
      <c r="C591" s="24"/>
      <c r="D591" s="211" t="s">
        <v>838</v>
      </c>
      <c r="E591" s="213">
        <v>127.7</v>
      </c>
      <c r="F591" s="213">
        <v>172</v>
      </c>
      <c r="G591" s="213">
        <v>5.8645</v>
      </c>
      <c r="H591" s="213">
        <v>22.2925</v>
      </c>
      <c r="I591" s="213">
        <v>380.1261829653</v>
      </c>
      <c r="J591" s="213">
        <v>15.1145</v>
      </c>
      <c r="K591" s="213">
        <v>67.8008298755187</v>
      </c>
      <c r="L591" s="213">
        <v>249.436514200344</v>
      </c>
      <c r="M591" s="213">
        <v>218.674206508036</v>
      </c>
      <c r="N591" s="107">
        <v>87.667279671973</v>
      </c>
      <c r="O591" s="107">
        <v>26.6959064327485</v>
      </c>
      <c r="P591" s="107">
        <v>191.507038954635</v>
      </c>
      <c r="Q591" s="107">
        <v>188.658727810651</v>
      </c>
      <c r="R591" s="231"/>
      <c r="S591" s="107">
        <v>190.082883382643</v>
      </c>
      <c r="T591" s="235">
        <v>760.331533530572</v>
      </c>
      <c r="U591" s="233">
        <v>-2.37140041980329</v>
      </c>
      <c r="V591" s="236">
        <v>3</v>
      </c>
    </row>
    <row r="592" customFormat="1" spans="1:22">
      <c r="A592" s="24"/>
      <c r="B592" s="24"/>
      <c r="C592" s="24"/>
      <c r="D592" s="211" t="s">
        <v>854</v>
      </c>
      <c r="E592" s="212">
        <v>137</v>
      </c>
      <c r="F592" s="212">
        <v>160</v>
      </c>
      <c r="G592" s="212">
        <v>5.18</v>
      </c>
      <c r="H592" s="212">
        <v>21.06</v>
      </c>
      <c r="I592" s="212">
        <v>306.56</v>
      </c>
      <c r="J592" s="212">
        <v>15.59</v>
      </c>
      <c r="K592" s="212">
        <v>74.04</v>
      </c>
      <c r="L592" s="212">
        <v>348.33</v>
      </c>
      <c r="M592" s="212">
        <v>323.43</v>
      </c>
      <c r="N592" s="188">
        <v>92.85</v>
      </c>
      <c r="O592" s="188">
        <v>22.68</v>
      </c>
      <c r="P592" s="188">
        <v>270</v>
      </c>
      <c r="Q592" s="188">
        <v>240</v>
      </c>
      <c r="R592" s="231"/>
      <c r="S592" s="188">
        <v>255</v>
      </c>
      <c r="T592" s="232">
        <v>850</v>
      </c>
      <c r="U592" s="233">
        <v>-0.0116</v>
      </c>
      <c r="V592" s="234">
        <v>3</v>
      </c>
    </row>
    <row r="593" customFormat="1" spans="1:22">
      <c r="A593" s="24"/>
      <c r="B593" s="24"/>
      <c r="C593" s="24"/>
      <c r="D593" s="211" t="s">
        <v>803</v>
      </c>
      <c r="E593" s="212">
        <v>130</v>
      </c>
      <c r="F593" s="212">
        <v>160</v>
      </c>
      <c r="G593" s="212">
        <v>6.6</v>
      </c>
      <c r="H593" s="212">
        <v>27.5</v>
      </c>
      <c r="I593" s="212">
        <v>416.7</v>
      </c>
      <c r="J593" s="212">
        <v>18.7</v>
      </c>
      <c r="K593" s="212">
        <v>68</v>
      </c>
      <c r="L593" s="212">
        <v>241.5</v>
      </c>
      <c r="M593" s="212">
        <v>197.3</v>
      </c>
      <c r="N593" s="188">
        <v>81.7</v>
      </c>
      <c r="O593" s="188">
        <v>26.3</v>
      </c>
      <c r="P593" s="188">
        <v>92.9</v>
      </c>
      <c r="Q593" s="188">
        <v>90.09</v>
      </c>
      <c r="R593" s="231"/>
      <c r="S593" s="188">
        <v>91.5</v>
      </c>
      <c r="T593" s="235">
        <v>853.624405261685</v>
      </c>
      <c r="U593" s="233">
        <v>7.21</v>
      </c>
      <c r="V593" s="234">
        <v>2</v>
      </c>
    </row>
    <row r="594" customFormat="1" spans="1:22">
      <c r="A594" s="24"/>
      <c r="B594" s="24"/>
      <c r="C594" s="24"/>
      <c r="D594" s="211" t="s">
        <v>823</v>
      </c>
      <c r="E594" s="212">
        <v>130</v>
      </c>
      <c r="F594" s="213">
        <v>153</v>
      </c>
      <c r="G594" s="212">
        <v>3.626</v>
      </c>
      <c r="H594" s="212">
        <v>17.8</v>
      </c>
      <c r="I594" s="212">
        <v>391.8</v>
      </c>
      <c r="J594" s="212">
        <v>13.3</v>
      </c>
      <c r="K594" s="212">
        <v>74.7</v>
      </c>
      <c r="L594" s="212">
        <v>259.1</v>
      </c>
      <c r="M594" s="224">
        <v>223.6033</v>
      </c>
      <c r="N594" s="188">
        <v>86.3</v>
      </c>
      <c r="O594" s="225">
        <v>23.497485380117</v>
      </c>
      <c r="P594" s="226">
        <v>405.1</v>
      </c>
      <c r="Q594" s="226">
        <v>388.6</v>
      </c>
      <c r="R594" s="231"/>
      <c r="S594" s="226">
        <v>396.85</v>
      </c>
      <c r="T594" s="237">
        <v>793.779377937794</v>
      </c>
      <c r="U594" s="233">
        <v>1.68836509579731</v>
      </c>
      <c r="V594" s="238">
        <v>2</v>
      </c>
    </row>
    <row r="595" customFormat="1" spans="1:22">
      <c r="A595" s="24"/>
      <c r="B595" s="24"/>
      <c r="C595" s="24"/>
      <c r="D595" s="82" t="s">
        <v>580</v>
      </c>
      <c r="E595" s="214">
        <v>131.94</v>
      </c>
      <c r="F595" s="54">
        <v>161.4</v>
      </c>
      <c r="G595" s="214">
        <v>4.9741</v>
      </c>
      <c r="H595" s="214">
        <v>22.2105</v>
      </c>
      <c r="I595" s="214">
        <v>423.47723659306</v>
      </c>
      <c r="J595" s="214">
        <v>15.4609</v>
      </c>
      <c r="K595" s="214">
        <v>69.9481659751037</v>
      </c>
      <c r="L595" s="214">
        <v>278.433302840069</v>
      </c>
      <c r="M595" s="214">
        <v>243.201501301607</v>
      </c>
      <c r="N595" s="62">
        <v>86.9234559343946</v>
      </c>
      <c r="O595" s="62">
        <v>24.3146783625731</v>
      </c>
      <c r="P595" s="62">
        <v>234.441407790927</v>
      </c>
      <c r="Q595" s="62">
        <v>224.88974556213</v>
      </c>
      <c r="R595" s="231"/>
      <c r="S595" s="62">
        <v>229.666576676529</v>
      </c>
      <c r="T595" s="239">
        <v>794.82706334601</v>
      </c>
      <c r="U595" s="39">
        <v>2.5490729351988</v>
      </c>
      <c r="V595" s="240">
        <v>2</v>
      </c>
    </row>
    <row r="596" s="5" customFormat="1" customHeight="1" spans="1:22">
      <c r="A596" s="47" t="s">
        <v>857</v>
      </c>
      <c r="B596" s="27" t="s">
        <v>858</v>
      </c>
      <c r="C596" s="25" t="s">
        <v>859</v>
      </c>
      <c r="D596" s="215" t="s">
        <v>728</v>
      </c>
      <c r="E596" s="26">
        <v>127</v>
      </c>
      <c r="F596" s="26">
        <v>149</v>
      </c>
      <c r="G596" s="26">
        <v>4.7</v>
      </c>
      <c r="H596" s="26">
        <v>25.6</v>
      </c>
      <c r="I596" s="26">
        <v>444.7</v>
      </c>
      <c r="J596" s="26">
        <v>17.2</v>
      </c>
      <c r="K596" s="26">
        <v>67.2</v>
      </c>
      <c r="L596" s="26">
        <v>153.9</v>
      </c>
      <c r="M596" s="26">
        <v>137.3</v>
      </c>
      <c r="N596" s="26">
        <v>89.2</v>
      </c>
      <c r="O596" s="26">
        <v>29.9</v>
      </c>
      <c r="P596" s="26">
        <v>15.6</v>
      </c>
      <c r="Q596" s="26">
        <v>15.9</v>
      </c>
      <c r="R596" s="26">
        <v>15.7</v>
      </c>
      <c r="S596" s="26">
        <v>15.73</v>
      </c>
      <c r="T596" s="26">
        <v>786.5</v>
      </c>
      <c r="U596" s="37">
        <v>10.2</v>
      </c>
      <c r="V596" s="241">
        <v>4</v>
      </c>
    </row>
    <row r="597" s="5" customFormat="1" customHeight="1" spans="1:22">
      <c r="A597" s="47"/>
      <c r="B597" s="27"/>
      <c r="C597" s="25"/>
      <c r="D597" s="215" t="s">
        <v>743</v>
      </c>
      <c r="E597" s="26">
        <v>121.2</v>
      </c>
      <c r="F597" s="26">
        <v>150</v>
      </c>
      <c r="G597" s="26">
        <v>6.4</v>
      </c>
      <c r="H597" s="26">
        <v>22.5</v>
      </c>
      <c r="I597" s="26">
        <v>250.9</v>
      </c>
      <c r="J597" s="26">
        <v>13.2</v>
      </c>
      <c r="K597" s="26">
        <v>57.6</v>
      </c>
      <c r="L597" s="26">
        <v>189.5</v>
      </c>
      <c r="M597" s="26">
        <v>162.6</v>
      </c>
      <c r="N597" s="26">
        <v>85.8</v>
      </c>
      <c r="O597" s="26">
        <v>28.9</v>
      </c>
      <c r="P597" s="26">
        <v>12.4</v>
      </c>
      <c r="Q597" s="26">
        <v>13.5</v>
      </c>
      <c r="R597" s="26">
        <v>12.8</v>
      </c>
      <c r="S597" s="26">
        <v>12.9</v>
      </c>
      <c r="T597" s="26">
        <v>643.9</v>
      </c>
      <c r="U597" s="37">
        <v>6.8</v>
      </c>
      <c r="V597" s="241">
        <v>2</v>
      </c>
    </row>
    <row r="598" s="5" customFormat="1" customHeight="1" spans="1:22">
      <c r="A598" s="47"/>
      <c r="B598" s="27"/>
      <c r="C598" s="25"/>
      <c r="D598" s="215" t="s">
        <v>792</v>
      </c>
      <c r="E598" s="26">
        <v>115.6</v>
      </c>
      <c r="F598" s="26">
        <v>144</v>
      </c>
      <c r="G598" s="26">
        <v>7</v>
      </c>
      <c r="H598" s="26">
        <v>27.5</v>
      </c>
      <c r="I598" s="26">
        <v>292.9</v>
      </c>
      <c r="J598" s="26">
        <v>15.7</v>
      </c>
      <c r="K598" s="26">
        <v>57</v>
      </c>
      <c r="L598" s="26">
        <v>195.8</v>
      </c>
      <c r="M598" s="26">
        <v>173.6</v>
      </c>
      <c r="N598" s="26">
        <v>88.7</v>
      </c>
      <c r="O598" s="26">
        <v>27.5</v>
      </c>
      <c r="P598" s="26">
        <v>12.51</v>
      </c>
      <c r="Q598" s="26">
        <v>12.32</v>
      </c>
      <c r="R598" s="26">
        <v>12.6</v>
      </c>
      <c r="S598" s="26">
        <v>12.48</v>
      </c>
      <c r="T598" s="26">
        <v>623.94</v>
      </c>
      <c r="U598" s="37">
        <v>11</v>
      </c>
      <c r="V598" s="241">
        <v>3</v>
      </c>
    </row>
    <row r="599" s="5" customFormat="1" customHeight="1" spans="1:22">
      <c r="A599" s="47"/>
      <c r="B599" s="27"/>
      <c r="C599" s="25"/>
      <c r="D599" s="215" t="s">
        <v>774</v>
      </c>
      <c r="E599" s="26">
        <v>121.3</v>
      </c>
      <c r="F599" s="26">
        <v>141</v>
      </c>
      <c r="G599" s="26">
        <v>4.3</v>
      </c>
      <c r="H599" s="26">
        <v>20.9</v>
      </c>
      <c r="I599" s="26">
        <v>386.05</v>
      </c>
      <c r="J599" s="26">
        <v>14.7</v>
      </c>
      <c r="K599" s="26">
        <v>70.3</v>
      </c>
      <c r="L599" s="26">
        <v>193.9</v>
      </c>
      <c r="M599" s="26">
        <v>155.5</v>
      </c>
      <c r="N599" s="26">
        <v>80.2</v>
      </c>
      <c r="O599" s="26">
        <v>29.3</v>
      </c>
      <c r="P599" s="26">
        <v>13.1</v>
      </c>
      <c r="Q599" s="26">
        <v>13.05</v>
      </c>
      <c r="R599" s="26">
        <v>13.3</v>
      </c>
      <c r="S599" s="26">
        <v>13.15</v>
      </c>
      <c r="T599" s="26">
        <v>657.5</v>
      </c>
      <c r="U599" s="37">
        <v>6.79</v>
      </c>
      <c r="V599" s="241">
        <v>5</v>
      </c>
    </row>
    <row r="600" s="5" customFormat="1" customHeight="1" spans="1:22">
      <c r="A600" s="47"/>
      <c r="B600" s="27"/>
      <c r="C600" s="25"/>
      <c r="D600" s="215" t="s">
        <v>739</v>
      </c>
      <c r="E600" s="26">
        <v>130</v>
      </c>
      <c r="F600" s="26">
        <v>138</v>
      </c>
      <c r="G600" s="26">
        <v>5.9</v>
      </c>
      <c r="H600" s="26">
        <v>22.4</v>
      </c>
      <c r="I600" s="26">
        <v>279.2</v>
      </c>
      <c r="J600" s="26">
        <v>16.7</v>
      </c>
      <c r="K600" s="26">
        <v>74.8</v>
      </c>
      <c r="L600" s="26">
        <v>160</v>
      </c>
      <c r="M600" s="26">
        <v>132.3</v>
      </c>
      <c r="N600" s="26">
        <v>82.7</v>
      </c>
      <c r="O600" s="26">
        <v>27.2</v>
      </c>
      <c r="P600" s="26">
        <v>12.05</v>
      </c>
      <c r="Q600" s="26">
        <v>11.98</v>
      </c>
      <c r="R600" s="26">
        <v>11.21</v>
      </c>
      <c r="S600" s="26">
        <v>11.75</v>
      </c>
      <c r="T600" s="26">
        <v>587.3</v>
      </c>
      <c r="U600" s="37">
        <v>6.47</v>
      </c>
      <c r="V600" s="241">
        <v>4</v>
      </c>
    </row>
    <row r="601" s="5" customFormat="1" customHeight="1" spans="1:22">
      <c r="A601" s="47"/>
      <c r="B601" s="27"/>
      <c r="C601" s="25"/>
      <c r="D601" s="215" t="s">
        <v>736</v>
      </c>
      <c r="E601" s="26">
        <v>125.6</v>
      </c>
      <c r="F601" s="26">
        <v>139</v>
      </c>
      <c r="G601" s="26">
        <v>3</v>
      </c>
      <c r="H601" s="26">
        <v>28.8</v>
      </c>
      <c r="I601" s="26">
        <v>860</v>
      </c>
      <c r="J601" s="26">
        <v>16.8</v>
      </c>
      <c r="K601" s="26">
        <v>58.3</v>
      </c>
      <c r="L601" s="26">
        <v>185.7</v>
      </c>
      <c r="M601" s="26">
        <v>158.9</v>
      </c>
      <c r="N601" s="26">
        <v>85.6</v>
      </c>
      <c r="O601" s="26">
        <v>28.6</v>
      </c>
      <c r="P601" s="26">
        <v>15.5</v>
      </c>
      <c r="Q601" s="26">
        <v>15.2</v>
      </c>
      <c r="R601" s="26">
        <v>16</v>
      </c>
      <c r="S601" s="26">
        <v>15.58</v>
      </c>
      <c r="T601" s="26">
        <v>708.1</v>
      </c>
      <c r="U601" s="37">
        <v>7.4</v>
      </c>
      <c r="V601" s="241">
        <v>5</v>
      </c>
    </row>
    <row r="602" s="5" customFormat="1" customHeight="1" spans="1:22">
      <c r="A602" s="47"/>
      <c r="B602" s="27"/>
      <c r="C602" s="25"/>
      <c r="D602" s="215" t="s">
        <v>727</v>
      </c>
      <c r="E602" s="26">
        <v>123</v>
      </c>
      <c r="F602" s="26">
        <v>134</v>
      </c>
      <c r="G602" s="26">
        <v>5.6</v>
      </c>
      <c r="H602" s="26">
        <v>18.8</v>
      </c>
      <c r="I602" s="26">
        <v>232.7</v>
      </c>
      <c r="J602" s="26">
        <v>15.1</v>
      </c>
      <c r="K602" s="26">
        <v>80.6</v>
      </c>
      <c r="L602" s="26">
        <v>172.5</v>
      </c>
      <c r="M602" s="26">
        <v>156.3</v>
      </c>
      <c r="N602" s="26">
        <v>90.6</v>
      </c>
      <c r="O602" s="26">
        <v>28.17</v>
      </c>
      <c r="P602" s="26">
        <v>11.84</v>
      </c>
      <c r="Q602" s="26">
        <v>12</v>
      </c>
      <c r="R602" s="26">
        <v>10.96</v>
      </c>
      <c r="S602" s="26">
        <v>11.6</v>
      </c>
      <c r="T602" s="26">
        <v>580</v>
      </c>
      <c r="U602" s="37">
        <v>-2.57</v>
      </c>
      <c r="V602" s="241">
        <v>9</v>
      </c>
    </row>
    <row r="603" s="5" customFormat="1" customHeight="1" spans="1:22">
      <c r="A603" s="47"/>
      <c r="B603" s="27"/>
      <c r="C603" s="25"/>
      <c r="D603" s="215" t="s">
        <v>860</v>
      </c>
      <c r="E603" s="26">
        <v>131</v>
      </c>
      <c r="F603" s="26">
        <v>147</v>
      </c>
      <c r="G603" s="26">
        <v>4.5</v>
      </c>
      <c r="H603" s="26">
        <v>23.8</v>
      </c>
      <c r="I603" s="26">
        <v>427.7</v>
      </c>
      <c r="J603" s="26">
        <v>14.8</v>
      </c>
      <c r="K603" s="26">
        <v>61.9</v>
      </c>
      <c r="L603" s="26">
        <v>213.7</v>
      </c>
      <c r="M603" s="26">
        <v>171</v>
      </c>
      <c r="N603" s="26">
        <v>80.03</v>
      </c>
      <c r="O603" s="26">
        <v>29.35</v>
      </c>
      <c r="P603" s="26">
        <v>11.73</v>
      </c>
      <c r="Q603" s="26">
        <v>11.49</v>
      </c>
      <c r="R603" s="26">
        <v>11.93</v>
      </c>
      <c r="S603" s="26">
        <v>11.72</v>
      </c>
      <c r="T603" s="26">
        <v>585.8</v>
      </c>
      <c r="U603" s="37">
        <v>7.19</v>
      </c>
      <c r="V603" s="241">
        <v>2</v>
      </c>
    </row>
    <row r="604" s="5" customFormat="1" customHeight="1" spans="1:22">
      <c r="A604" s="47"/>
      <c r="B604" s="27"/>
      <c r="C604" s="25"/>
      <c r="D604" s="215" t="s">
        <v>734</v>
      </c>
      <c r="E604" s="26">
        <v>115.9</v>
      </c>
      <c r="F604" s="26">
        <v>136</v>
      </c>
      <c r="G604" s="26">
        <v>6.9</v>
      </c>
      <c r="H604" s="26">
        <v>18</v>
      </c>
      <c r="I604" s="26">
        <v>160.9</v>
      </c>
      <c r="J604" s="26">
        <v>11.8</v>
      </c>
      <c r="K604" s="26">
        <v>65.6</v>
      </c>
      <c r="L604" s="26">
        <v>174.9</v>
      </c>
      <c r="M604" s="26">
        <v>144.6</v>
      </c>
      <c r="N604" s="26">
        <v>82.7</v>
      </c>
      <c r="O604" s="26">
        <v>27.3</v>
      </c>
      <c r="P604" s="26">
        <v>10.06</v>
      </c>
      <c r="Q604" s="26">
        <v>11.49</v>
      </c>
      <c r="R604" s="26">
        <v>10.31</v>
      </c>
      <c r="S604" s="26">
        <v>10.62</v>
      </c>
      <c r="T604" s="26">
        <v>531.1</v>
      </c>
      <c r="U604" s="37">
        <v>0.87</v>
      </c>
      <c r="V604" s="241">
        <v>6</v>
      </c>
    </row>
    <row r="605" s="5" customFormat="1" customHeight="1" spans="1:22">
      <c r="A605" s="47"/>
      <c r="B605" s="27"/>
      <c r="C605" s="25"/>
      <c r="D605" s="215" t="s">
        <v>837</v>
      </c>
      <c r="E605" s="26">
        <v>125.7</v>
      </c>
      <c r="F605" s="26">
        <v>135.5</v>
      </c>
      <c r="G605" s="26">
        <v>3.08</v>
      </c>
      <c r="H605" s="26">
        <v>21.33</v>
      </c>
      <c r="I605" s="26">
        <v>591.81</v>
      </c>
      <c r="J605" s="26">
        <v>14.24</v>
      </c>
      <c r="K605" s="26">
        <v>66.76</v>
      </c>
      <c r="L605" s="26">
        <v>205.95</v>
      </c>
      <c r="M605" s="26">
        <v>180.74</v>
      </c>
      <c r="N605" s="26">
        <v>87.76</v>
      </c>
      <c r="O605" s="26">
        <v>28.88</v>
      </c>
      <c r="P605" s="26">
        <v>16.85</v>
      </c>
      <c r="Q605" s="26">
        <v>16.98</v>
      </c>
      <c r="R605" s="26">
        <v>16.81</v>
      </c>
      <c r="S605" s="26">
        <v>16.88</v>
      </c>
      <c r="T605" s="26">
        <v>703.33</v>
      </c>
      <c r="U605" s="37">
        <v>11.52</v>
      </c>
      <c r="V605" s="241">
        <v>3</v>
      </c>
    </row>
    <row r="606" s="5" customFormat="1" customHeight="1" spans="1:22">
      <c r="A606" s="47"/>
      <c r="B606" s="27"/>
      <c r="C606" s="25"/>
      <c r="D606" s="215" t="s">
        <v>787</v>
      </c>
      <c r="E606" s="26">
        <v>127.6</v>
      </c>
      <c r="F606" s="26">
        <v>134</v>
      </c>
      <c r="G606" s="26">
        <v>7.9</v>
      </c>
      <c r="H606" s="26">
        <v>20.3</v>
      </c>
      <c r="I606" s="26">
        <v>155.8</v>
      </c>
      <c r="J606" s="26">
        <v>14.6</v>
      </c>
      <c r="K606" s="26">
        <v>72</v>
      </c>
      <c r="L606" s="26">
        <v>161.7</v>
      </c>
      <c r="M606" s="26">
        <v>144.9</v>
      </c>
      <c r="N606" s="26">
        <v>89.6</v>
      </c>
      <c r="O606" s="26">
        <v>28.4</v>
      </c>
      <c r="P606" s="26">
        <v>11.94</v>
      </c>
      <c r="Q606" s="26">
        <v>11.62</v>
      </c>
      <c r="R606" s="26">
        <v>11.62</v>
      </c>
      <c r="S606" s="26">
        <v>11.73</v>
      </c>
      <c r="T606" s="26">
        <v>586.5</v>
      </c>
      <c r="U606" s="37">
        <v>-0.09</v>
      </c>
      <c r="V606" s="241">
        <v>8</v>
      </c>
    </row>
    <row r="607" s="1" customFormat="1" customHeight="1" spans="1:22">
      <c r="A607" s="42"/>
      <c r="B607" s="27"/>
      <c r="C607" s="27"/>
      <c r="D607" s="216" t="s">
        <v>580</v>
      </c>
      <c r="E607" s="28">
        <f t="shared" ref="E607:T607" si="37">AVERAGE(E596:E606)</f>
        <v>123.990909090909</v>
      </c>
      <c r="F607" s="28">
        <f t="shared" si="37"/>
        <v>140.681818181818</v>
      </c>
      <c r="G607" s="28">
        <f t="shared" si="37"/>
        <v>5.38909090909091</v>
      </c>
      <c r="H607" s="28">
        <f t="shared" si="37"/>
        <v>22.7209090909091</v>
      </c>
      <c r="I607" s="28">
        <f t="shared" si="37"/>
        <v>371.150909090909</v>
      </c>
      <c r="J607" s="28">
        <f t="shared" si="37"/>
        <v>14.9854545454545</v>
      </c>
      <c r="K607" s="28">
        <f t="shared" si="37"/>
        <v>66.5509090909091</v>
      </c>
      <c r="L607" s="28">
        <f t="shared" si="37"/>
        <v>182.504545454545</v>
      </c>
      <c r="M607" s="28">
        <f t="shared" si="37"/>
        <v>156.158181818182</v>
      </c>
      <c r="N607" s="28">
        <f t="shared" si="37"/>
        <v>85.7172727272727</v>
      </c>
      <c r="O607" s="28">
        <f t="shared" si="37"/>
        <v>28.5</v>
      </c>
      <c r="P607" s="28">
        <f t="shared" si="37"/>
        <v>13.0527272727273</v>
      </c>
      <c r="Q607" s="28">
        <f t="shared" si="37"/>
        <v>13.23</v>
      </c>
      <c r="R607" s="28">
        <f t="shared" si="37"/>
        <v>13.0218181818182</v>
      </c>
      <c r="S607" s="28">
        <f t="shared" si="37"/>
        <v>13.1036363636364</v>
      </c>
      <c r="T607" s="28">
        <f t="shared" si="37"/>
        <v>635.815454545455</v>
      </c>
      <c r="U607" s="41">
        <f>(T607-599.2)/599.2*100</f>
        <v>6.11072338876077</v>
      </c>
      <c r="V607" s="242">
        <v>4</v>
      </c>
    </row>
    <row r="608" s="5" customFormat="1" customHeight="1" spans="1:22">
      <c r="A608" s="47" t="s">
        <v>861</v>
      </c>
      <c r="B608" s="27"/>
      <c r="C608" s="25" t="s">
        <v>859</v>
      </c>
      <c r="D608" s="215" t="s">
        <v>862</v>
      </c>
      <c r="E608" s="26">
        <v>107.2</v>
      </c>
      <c r="F608" s="26">
        <v>138</v>
      </c>
      <c r="G608" s="26">
        <v>5.1</v>
      </c>
      <c r="H608" s="26">
        <v>20.5</v>
      </c>
      <c r="I608" s="26">
        <v>302</v>
      </c>
      <c r="J608" s="26">
        <v>14.4</v>
      </c>
      <c r="K608" s="26">
        <v>70.2</v>
      </c>
      <c r="L608" s="26">
        <v>168.3</v>
      </c>
      <c r="M608" s="26">
        <v>140.4</v>
      </c>
      <c r="N608" s="26">
        <v>83.4</v>
      </c>
      <c r="O608" s="26">
        <v>27.2</v>
      </c>
      <c r="P608" s="26">
        <v>11.4</v>
      </c>
      <c r="Q608" s="26">
        <v>12.77</v>
      </c>
      <c r="R608" s="26">
        <v>12.44</v>
      </c>
      <c r="S608" s="26">
        <v>12.2</v>
      </c>
      <c r="T608" s="26">
        <v>610.2</v>
      </c>
      <c r="U608" s="37">
        <v>2.98</v>
      </c>
      <c r="V608" s="241">
        <v>7</v>
      </c>
    </row>
    <row r="609" s="5" customFormat="1" customHeight="1" spans="1:22">
      <c r="A609" s="47"/>
      <c r="B609" s="27"/>
      <c r="C609" s="25"/>
      <c r="D609" s="215" t="s">
        <v>756</v>
      </c>
      <c r="E609" s="26">
        <v>110.2</v>
      </c>
      <c r="F609" s="26">
        <v>156</v>
      </c>
      <c r="G609" s="26">
        <v>3.8</v>
      </c>
      <c r="H609" s="26">
        <v>25.4</v>
      </c>
      <c r="I609" s="26">
        <v>568.4</v>
      </c>
      <c r="J609" s="26">
        <v>18.3</v>
      </c>
      <c r="K609" s="26">
        <v>72</v>
      </c>
      <c r="L609" s="26">
        <v>123.1</v>
      </c>
      <c r="M609" s="26">
        <v>111.7</v>
      </c>
      <c r="N609" s="26">
        <v>90.7</v>
      </c>
      <c r="O609" s="26">
        <v>30.5</v>
      </c>
      <c r="P609" s="26">
        <v>14.78</v>
      </c>
      <c r="Q609" s="26">
        <v>14.58</v>
      </c>
      <c r="R609" s="26">
        <v>14.94</v>
      </c>
      <c r="S609" s="26">
        <v>14.77</v>
      </c>
      <c r="T609" s="26">
        <v>738.5</v>
      </c>
      <c r="U609" s="37">
        <v>2.78</v>
      </c>
      <c r="V609" s="241">
        <v>10</v>
      </c>
    </row>
    <row r="610" s="5" customFormat="1" customHeight="1" spans="1:22">
      <c r="A610" s="47"/>
      <c r="B610" s="27"/>
      <c r="C610" s="25"/>
      <c r="D610" s="215" t="s">
        <v>863</v>
      </c>
      <c r="E610" s="26">
        <v>132.4</v>
      </c>
      <c r="F610" s="26">
        <v>138</v>
      </c>
      <c r="G610" s="26">
        <v>5.5</v>
      </c>
      <c r="H610" s="26">
        <v>19.3</v>
      </c>
      <c r="I610" s="26">
        <v>347.2</v>
      </c>
      <c r="J610" s="26">
        <v>14.6</v>
      </c>
      <c r="K610" s="26">
        <v>76</v>
      </c>
      <c r="L610" s="26">
        <v>191.9</v>
      </c>
      <c r="M610" s="26">
        <v>177.4</v>
      </c>
      <c r="N610" s="26">
        <v>92.5</v>
      </c>
      <c r="O610" s="26">
        <v>26.7</v>
      </c>
      <c r="P610" s="26">
        <v>11.96</v>
      </c>
      <c r="Q610" s="26">
        <v>13.04</v>
      </c>
      <c r="R610" s="26">
        <v>13</v>
      </c>
      <c r="S610" s="26">
        <v>12.67</v>
      </c>
      <c r="T610" s="26">
        <v>633.33</v>
      </c>
      <c r="U610" s="37">
        <v>4.28</v>
      </c>
      <c r="V610" s="241">
        <v>4</v>
      </c>
    </row>
    <row r="611" s="5" customFormat="1" customHeight="1" spans="1:22">
      <c r="A611" s="47"/>
      <c r="B611" s="27"/>
      <c r="C611" s="25"/>
      <c r="D611" s="215" t="s">
        <v>788</v>
      </c>
      <c r="E611" s="26">
        <v>117</v>
      </c>
      <c r="F611" s="26">
        <v>149</v>
      </c>
      <c r="G611" s="26">
        <v>5.3</v>
      </c>
      <c r="H611" s="26">
        <v>18.2</v>
      </c>
      <c r="I611" s="26">
        <v>343.4</v>
      </c>
      <c r="J611" s="26">
        <v>13.3</v>
      </c>
      <c r="K611" s="26">
        <v>72.9</v>
      </c>
      <c r="L611" s="26">
        <v>183.1</v>
      </c>
      <c r="M611" s="26">
        <v>153.6</v>
      </c>
      <c r="N611" s="26">
        <v>83.9</v>
      </c>
      <c r="O611" s="26">
        <v>28.1</v>
      </c>
      <c r="P611" s="26">
        <v>12.2</v>
      </c>
      <c r="Q611" s="26">
        <v>12.6</v>
      </c>
      <c r="R611" s="26">
        <v>12.6</v>
      </c>
      <c r="S611" s="26">
        <v>12.5</v>
      </c>
      <c r="T611" s="26">
        <v>623.2</v>
      </c>
      <c r="U611" s="37">
        <v>4</v>
      </c>
      <c r="V611" s="241">
        <v>2</v>
      </c>
    </row>
    <row r="612" s="5" customFormat="1" customHeight="1" spans="1:22">
      <c r="A612" s="47"/>
      <c r="B612" s="27"/>
      <c r="C612" s="25"/>
      <c r="D612" s="215" t="s">
        <v>781</v>
      </c>
      <c r="E612" s="26">
        <v>117.8</v>
      </c>
      <c r="F612" s="26">
        <v>143</v>
      </c>
      <c r="G612" s="26">
        <v>6.2</v>
      </c>
      <c r="H612" s="26">
        <v>28.2</v>
      </c>
      <c r="I612" s="26">
        <v>354.8</v>
      </c>
      <c r="J612" s="26">
        <v>15.1</v>
      </c>
      <c r="K612" s="26">
        <v>53.4</v>
      </c>
      <c r="L612" s="26">
        <v>193.3</v>
      </c>
      <c r="M612" s="26">
        <v>175.6</v>
      </c>
      <c r="N612" s="26">
        <v>90.8</v>
      </c>
      <c r="O612" s="26">
        <v>28.35</v>
      </c>
      <c r="P612" s="26">
        <v>14.96</v>
      </c>
      <c r="Q612" s="26">
        <v>14.09</v>
      </c>
      <c r="R612" s="26">
        <v>15.07</v>
      </c>
      <c r="S612" s="26">
        <v>14.71</v>
      </c>
      <c r="T612" s="26">
        <v>653.7</v>
      </c>
      <c r="U612" s="37">
        <v>1.33</v>
      </c>
      <c r="V612" s="241">
        <v>8</v>
      </c>
    </row>
    <row r="613" s="5" customFormat="1" customHeight="1" spans="1:22">
      <c r="A613" s="47"/>
      <c r="B613" s="27"/>
      <c r="C613" s="25"/>
      <c r="D613" s="215" t="s">
        <v>762</v>
      </c>
      <c r="E613" s="26">
        <v>130.6</v>
      </c>
      <c r="F613" s="26">
        <v>142</v>
      </c>
      <c r="G613" s="26">
        <v>3.1</v>
      </c>
      <c r="H613" s="26">
        <v>25.5</v>
      </c>
      <c r="I613" s="26">
        <v>722.6</v>
      </c>
      <c r="J613" s="26">
        <v>15.4</v>
      </c>
      <c r="K613" s="26">
        <v>60.4</v>
      </c>
      <c r="L613" s="26">
        <v>193.3</v>
      </c>
      <c r="M613" s="26">
        <v>171.8</v>
      </c>
      <c r="N613" s="26">
        <v>88.9</v>
      </c>
      <c r="O613" s="26">
        <v>28.8</v>
      </c>
      <c r="P613" s="26">
        <v>14.55</v>
      </c>
      <c r="Q613" s="26">
        <v>14.4</v>
      </c>
      <c r="R613" s="26">
        <v>14.3</v>
      </c>
      <c r="S613" s="26">
        <v>14.4</v>
      </c>
      <c r="T613" s="26">
        <v>720.8</v>
      </c>
      <c r="U613" s="37">
        <v>-3.6</v>
      </c>
      <c r="V613" s="241">
        <v>8</v>
      </c>
    </row>
    <row r="614" s="5" customFormat="1" customHeight="1" spans="1:22">
      <c r="A614" s="47"/>
      <c r="B614" s="27"/>
      <c r="C614" s="25"/>
      <c r="D614" s="215" t="s">
        <v>743</v>
      </c>
      <c r="E614" s="26">
        <v>111.1</v>
      </c>
      <c r="F614" s="26">
        <v>152</v>
      </c>
      <c r="G614" s="26">
        <v>4.8</v>
      </c>
      <c r="H614" s="26">
        <v>29.7</v>
      </c>
      <c r="I614" s="26">
        <v>518.8</v>
      </c>
      <c r="J614" s="26">
        <v>14.9</v>
      </c>
      <c r="K614" s="26">
        <v>50.2</v>
      </c>
      <c r="L614" s="26">
        <v>170.1</v>
      </c>
      <c r="M614" s="26">
        <v>152.4</v>
      </c>
      <c r="N614" s="26">
        <v>89.6</v>
      </c>
      <c r="O614" s="26">
        <v>29.4</v>
      </c>
      <c r="P614" s="26">
        <v>12.7</v>
      </c>
      <c r="Q614" s="26">
        <v>13.4</v>
      </c>
      <c r="R614" s="26">
        <v>12.7</v>
      </c>
      <c r="S614" s="26">
        <v>12.9</v>
      </c>
      <c r="T614" s="26">
        <v>646.8</v>
      </c>
      <c r="U614" s="37">
        <v>5.34</v>
      </c>
      <c r="V614" s="241">
        <v>7</v>
      </c>
    </row>
    <row r="615" s="5" customFormat="1" customHeight="1" spans="1:22">
      <c r="A615" s="47"/>
      <c r="B615" s="27"/>
      <c r="C615" s="25"/>
      <c r="D615" s="215" t="s">
        <v>864</v>
      </c>
      <c r="E615" s="26">
        <v>114.8</v>
      </c>
      <c r="F615" s="26">
        <v>166</v>
      </c>
      <c r="G615" s="26">
        <v>3</v>
      </c>
      <c r="H615" s="26">
        <v>30.19</v>
      </c>
      <c r="I615" s="26">
        <v>906.4</v>
      </c>
      <c r="J615" s="26">
        <v>17.02</v>
      </c>
      <c r="K615" s="26">
        <v>56.36</v>
      </c>
      <c r="L615" s="26">
        <v>210.6</v>
      </c>
      <c r="M615" s="26">
        <v>192.7</v>
      </c>
      <c r="N615" s="26">
        <v>91.5</v>
      </c>
      <c r="O615" s="26">
        <v>28.7</v>
      </c>
      <c r="P615" s="26">
        <v>17.43</v>
      </c>
      <c r="Q615" s="26">
        <v>16.91</v>
      </c>
      <c r="R615" s="26">
        <v>17.13</v>
      </c>
      <c r="S615" s="26">
        <v>17.16</v>
      </c>
      <c r="T615" s="26">
        <v>853.6</v>
      </c>
      <c r="U615" s="37">
        <v>5.5</v>
      </c>
      <c r="V615" s="241">
        <v>8</v>
      </c>
    </row>
    <row r="616" s="5" customFormat="1" customHeight="1" spans="1:22">
      <c r="A616" s="47"/>
      <c r="B616" s="27"/>
      <c r="C616" s="25"/>
      <c r="D616" s="215" t="s">
        <v>731</v>
      </c>
      <c r="E616" s="26">
        <v>126</v>
      </c>
      <c r="F616" s="26">
        <v>142</v>
      </c>
      <c r="G616" s="26">
        <v>5.3</v>
      </c>
      <c r="H616" s="26">
        <v>24</v>
      </c>
      <c r="I616" s="26">
        <v>350</v>
      </c>
      <c r="J616" s="26">
        <v>13.8</v>
      </c>
      <c r="K616" s="26">
        <v>57.7</v>
      </c>
      <c r="L616" s="26">
        <v>187.9</v>
      </c>
      <c r="M616" s="26">
        <v>181.3</v>
      </c>
      <c r="N616" s="26">
        <v>96.5</v>
      </c>
      <c r="O616" s="26">
        <v>31.3</v>
      </c>
      <c r="P616" s="26">
        <v>15.14</v>
      </c>
      <c r="Q616" s="26">
        <v>14.71</v>
      </c>
      <c r="R616" s="26">
        <v>15.57</v>
      </c>
      <c r="S616" s="26">
        <v>15.14</v>
      </c>
      <c r="T616" s="26">
        <v>757</v>
      </c>
      <c r="U616" s="37">
        <v>9.92</v>
      </c>
      <c r="V616" s="241">
        <v>4</v>
      </c>
    </row>
    <row r="617" s="5" customFormat="1" customHeight="1" spans="1:22">
      <c r="A617" s="47"/>
      <c r="B617" s="27"/>
      <c r="C617" s="25"/>
      <c r="D617" s="215" t="s">
        <v>865</v>
      </c>
      <c r="E617" s="26">
        <v>124.6</v>
      </c>
      <c r="F617" s="26">
        <v>147</v>
      </c>
      <c r="G617" s="26">
        <v>4.5</v>
      </c>
      <c r="H617" s="26">
        <v>20.5</v>
      </c>
      <c r="I617" s="26">
        <v>355.6</v>
      </c>
      <c r="J617" s="26">
        <v>13.4</v>
      </c>
      <c r="K617" s="26">
        <v>65.4</v>
      </c>
      <c r="L617" s="26">
        <v>190.8</v>
      </c>
      <c r="M617" s="26">
        <v>154.1</v>
      </c>
      <c r="N617" s="26">
        <v>80.8</v>
      </c>
      <c r="O617" s="26">
        <v>31.6</v>
      </c>
      <c r="P617" s="26">
        <v>13.1</v>
      </c>
      <c r="Q617" s="26">
        <v>12.64</v>
      </c>
      <c r="R617" s="26">
        <v>13.26</v>
      </c>
      <c r="S617" s="26">
        <v>13</v>
      </c>
      <c r="T617" s="26">
        <v>650.2</v>
      </c>
      <c r="U617" s="37">
        <v>7.68</v>
      </c>
      <c r="V617" s="241">
        <v>4</v>
      </c>
    </row>
    <row r="618" s="5" customFormat="1" customHeight="1" spans="1:22">
      <c r="A618" s="47"/>
      <c r="B618" s="27"/>
      <c r="C618" s="25"/>
      <c r="D618" s="215" t="s">
        <v>815</v>
      </c>
      <c r="E618" s="26">
        <v>114.6</v>
      </c>
      <c r="F618" s="26">
        <v>133</v>
      </c>
      <c r="G618" s="26">
        <v>7.1</v>
      </c>
      <c r="H618" s="26">
        <v>28</v>
      </c>
      <c r="I618" s="26">
        <v>294.4</v>
      </c>
      <c r="J618" s="26">
        <v>14.7</v>
      </c>
      <c r="K618" s="26">
        <v>52.5</v>
      </c>
      <c r="L618" s="26">
        <v>208.5</v>
      </c>
      <c r="M618" s="26">
        <v>197.4</v>
      </c>
      <c r="N618" s="26">
        <v>94.7</v>
      </c>
      <c r="O618" s="26">
        <v>28.6</v>
      </c>
      <c r="P618" s="26">
        <v>13.27</v>
      </c>
      <c r="Q618" s="26">
        <v>13.56</v>
      </c>
      <c r="R618" s="26">
        <v>13.37</v>
      </c>
      <c r="S618" s="26">
        <v>13.4</v>
      </c>
      <c r="T618" s="26">
        <v>670</v>
      </c>
      <c r="U618" s="37">
        <v>4.77</v>
      </c>
      <c r="V618" s="241">
        <v>8</v>
      </c>
    </row>
    <row r="619" s="5" customFormat="1" customHeight="1" spans="1:22">
      <c r="A619" s="47"/>
      <c r="B619" s="27"/>
      <c r="C619" s="25"/>
      <c r="D619" s="215" t="s">
        <v>733</v>
      </c>
      <c r="E619" s="26">
        <v>124.9</v>
      </c>
      <c r="F619" s="26">
        <v>137.5</v>
      </c>
      <c r="G619" s="26">
        <v>3.55</v>
      </c>
      <c r="H619" s="26">
        <v>21.9</v>
      </c>
      <c r="I619" s="26">
        <v>356.46</v>
      </c>
      <c r="J619" s="26">
        <v>14.5</v>
      </c>
      <c r="K619" s="26">
        <v>65.97</v>
      </c>
      <c r="L619" s="26">
        <v>200.17</v>
      </c>
      <c r="M619" s="26">
        <v>175.43</v>
      </c>
      <c r="N619" s="26">
        <v>87.64</v>
      </c>
      <c r="O619" s="26">
        <v>28.09</v>
      </c>
      <c r="P619" s="26">
        <v>14.72</v>
      </c>
      <c r="Q619" s="26">
        <v>15.25</v>
      </c>
      <c r="R619" s="26">
        <v>14.8</v>
      </c>
      <c r="S619" s="26">
        <v>14.92</v>
      </c>
      <c r="T619" s="26">
        <v>710.59</v>
      </c>
      <c r="U619" s="37">
        <v>10.42</v>
      </c>
      <c r="V619" s="241">
        <v>5</v>
      </c>
    </row>
    <row r="620" s="1" customFormat="1" customHeight="1" spans="1:22">
      <c r="A620" s="42"/>
      <c r="B620" s="27"/>
      <c r="C620" s="27"/>
      <c r="D620" s="216" t="s">
        <v>580</v>
      </c>
      <c r="E620" s="28">
        <f t="shared" ref="E620:T620" si="38">AVERAGE(E608:E619)</f>
        <v>119.266666666667</v>
      </c>
      <c r="F620" s="28">
        <f t="shared" si="38"/>
        <v>145.291666666667</v>
      </c>
      <c r="G620" s="28">
        <f t="shared" si="38"/>
        <v>4.77083333333333</v>
      </c>
      <c r="H620" s="28">
        <f t="shared" si="38"/>
        <v>24.2825</v>
      </c>
      <c r="I620" s="28">
        <f t="shared" si="38"/>
        <v>451.671666666667</v>
      </c>
      <c r="J620" s="28">
        <f t="shared" si="38"/>
        <v>14.9516666666667</v>
      </c>
      <c r="K620" s="28">
        <f t="shared" si="38"/>
        <v>62.7525</v>
      </c>
      <c r="L620" s="28">
        <f t="shared" si="38"/>
        <v>185.089166666667</v>
      </c>
      <c r="M620" s="28">
        <f t="shared" si="38"/>
        <v>165.319166666667</v>
      </c>
      <c r="N620" s="28">
        <f t="shared" si="38"/>
        <v>89.245</v>
      </c>
      <c r="O620" s="28">
        <f t="shared" si="38"/>
        <v>28.945</v>
      </c>
      <c r="P620" s="28">
        <f t="shared" si="38"/>
        <v>13.8508333333333</v>
      </c>
      <c r="Q620" s="28">
        <f t="shared" si="38"/>
        <v>13.9958333333333</v>
      </c>
      <c r="R620" s="28">
        <f t="shared" si="38"/>
        <v>14.0983333333333</v>
      </c>
      <c r="S620" s="28">
        <f t="shared" si="38"/>
        <v>13.9808333333333</v>
      </c>
      <c r="T620" s="28">
        <f t="shared" si="38"/>
        <v>688.993333333333</v>
      </c>
      <c r="U620" s="41">
        <v>4.6</v>
      </c>
      <c r="V620" s="242">
        <v>5</v>
      </c>
    </row>
    <row r="621" s="5" customFormat="1" customHeight="1" spans="1:22">
      <c r="A621" s="47" t="s">
        <v>866</v>
      </c>
      <c r="B621" s="27"/>
      <c r="C621" s="217" t="s">
        <v>867</v>
      </c>
      <c r="D621" s="218" t="s">
        <v>815</v>
      </c>
      <c r="E621" s="26">
        <v>123.2</v>
      </c>
      <c r="F621" s="26">
        <v>132</v>
      </c>
      <c r="G621" s="26">
        <v>7.7</v>
      </c>
      <c r="H621" s="26">
        <v>20.3</v>
      </c>
      <c r="I621" s="26">
        <v>163.6</v>
      </c>
      <c r="J621" s="26">
        <v>13.5</v>
      </c>
      <c r="K621" s="26">
        <v>66.5</v>
      </c>
      <c r="L621" s="26">
        <v>186.3</v>
      </c>
      <c r="M621" s="26">
        <v>178.9</v>
      </c>
      <c r="N621" s="26">
        <v>96</v>
      </c>
      <c r="O621" s="26">
        <v>31.7</v>
      </c>
      <c r="P621" s="26">
        <v>320.8</v>
      </c>
      <c r="Q621" s="26">
        <v>327</v>
      </c>
      <c r="R621" s="26"/>
      <c r="S621" s="26">
        <v>323.9</v>
      </c>
      <c r="T621" s="26">
        <v>647.8</v>
      </c>
      <c r="U621" s="37">
        <v>2.2</v>
      </c>
      <c r="V621" s="241">
        <v>4</v>
      </c>
    </row>
    <row r="622" s="5" customFormat="1" customHeight="1" spans="1:22">
      <c r="A622" s="47"/>
      <c r="B622" s="27"/>
      <c r="C622" s="61"/>
      <c r="D622" s="218" t="s">
        <v>733</v>
      </c>
      <c r="E622" s="26">
        <v>125.6</v>
      </c>
      <c r="F622" s="26">
        <v>140.5</v>
      </c>
      <c r="G622" s="26">
        <v>3.08</v>
      </c>
      <c r="H622" s="26">
        <v>23.75</v>
      </c>
      <c r="I622" s="26">
        <v>670.3</v>
      </c>
      <c r="J622" s="26">
        <v>13.58</v>
      </c>
      <c r="K622" s="26">
        <v>57.19</v>
      </c>
      <c r="L622" s="26">
        <v>229.51</v>
      </c>
      <c r="M622" s="26">
        <v>194.84</v>
      </c>
      <c r="N622" s="26">
        <v>86.81</v>
      </c>
      <c r="O622" s="26">
        <v>25.99</v>
      </c>
      <c r="P622" s="26">
        <v>161.23</v>
      </c>
      <c r="Q622" s="26">
        <v>158.08</v>
      </c>
      <c r="R622" s="26"/>
      <c r="S622" s="26">
        <v>159.65</v>
      </c>
      <c r="T622" s="26">
        <v>638.61</v>
      </c>
      <c r="U622" s="37">
        <v>11.7</v>
      </c>
      <c r="V622" s="241">
        <v>2</v>
      </c>
    </row>
    <row r="623" s="5" customFormat="1" customHeight="1" spans="1:22">
      <c r="A623" s="47"/>
      <c r="B623" s="27"/>
      <c r="C623" s="61"/>
      <c r="D623" s="218" t="s">
        <v>743</v>
      </c>
      <c r="E623" s="26">
        <v>121</v>
      </c>
      <c r="F623" s="26">
        <v>160</v>
      </c>
      <c r="G623" s="26">
        <v>4.7</v>
      </c>
      <c r="H623" s="26">
        <v>32.8</v>
      </c>
      <c r="I623" s="26">
        <v>592.2</v>
      </c>
      <c r="J623" s="26">
        <v>14.7</v>
      </c>
      <c r="K623" s="26">
        <v>44.8</v>
      </c>
      <c r="L623" s="26">
        <v>179.9</v>
      </c>
      <c r="M623" s="26">
        <v>158.2</v>
      </c>
      <c r="N623" s="26">
        <v>87.9</v>
      </c>
      <c r="O623" s="26">
        <v>29</v>
      </c>
      <c r="P623" s="26">
        <v>164.4</v>
      </c>
      <c r="Q623" s="26">
        <v>157</v>
      </c>
      <c r="R623" s="26"/>
      <c r="S623" s="26">
        <v>160.7</v>
      </c>
      <c r="T623" s="26">
        <v>642.8</v>
      </c>
      <c r="U623" s="37">
        <v>7.1</v>
      </c>
      <c r="V623" s="241">
        <v>2</v>
      </c>
    </row>
    <row r="624" s="1" customFormat="1" customHeight="1" spans="1:22">
      <c r="A624" s="47"/>
      <c r="B624" s="27"/>
      <c r="C624" s="61"/>
      <c r="D624" s="218" t="s">
        <v>731</v>
      </c>
      <c r="E624" s="26"/>
      <c r="F624" s="26">
        <v>135</v>
      </c>
      <c r="G624" s="26"/>
      <c r="H624" s="26"/>
      <c r="I624" s="26"/>
      <c r="J624" s="26"/>
      <c r="K624" s="26"/>
      <c r="L624" s="26"/>
      <c r="M624" s="26"/>
      <c r="N624" s="26"/>
      <c r="O624" s="26"/>
      <c r="P624" s="26">
        <v>151.37</v>
      </c>
      <c r="Q624" s="26">
        <v>139.76</v>
      </c>
      <c r="R624" s="26"/>
      <c r="S624" s="26">
        <v>145.56</v>
      </c>
      <c r="T624" s="26">
        <v>646.98</v>
      </c>
      <c r="U624" s="37">
        <v>4.23</v>
      </c>
      <c r="V624" s="241">
        <v>2</v>
      </c>
    </row>
    <row r="625" s="5" customFormat="1" customHeight="1" spans="1:22">
      <c r="A625" s="47"/>
      <c r="B625" s="27"/>
      <c r="C625" s="61"/>
      <c r="D625" s="218" t="s">
        <v>781</v>
      </c>
      <c r="E625" s="26"/>
      <c r="F625" s="26">
        <v>146</v>
      </c>
      <c r="G625" s="26"/>
      <c r="H625" s="26"/>
      <c r="I625" s="26"/>
      <c r="J625" s="26"/>
      <c r="K625" s="26"/>
      <c r="L625" s="26"/>
      <c r="M625" s="26"/>
      <c r="N625" s="26"/>
      <c r="O625" s="26"/>
      <c r="P625" s="26">
        <v>195.06</v>
      </c>
      <c r="Q625" s="26">
        <v>203.95</v>
      </c>
      <c r="R625" s="26"/>
      <c r="S625" s="26">
        <v>199.5</v>
      </c>
      <c r="T625" s="26">
        <v>542.7</v>
      </c>
      <c r="U625" s="37">
        <v>12.5</v>
      </c>
      <c r="V625" s="241">
        <v>3</v>
      </c>
    </row>
    <row r="626" s="5" customFormat="1" customHeight="1" spans="1:22">
      <c r="A626" s="47"/>
      <c r="B626" s="27"/>
      <c r="C626" s="61"/>
      <c r="D626" s="218" t="s">
        <v>864</v>
      </c>
      <c r="E626" s="26">
        <v>127.6</v>
      </c>
      <c r="F626" s="26">
        <v>143</v>
      </c>
      <c r="G626" s="26">
        <v>3.7</v>
      </c>
      <c r="H626" s="26">
        <v>34.67</v>
      </c>
      <c r="I626" s="26">
        <v>837</v>
      </c>
      <c r="J626" s="26">
        <v>16.1</v>
      </c>
      <c r="K626" s="26">
        <v>46.4</v>
      </c>
      <c r="L626" s="26">
        <v>166.7</v>
      </c>
      <c r="M626" s="26">
        <v>160.1</v>
      </c>
      <c r="N626" s="26">
        <v>96</v>
      </c>
      <c r="O626" s="26">
        <v>28.2</v>
      </c>
      <c r="P626" s="26">
        <v>658</v>
      </c>
      <c r="Q626" s="26">
        <v>739.1</v>
      </c>
      <c r="R626" s="26"/>
      <c r="S626" s="26">
        <v>698.5</v>
      </c>
      <c r="T626" s="26">
        <v>698.5</v>
      </c>
      <c r="U626" s="37">
        <v>5.85</v>
      </c>
      <c r="V626" s="241">
        <v>2</v>
      </c>
    </row>
    <row r="627" s="1" customFormat="1" customHeight="1" spans="1:22">
      <c r="A627" s="42"/>
      <c r="B627" s="27"/>
      <c r="C627" s="62"/>
      <c r="D627" s="219" t="s">
        <v>580</v>
      </c>
      <c r="E627" s="28">
        <f t="shared" ref="E627:Q627" si="39">AVERAGE(E621:E626)</f>
        <v>124.35</v>
      </c>
      <c r="F627" s="28">
        <f t="shared" si="39"/>
        <v>142.75</v>
      </c>
      <c r="G627" s="28">
        <f t="shared" si="39"/>
        <v>4.795</v>
      </c>
      <c r="H627" s="28">
        <f t="shared" si="39"/>
        <v>27.88</v>
      </c>
      <c r="I627" s="28">
        <f t="shared" si="39"/>
        <v>565.775</v>
      </c>
      <c r="J627" s="28">
        <f t="shared" si="39"/>
        <v>14.47</v>
      </c>
      <c r="K627" s="28">
        <f t="shared" si="39"/>
        <v>53.7225</v>
      </c>
      <c r="L627" s="28">
        <f t="shared" si="39"/>
        <v>190.6025</v>
      </c>
      <c r="M627" s="28">
        <f t="shared" si="39"/>
        <v>173.01</v>
      </c>
      <c r="N627" s="28">
        <f t="shared" si="39"/>
        <v>91.6775</v>
      </c>
      <c r="O627" s="28">
        <f t="shared" si="39"/>
        <v>28.7225</v>
      </c>
      <c r="P627" s="28">
        <f t="shared" si="39"/>
        <v>275.143333333333</v>
      </c>
      <c r="Q627" s="28">
        <f t="shared" si="39"/>
        <v>287.481666666667</v>
      </c>
      <c r="R627" s="28"/>
      <c r="S627" s="28">
        <f>AVERAGE(S621:S626)</f>
        <v>281.301666666667</v>
      </c>
      <c r="T627" s="28">
        <f>AVERAGE(T621:T626)</f>
        <v>636.231666666667</v>
      </c>
      <c r="U627" s="41">
        <v>6.96</v>
      </c>
      <c r="V627" s="242">
        <v>3</v>
      </c>
    </row>
    <row r="628" s="5" customFormat="1" customHeight="1" spans="1:22">
      <c r="A628" s="47" t="s">
        <v>868</v>
      </c>
      <c r="B628" s="27" t="s">
        <v>869</v>
      </c>
      <c r="C628" s="47" t="s">
        <v>870</v>
      </c>
      <c r="D628" s="25" t="s">
        <v>728</v>
      </c>
      <c r="E628" s="26">
        <v>113.6</v>
      </c>
      <c r="F628" s="47">
        <v>145</v>
      </c>
      <c r="G628" s="26">
        <v>4.6</v>
      </c>
      <c r="H628" s="47">
        <v>29.3</v>
      </c>
      <c r="I628" s="26">
        <v>537</v>
      </c>
      <c r="J628" s="47">
        <v>19.3</v>
      </c>
      <c r="K628" s="26">
        <v>65.9</v>
      </c>
      <c r="L628" s="47">
        <v>144.7</v>
      </c>
      <c r="M628" s="26">
        <v>115.2</v>
      </c>
      <c r="N628" s="47">
        <v>79.6</v>
      </c>
      <c r="O628" s="26">
        <v>23.5</v>
      </c>
      <c r="P628" s="47">
        <v>14</v>
      </c>
      <c r="Q628" s="26">
        <v>14.5</v>
      </c>
      <c r="R628" s="47">
        <v>14.4</v>
      </c>
      <c r="S628" s="26">
        <v>14.3</v>
      </c>
      <c r="T628" s="47">
        <v>715</v>
      </c>
      <c r="U628" s="37">
        <v>0.2</v>
      </c>
      <c r="V628" s="47">
        <v>6</v>
      </c>
    </row>
    <row r="629" s="5" customFormat="1" customHeight="1" spans="1:22">
      <c r="A629" s="47"/>
      <c r="B629" s="42"/>
      <c r="C629" s="47"/>
      <c r="D629" s="25" t="s">
        <v>743</v>
      </c>
      <c r="E629" s="26">
        <v>111.4</v>
      </c>
      <c r="F629" s="47">
        <v>147</v>
      </c>
      <c r="G629" s="26">
        <v>7.3</v>
      </c>
      <c r="H629" s="47">
        <v>31.4</v>
      </c>
      <c r="I629" s="26">
        <v>330.1</v>
      </c>
      <c r="J629" s="47">
        <v>15.2</v>
      </c>
      <c r="K629" s="26">
        <v>48.4</v>
      </c>
      <c r="L629" s="47">
        <v>194</v>
      </c>
      <c r="M629" s="26">
        <v>161.7</v>
      </c>
      <c r="N629" s="47">
        <v>83.4</v>
      </c>
      <c r="O629" s="26">
        <v>25.1</v>
      </c>
      <c r="P629" s="47">
        <v>12.4</v>
      </c>
      <c r="Q629" s="26">
        <v>12.2</v>
      </c>
      <c r="R629" s="47">
        <v>11.9</v>
      </c>
      <c r="S629" s="26">
        <v>12.2</v>
      </c>
      <c r="T629" s="47">
        <v>609.2</v>
      </c>
      <c r="U629" s="37">
        <v>0.01</v>
      </c>
      <c r="V629" s="47">
        <v>10</v>
      </c>
    </row>
    <row r="630" s="5" customFormat="1" customHeight="1" spans="1:22">
      <c r="A630" s="47"/>
      <c r="B630" s="42"/>
      <c r="C630" s="47"/>
      <c r="D630" s="25" t="s">
        <v>792</v>
      </c>
      <c r="E630" s="26">
        <v>109.2</v>
      </c>
      <c r="F630" s="47">
        <v>136</v>
      </c>
      <c r="G630" s="26">
        <v>4.3</v>
      </c>
      <c r="H630" s="47">
        <v>32.5</v>
      </c>
      <c r="I630" s="26">
        <v>650</v>
      </c>
      <c r="J630" s="47">
        <v>18.1</v>
      </c>
      <c r="K630" s="26">
        <v>55.9</v>
      </c>
      <c r="L630" s="47">
        <v>207.4</v>
      </c>
      <c r="M630" s="26">
        <v>154.8</v>
      </c>
      <c r="N630" s="47">
        <v>74.6</v>
      </c>
      <c r="O630" s="26">
        <v>20.7</v>
      </c>
      <c r="P630" s="47">
        <v>11.08</v>
      </c>
      <c r="Q630" s="26">
        <v>11.49</v>
      </c>
      <c r="R630" s="47">
        <v>12</v>
      </c>
      <c r="S630" s="26">
        <v>11.53</v>
      </c>
      <c r="T630" s="47">
        <v>576.28</v>
      </c>
      <c r="U630" s="37">
        <v>2.5</v>
      </c>
      <c r="V630" s="47">
        <v>7</v>
      </c>
    </row>
    <row r="631" s="5" customFormat="1" customHeight="1" spans="1:22">
      <c r="A631" s="47"/>
      <c r="B631" s="42"/>
      <c r="C631" s="47"/>
      <c r="D631" s="25" t="s">
        <v>774</v>
      </c>
      <c r="E631" s="26">
        <v>115.7</v>
      </c>
      <c r="F631" s="47">
        <v>131</v>
      </c>
      <c r="G631" s="26">
        <v>5.1</v>
      </c>
      <c r="H631" s="47">
        <v>23.7</v>
      </c>
      <c r="I631" s="26">
        <v>364.71</v>
      </c>
      <c r="J631" s="47">
        <v>18.1</v>
      </c>
      <c r="K631" s="26">
        <v>76.4</v>
      </c>
      <c r="L631" s="47">
        <v>182.5</v>
      </c>
      <c r="M631" s="26">
        <v>149.5</v>
      </c>
      <c r="N631" s="47">
        <v>81.9</v>
      </c>
      <c r="O631" s="26">
        <v>23.1</v>
      </c>
      <c r="P631" s="47">
        <v>12.62</v>
      </c>
      <c r="Q631" s="26">
        <v>12.71</v>
      </c>
      <c r="R631" s="47">
        <v>12.67</v>
      </c>
      <c r="S631" s="26">
        <v>12.67</v>
      </c>
      <c r="T631" s="47">
        <v>633.33</v>
      </c>
      <c r="U631" s="37">
        <v>2.87</v>
      </c>
      <c r="V631" s="47">
        <v>9</v>
      </c>
    </row>
    <row r="632" s="5" customFormat="1" customHeight="1" spans="1:22">
      <c r="A632" s="47"/>
      <c r="B632" s="42"/>
      <c r="C632" s="47"/>
      <c r="D632" s="25" t="s">
        <v>739</v>
      </c>
      <c r="E632" s="26">
        <v>118</v>
      </c>
      <c r="F632" s="47">
        <v>134</v>
      </c>
      <c r="G632" s="26">
        <v>6.8</v>
      </c>
      <c r="H632" s="47">
        <v>29.6</v>
      </c>
      <c r="I632" s="26">
        <v>333.7</v>
      </c>
      <c r="J632" s="47">
        <v>21.5</v>
      </c>
      <c r="K632" s="26">
        <v>72.7</v>
      </c>
      <c r="L632" s="47">
        <v>172.5</v>
      </c>
      <c r="M632" s="26">
        <v>120.8</v>
      </c>
      <c r="N632" s="47">
        <v>70</v>
      </c>
      <c r="O632" s="26">
        <v>25</v>
      </c>
      <c r="P632" s="47">
        <v>11.05</v>
      </c>
      <c r="Q632" s="26">
        <v>11.05</v>
      </c>
      <c r="R632" s="47">
        <v>10.82</v>
      </c>
      <c r="S632" s="26">
        <v>10.97</v>
      </c>
      <c r="T632" s="47">
        <v>548.7</v>
      </c>
      <c r="U632" s="37">
        <v>-0.54</v>
      </c>
      <c r="V632" s="47">
        <v>8</v>
      </c>
    </row>
    <row r="633" s="5" customFormat="1" customHeight="1" spans="1:22">
      <c r="A633" s="47"/>
      <c r="B633" s="42"/>
      <c r="C633" s="47"/>
      <c r="D633" s="25" t="s">
        <v>736</v>
      </c>
      <c r="E633" s="26">
        <v>123</v>
      </c>
      <c r="F633" s="47">
        <v>128</v>
      </c>
      <c r="G633" s="26">
        <v>3.1</v>
      </c>
      <c r="H633" s="47">
        <v>32.3</v>
      </c>
      <c r="I633" s="26">
        <v>941.9</v>
      </c>
      <c r="J633" s="47">
        <v>18.6</v>
      </c>
      <c r="K633" s="26">
        <v>57.6</v>
      </c>
      <c r="L633" s="47">
        <v>185.5</v>
      </c>
      <c r="M633" s="26">
        <v>172</v>
      </c>
      <c r="N633" s="47">
        <v>92.7</v>
      </c>
      <c r="O633" s="26">
        <v>23.5</v>
      </c>
      <c r="P633" s="47">
        <v>15.6</v>
      </c>
      <c r="Q633" s="26">
        <v>16.5</v>
      </c>
      <c r="R633" s="47">
        <v>16.3</v>
      </c>
      <c r="S633" s="26">
        <v>16.15</v>
      </c>
      <c r="T633" s="47">
        <v>734.1</v>
      </c>
      <c r="U633" s="37">
        <v>11.4</v>
      </c>
      <c r="V633" s="47">
        <v>2</v>
      </c>
    </row>
    <row r="634" s="5" customFormat="1" customHeight="1" spans="1:22">
      <c r="A634" s="47"/>
      <c r="B634" s="42"/>
      <c r="C634" s="47"/>
      <c r="D634" s="25" t="s">
        <v>727</v>
      </c>
      <c r="E634" s="26">
        <v>114.8</v>
      </c>
      <c r="F634" s="47">
        <v>127</v>
      </c>
      <c r="G634" s="26">
        <v>6.6</v>
      </c>
      <c r="H634" s="47">
        <v>25.4</v>
      </c>
      <c r="I634" s="26">
        <v>284.8</v>
      </c>
      <c r="J634" s="47">
        <v>17.1</v>
      </c>
      <c r="K634" s="26">
        <v>67.3</v>
      </c>
      <c r="L634" s="47">
        <v>174.7</v>
      </c>
      <c r="M634" s="26">
        <v>157.5</v>
      </c>
      <c r="N634" s="47">
        <v>90.2</v>
      </c>
      <c r="O634" s="26">
        <v>26.85</v>
      </c>
      <c r="P634" s="47">
        <v>12.84</v>
      </c>
      <c r="Q634" s="26">
        <v>12.44</v>
      </c>
      <c r="R634" s="47">
        <v>13.16</v>
      </c>
      <c r="S634" s="26">
        <v>12.81</v>
      </c>
      <c r="T634" s="47">
        <v>640.67</v>
      </c>
      <c r="U634" s="37">
        <v>7.62</v>
      </c>
      <c r="V634" s="47">
        <v>2</v>
      </c>
    </row>
    <row r="635" s="5" customFormat="1" customHeight="1" spans="1:22">
      <c r="A635" s="47"/>
      <c r="B635" s="42"/>
      <c r="C635" s="47"/>
      <c r="D635" s="25" t="s">
        <v>860</v>
      </c>
      <c r="E635" s="26">
        <v>125</v>
      </c>
      <c r="F635" s="47">
        <v>143</v>
      </c>
      <c r="G635" s="26">
        <v>6.4</v>
      </c>
      <c r="H635" s="47">
        <v>31</v>
      </c>
      <c r="I635" s="26">
        <v>383.1</v>
      </c>
      <c r="J635" s="47">
        <v>18.3</v>
      </c>
      <c r="K635" s="26">
        <v>59.1</v>
      </c>
      <c r="L635" s="47">
        <v>174.2</v>
      </c>
      <c r="M635" s="26">
        <v>154.5</v>
      </c>
      <c r="N635" s="47">
        <v>88.73</v>
      </c>
      <c r="O635" s="26">
        <v>21.58</v>
      </c>
      <c r="P635" s="47">
        <v>10.26</v>
      </c>
      <c r="Q635" s="26">
        <v>10.77</v>
      </c>
      <c r="R635" s="47">
        <v>11.27</v>
      </c>
      <c r="S635" s="26">
        <v>10.77</v>
      </c>
      <c r="T635" s="47">
        <v>538.3</v>
      </c>
      <c r="U635" s="37">
        <v>-1.48</v>
      </c>
      <c r="V635" s="47">
        <v>11</v>
      </c>
    </row>
    <row r="636" s="5" customFormat="1" customHeight="1" spans="1:22">
      <c r="A636" s="47"/>
      <c r="B636" s="42"/>
      <c r="C636" s="47"/>
      <c r="D636" s="25" t="s">
        <v>734</v>
      </c>
      <c r="E636" s="26">
        <v>108.3</v>
      </c>
      <c r="F636" s="47">
        <v>128</v>
      </c>
      <c r="G636" s="26">
        <v>6.8</v>
      </c>
      <c r="H636" s="47">
        <v>21.3</v>
      </c>
      <c r="I636" s="26">
        <v>213.2</v>
      </c>
      <c r="J636" s="47">
        <v>14.3</v>
      </c>
      <c r="K636" s="26">
        <v>67.1</v>
      </c>
      <c r="L636" s="47">
        <v>166.9</v>
      </c>
      <c r="M636" s="26">
        <v>139.8</v>
      </c>
      <c r="N636" s="47">
        <v>83.8</v>
      </c>
      <c r="O636" s="26">
        <v>21</v>
      </c>
      <c r="P636" s="47">
        <v>10.48</v>
      </c>
      <c r="Q636" s="26">
        <v>9.93</v>
      </c>
      <c r="R636" s="47">
        <v>9.48</v>
      </c>
      <c r="S636" s="26">
        <v>9.96</v>
      </c>
      <c r="T636" s="47">
        <v>498.09</v>
      </c>
      <c r="U636" s="37">
        <v>-5.4</v>
      </c>
      <c r="V636" s="47">
        <v>11</v>
      </c>
    </row>
    <row r="637" s="5" customFormat="1" customHeight="1" spans="1:22">
      <c r="A637" s="47"/>
      <c r="B637" s="42"/>
      <c r="C637" s="47"/>
      <c r="D637" s="25" t="s">
        <v>837</v>
      </c>
      <c r="E637" s="26">
        <v>120.7</v>
      </c>
      <c r="F637" s="47">
        <v>131</v>
      </c>
      <c r="G637" s="26">
        <v>3.25</v>
      </c>
      <c r="H637" s="47">
        <v>25.46</v>
      </c>
      <c r="I637" s="26">
        <v>683.33</v>
      </c>
      <c r="J637" s="47">
        <v>17.5</v>
      </c>
      <c r="K637" s="26">
        <v>68.74</v>
      </c>
      <c r="L637" s="47">
        <v>187.55</v>
      </c>
      <c r="M637" s="26">
        <v>165.53</v>
      </c>
      <c r="N637" s="47">
        <v>88.26</v>
      </c>
      <c r="O637" s="26">
        <v>23.35</v>
      </c>
      <c r="P637" s="47">
        <v>15.85</v>
      </c>
      <c r="Q637" s="26">
        <v>15.89</v>
      </c>
      <c r="R637" s="47">
        <v>15.8</v>
      </c>
      <c r="S637" s="26">
        <v>15.85</v>
      </c>
      <c r="T637" s="47">
        <v>660.33</v>
      </c>
      <c r="U637" s="37">
        <v>4.7</v>
      </c>
      <c r="V637" s="47">
        <v>6</v>
      </c>
    </row>
    <row r="638" s="5" customFormat="1" customHeight="1" spans="1:22">
      <c r="A638" s="47"/>
      <c r="B638" s="42"/>
      <c r="C638" s="47"/>
      <c r="D638" s="25" t="s">
        <v>787</v>
      </c>
      <c r="E638" s="26">
        <v>112</v>
      </c>
      <c r="F638" s="47">
        <v>131</v>
      </c>
      <c r="G638" s="26">
        <v>9.7</v>
      </c>
      <c r="H638" s="47">
        <v>26.1</v>
      </c>
      <c r="I638" s="26">
        <v>169.8</v>
      </c>
      <c r="J638" s="47">
        <v>17.8</v>
      </c>
      <c r="K638" s="26">
        <v>68.1</v>
      </c>
      <c r="L638" s="47">
        <v>190.9</v>
      </c>
      <c r="M638" s="26">
        <v>164.1</v>
      </c>
      <c r="N638" s="47">
        <v>85.9</v>
      </c>
      <c r="O638" s="26">
        <v>25.5</v>
      </c>
      <c r="P638" s="47">
        <v>14.5</v>
      </c>
      <c r="Q638" s="26">
        <v>14.78</v>
      </c>
      <c r="R638" s="47">
        <v>15.21</v>
      </c>
      <c r="S638" s="26">
        <v>14.83</v>
      </c>
      <c r="T638" s="47">
        <v>741.5</v>
      </c>
      <c r="U638" s="37">
        <v>19.12</v>
      </c>
      <c r="V638" s="47">
        <v>1</v>
      </c>
    </row>
    <row r="639" s="5" customFormat="1" customHeight="1" spans="1:22">
      <c r="A639" s="47"/>
      <c r="B639" s="42"/>
      <c r="C639" s="47"/>
      <c r="D639" s="27" t="s">
        <v>580</v>
      </c>
      <c r="E639" s="28">
        <f t="shared" ref="E639:T639" si="40">AVERAGE(E628:E638)</f>
        <v>115.609090909091</v>
      </c>
      <c r="F639" s="28">
        <f t="shared" si="40"/>
        <v>134.636363636364</v>
      </c>
      <c r="G639" s="28">
        <f t="shared" si="40"/>
        <v>5.81363636363636</v>
      </c>
      <c r="H639" s="28">
        <f t="shared" si="40"/>
        <v>28.0054545454545</v>
      </c>
      <c r="I639" s="28">
        <f t="shared" si="40"/>
        <v>444.694545454546</v>
      </c>
      <c r="J639" s="28">
        <f t="shared" si="40"/>
        <v>17.8</v>
      </c>
      <c r="K639" s="28">
        <f t="shared" si="40"/>
        <v>64.2945454545455</v>
      </c>
      <c r="L639" s="28">
        <f t="shared" si="40"/>
        <v>180.077272727273</v>
      </c>
      <c r="M639" s="28">
        <f t="shared" si="40"/>
        <v>150.493636363636</v>
      </c>
      <c r="N639" s="28">
        <f t="shared" si="40"/>
        <v>83.5536363636364</v>
      </c>
      <c r="O639" s="28">
        <f t="shared" si="40"/>
        <v>23.5618181818182</v>
      </c>
      <c r="P639" s="28">
        <f t="shared" si="40"/>
        <v>12.7890909090909</v>
      </c>
      <c r="Q639" s="28">
        <f t="shared" si="40"/>
        <v>12.9327272727273</v>
      </c>
      <c r="R639" s="28">
        <f t="shared" si="40"/>
        <v>13.0009090909091</v>
      </c>
      <c r="S639" s="28">
        <f t="shared" si="40"/>
        <v>12.9127272727273</v>
      </c>
      <c r="T639" s="28">
        <f t="shared" si="40"/>
        <v>626.863636363636</v>
      </c>
      <c r="U639" s="41">
        <v>4.62</v>
      </c>
      <c r="V639" s="42">
        <v>6</v>
      </c>
    </row>
    <row r="640" s="5" customFormat="1" customHeight="1" spans="1:22">
      <c r="A640" s="47" t="s">
        <v>871</v>
      </c>
      <c r="B640" s="42"/>
      <c r="C640" s="47" t="s">
        <v>872</v>
      </c>
      <c r="D640" s="25" t="s">
        <v>862</v>
      </c>
      <c r="E640" s="26">
        <v>105.6</v>
      </c>
      <c r="F640" s="26">
        <v>141</v>
      </c>
      <c r="G640" s="26">
        <v>5.5</v>
      </c>
      <c r="H640" s="26">
        <v>28.2</v>
      </c>
      <c r="I640" s="26">
        <v>412.7</v>
      </c>
      <c r="J640" s="26">
        <v>18.5</v>
      </c>
      <c r="K640" s="26">
        <v>65.6</v>
      </c>
      <c r="L640" s="26">
        <v>156.3</v>
      </c>
      <c r="M640" s="26">
        <v>123.9</v>
      </c>
      <c r="N640" s="26">
        <v>79.3</v>
      </c>
      <c r="O640" s="26">
        <v>22.2</v>
      </c>
      <c r="P640" s="37">
        <v>12.38</v>
      </c>
      <c r="Q640" s="37">
        <v>12.38</v>
      </c>
      <c r="R640" s="37">
        <v>12.67</v>
      </c>
      <c r="S640" s="37">
        <v>12.48</v>
      </c>
      <c r="T640" s="26">
        <v>623.8</v>
      </c>
      <c r="U640" s="37">
        <v>5.29</v>
      </c>
      <c r="V640" s="40">
        <v>6</v>
      </c>
    </row>
    <row r="641" s="5" customFormat="1" customHeight="1" spans="1:22">
      <c r="A641" s="47"/>
      <c r="B641" s="42"/>
      <c r="C641" s="47"/>
      <c r="D641" s="25" t="s">
        <v>756</v>
      </c>
      <c r="E641" s="26">
        <v>104.6</v>
      </c>
      <c r="F641" s="26">
        <v>156</v>
      </c>
      <c r="G641" s="26">
        <v>3.7</v>
      </c>
      <c r="H641" s="26">
        <v>24.7</v>
      </c>
      <c r="I641" s="26">
        <v>567.6</v>
      </c>
      <c r="J641" s="26">
        <v>17.8</v>
      </c>
      <c r="K641" s="26">
        <v>72.1</v>
      </c>
      <c r="L641" s="26">
        <v>139.2</v>
      </c>
      <c r="M641" s="26">
        <v>124.5</v>
      </c>
      <c r="N641" s="26">
        <v>89.4</v>
      </c>
      <c r="O641" s="26">
        <v>26.7</v>
      </c>
      <c r="P641" s="37">
        <v>15.19</v>
      </c>
      <c r="Q641" s="37">
        <v>15.34</v>
      </c>
      <c r="R641" s="37">
        <v>15.48</v>
      </c>
      <c r="S641" s="37">
        <v>15.34</v>
      </c>
      <c r="T641" s="26">
        <v>767</v>
      </c>
      <c r="U641" s="37">
        <v>6.75</v>
      </c>
      <c r="V641" s="40">
        <v>7</v>
      </c>
    </row>
    <row r="642" s="5" customFormat="1" customHeight="1" spans="1:22">
      <c r="A642" s="47"/>
      <c r="B642" s="42"/>
      <c r="C642" s="47"/>
      <c r="D642" s="25" t="s">
        <v>863</v>
      </c>
      <c r="E642" s="26">
        <v>126.2</v>
      </c>
      <c r="F642" s="26">
        <v>138</v>
      </c>
      <c r="G642" s="26">
        <v>5.4</v>
      </c>
      <c r="H642" s="26">
        <v>19</v>
      </c>
      <c r="I642" s="26">
        <v>353.6</v>
      </c>
      <c r="J642" s="26">
        <v>15.1</v>
      </c>
      <c r="K642" s="26">
        <v>79.6</v>
      </c>
      <c r="L642" s="26">
        <v>205.5</v>
      </c>
      <c r="M642" s="26">
        <v>193.3</v>
      </c>
      <c r="N642" s="26">
        <v>94.1</v>
      </c>
      <c r="O642" s="26">
        <v>22.9</v>
      </c>
      <c r="P642" s="37">
        <v>12.4</v>
      </c>
      <c r="Q642" s="37">
        <v>12.12</v>
      </c>
      <c r="R642" s="37">
        <v>12.24</v>
      </c>
      <c r="S642" s="37">
        <v>12.25</v>
      </c>
      <c r="T642" s="26">
        <v>612.67</v>
      </c>
      <c r="U642" s="37">
        <v>0.88</v>
      </c>
      <c r="V642" s="40">
        <v>7</v>
      </c>
    </row>
    <row r="643" s="5" customFormat="1" customHeight="1" spans="1:22">
      <c r="A643" s="47"/>
      <c r="B643" s="42"/>
      <c r="C643" s="47"/>
      <c r="D643" s="25" t="s">
        <v>788</v>
      </c>
      <c r="E643" s="26">
        <v>111</v>
      </c>
      <c r="F643" s="26">
        <v>148</v>
      </c>
      <c r="G643" s="26">
        <v>5.2</v>
      </c>
      <c r="H643" s="26">
        <v>18.2</v>
      </c>
      <c r="I643" s="26">
        <v>350</v>
      </c>
      <c r="J643" s="26">
        <v>13</v>
      </c>
      <c r="K643" s="26">
        <v>71.5</v>
      </c>
      <c r="L643" s="26">
        <v>205.6</v>
      </c>
      <c r="M643" s="26">
        <v>178.3</v>
      </c>
      <c r="N643" s="26">
        <v>86.8</v>
      </c>
      <c r="O643" s="26">
        <v>21.3</v>
      </c>
      <c r="P643" s="37">
        <v>11.9</v>
      </c>
      <c r="Q643" s="37">
        <v>12.3</v>
      </c>
      <c r="R643" s="37">
        <v>12.9</v>
      </c>
      <c r="S643" s="37">
        <v>12.4</v>
      </c>
      <c r="T643" s="26">
        <v>618.7</v>
      </c>
      <c r="U643" s="37">
        <v>3.3</v>
      </c>
      <c r="V643" s="40">
        <v>3</v>
      </c>
    </row>
    <row r="644" s="5" customFormat="1" customHeight="1" spans="1:22">
      <c r="A644" s="47"/>
      <c r="B644" s="42"/>
      <c r="C644" s="47"/>
      <c r="D644" s="25" t="s">
        <v>781</v>
      </c>
      <c r="E644" s="26">
        <v>110.4</v>
      </c>
      <c r="F644" s="26">
        <v>145</v>
      </c>
      <c r="G644" s="26">
        <v>5.9</v>
      </c>
      <c r="H644" s="26">
        <v>32.8</v>
      </c>
      <c r="I644" s="26">
        <v>455.9</v>
      </c>
      <c r="J644" s="26">
        <v>18.1</v>
      </c>
      <c r="K644" s="26">
        <v>55.3</v>
      </c>
      <c r="L644" s="26">
        <v>180.6</v>
      </c>
      <c r="M644" s="26">
        <v>170.4</v>
      </c>
      <c r="N644" s="26">
        <v>94.4</v>
      </c>
      <c r="O644" s="26">
        <v>23.4</v>
      </c>
      <c r="P644" s="37">
        <v>14.73</v>
      </c>
      <c r="Q644" s="37">
        <v>15.49</v>
      </c>
      <c r="R644" s="37">
        <v>15.35</v>
      </c>
      <c r="S644" s="37">
        <v>15.19</v>
      </c>
      <c r="T644" s="26">
        <v>675.1</v>
      </c>
      <c r="U644" s="37">
        <v>4.65</v>
      </c>
      <c r="V644" s="40">
        <v>2</v>
      </c>
    </row>
    <row r="645" s="5" customFormat="1" customHeight="1" spans="1:22">
      <c r="A645" s="47"/>
      <c r="B645" s="42"/>
      <c r="C645" s="47"/>
      <c r="D645" s="25" t="s">
        <v>762</v>
      </c>
      <c r="E645" s="26">
        <v>119.6</v>
      </c>
      <c r="F645" s="26">
        <v>144</v>
      </c>
      <c r="G645" s="26">
        <v>3.5</v>
      </c>
      <c r="H645" s="26">
        <v>33.4</v>
      </c>
      <c r="I645" s="26">
        <v>854.3</v>
      </c>
      <c r="J645" s="26">
        <v>15.8</v>
      </c>
      <c r="K645" s="26">
        <v>47.3</v>
      </c>
      <c r="L645" s="26">
        <v>208.8</v>
      </c>
      <c r="M645" s="26">
        <v>186.8</v>
      </c>
      <c r="N645" s="26">
        <v>89.5</v>
      </c>
      <c r="O645" s="26">
        <v>23.5</v>
      </c>
      <c r="P645" s="37">
        <v>13.4</v>
      </c>
      <c r="Q645" s="37">
        <v>13.9</v>
      </c>
      <c r="R645" s="37">
        <v>14</v>
      </c>
      <c r="S645" s="37">
        <v>13.8</v>
      </c>
      <c r="T645" s="26">
        <v>688.3</v>
      </c>
      <c r="U645" s="37">
        <v>-7.9</v>
      </c>
      <c r="V645" s="40">
        <v>11</v>
      </c>
    </row>
    <row r="646" s="5" customFormat="1" customHeight="1" spans="1:22">
      <c r="A646" s="47"/>
      <c r="B646" s="42"/>
      <c r="C646" s="47"/>
      <c r="D646" s="25" t="s">
        <v>743</v>
      </c>
      <c r="E646" s="26">
        <v>105.4</v>
      </c>
      <c r="F646" s="26">
        <v>152</v>
      </c>
      <c r="G646" s="26">
        <v>7.1</v>
      </c>
      <c r="H646" s="26">
        <v>31.9</v>
      </c>
      <c r="I646" s="26">
        <v>349.3</v>
      </c>
      <c r="J646" s="26">
        <v>18.1</v>
      </c>
      <c r="K646" s="26">
        <v>56.7</v>
      </c>
      <c r="L646" s="26">
        <v>176.2</v>
      </c>
      <c r="M646" s="26">
        <v>157.4</v>
      </c>
      <c r="N646" s="26">
        <v>89.3</v>
      </c>
      <c r="O646" s="26">
        <v>24.2</v>
      </c>
      <c r="P646" s="37">
        <v>13.4</v>
      </c>
      <c r="Q646" s="37">
        <v>13.9</v>
      </c>
      <c r="R646" s="37">
        <v>12.7</v>
      </c>
      <c r="S646" s="37">
        <v>13.3</v>
      </c>
      <c r="T646" s="26">
        <v>666.5</v>
      </c>
      <c r="U646" s="37">
        <v>8.54</v>
      </c>
      <c r="V646" s="40">
        <v>1</v>
      </c>
    </row>
    <row r="647" s="5" customFormat="1" customHeight="1" spans="1:22">
      <c r="A647" s="47"/>
      <c r="B647" s="42"/>
      <c r="C647" s="47"/>
      <c r="D647" s="25" t="s">
        <v>864</v>
      </c>
      <c r="E647" s="26">
        <v>115.4</v>
      </c>
      <c r="F647" s="26">
        <v>168</v>
      </c>
      <c r="G647" s="26">
        <v>3</v>
      </c>
      <c r="H647" s="26">
        <v>31.23</v>
      </c>
      <c r="I647" s="26">
        <v>940.93</v>
      </c>
      <c r="J647" s="26">
        <v>18.15</v>
      </c>
      <c r="K647" s="26">
        <v>58.14</v>
      </c>
      <c r="L647" s="26">
        <v>169.3</v>
      </c>
      <c r="M647" s="26">
        <v>160.6</v>
      </c>
      <c r="N647" s="26">
        <v>94.9</v>
      </c>
      <c r="O647" s="26">
        <v>23.7</v>
      </c>
      <c r="P647" s="37">
        <v>15.79</v>
      </c>
      <c r="Q647" s="37">
        <v>15.11</v>
      </c>
      <c r="R647" s="37">
        <v>15.45</v>
      </c>
      <c r="S647" s="37">
        <v>15.45</v>
      </c>
      <c r="T647" s="26">
        <v>768.6</v>
      </c>
      <c r="U647" s="37">
        <v>-5</v>
      </c>
      <c r="V647" s="40">
        <v>12</v>
      </c>
    </row>
    <row r="648" s="5" customFormat="1" customHeight="1" spans="1:22">
      <c r="A648" s="47"/>
      <c r="B648" s="42"/>
      <c r="C648" s="47"/>
      <c r="D648" s="25" t="s">
        <v>731</v>
      </c>
      <c r="E648" s="26">
        <v>122</v>
      </c>
      <c r="F648" s="26">
        <v>141</v>
      </c>
      <c r="G648" s="26">
        <v>7.8</v>
      </c>
      <c r="H648" s="26">
        <v>35.2</v>
      </c>
      <c r="I648" s="26">
        <v>349.1</v>
      </c>
      <c r="J648" s="26">
        <v>17.7</v>
      </c>
      <c r="K648" s="26">
        <v>50.2</v>
      </c>
      <c r="L648" s="26">
        <v>166.3</v>
      </c>
      <c r="M648" s="26">
        <v>158.3</v>
      </c>
      <c r="N648" s="26">
        <v>95.2</v>
      </c>
      <c r="O648" s="26">
        <v>25.7</v>
      </c>
      <c r="P648" s="37">
        <v>13.88</v>
      </c>
      <c r="Q648" s="37">
        <v>14.03</v>
      </c>
      <c r="R648" s="37">
        <v>13.64</v>
      </c>
      <c r="S648" s="37">
        <v>13.85</v>
      </c>
      <c r="T648" s="26">
        <v>692.5</v>
      </c>
      <c r="U648" s="37">
        <v>0.55</v>
      </c>
      <c r="V648" s="40">
        <v>10</v>
      </c>
    </row>
    <row r="649" s="5" customFormat="1" customHeight="1" spans="1:22">
      <c r="A649" s="47"/>
      <c r="B649" s="42"/>
      <c r="C649" s="47"/>
      <c r="D649" s="25" t="s">
        <v>865</v>
      </c>
      <c r="E649" s="26">
        <v>118.8</v>
      </c>
      <c r="F649" s="26">
        <v>150</v>
      </c>
      <c r="G649" s="26">
        <v>3.9</v>
      </c>
      <c r="H649" s="26">
        <v>25.7</v>
      </c>
      <c r="I649" s="26">
        <v>559</v>
      </c>
      <c r="J649" s="26">
        <v>16.7</v>
      </c>
      <c r="K649" s="26">
        <v>65</v>
      </c>
      <c r="L649" s="26">
        <v>165.9</v>
      </c>
      <c r="M649" s="26">
        <v>138.6</v>
      </c>
      <c r="N649" s="26">
        <v>83.5</v>
      </c>
      <c r="O649" s="26">
        <v>26.9</v>
      </c>
      <c r="P649" s="37">
        <v>13.07</v>
      </c>
      <c r="Q649" s="37">
        <v>12.62</v>
      </c>
      <c r="R649" s="37">
        <v>12.74</v>
      </c>
      <c r="S649" s="37">
        <v>12.81</v>
      </c>
      <c r="T649" s="26">
        <v>640.47</v>
      </c>
      <c r="U649" s="37">
        <v>6.07</v>
      </c>
      <c r="V649" s="40">
        <v>6</v>
      </c>
    </row>
    <row r="650" s="5" customFormat="1" customHeight="1" spans="1:22">
      <c r="A650" s="47"/>
      <c r="B650" s="42"/>
      <c r="C650" s="47"/>
      <c r="D650" s="25" t="s">
        <v>815</v>
      </c>
      <c r="E650" s="26">
        <v>107.6</v>
      </c>
      <c r="F650" s="26">
        <v>135</v>
      </c>
      <c r="G650" s="26">
        <v>5.6</v>
      </c>
      <c r="H650" s="26">
        <v>25.5</v>
      </c>
      <c r="I650" s="26">
        <v>355.4</v>
      </c>
      <c r="J650" s="26">
        <v>19</v>
      </c>
      <c r="K650" s="26">
        <v>74.5</v>
      </c>
      <c r="L650" s="26">
        <v>192.8</v>
      </c>
      <c r="M650" s="26">
        <v>184.1</v>
      </c>
      <c r="N650" s="26">
        <v>95.5</v>
      </c>
      <c r="O650" s="26">
        <v>20.9</v>
      </c>
      <c r="P650" s="37">
        <v>13.94</v>
      </c>
      <c r="Q650" s="37">
        <v>14.25</v>
      </c>
      <c r="R650" s="37">
        <v>13.89</v>
      </c>
      <c r="S650" s="37">
        <v>14.0266666666667</v>
      </c>
      <c r="T650" s="26">
        <v>701.7</v>
      </c>
      <c r="U650" s="37">
        <v>9.72</v>
      </c>
      <c r="V650" s="40">
        <v>3</v>
      </c>
    </row>
    <row r="651" s="5" customFormat="1" customHeight="1" spans="1:22">
      <c r="A651" s="47"/>
      <c r="B651" s="42"/>
      <c r="C651" s="47"/>
      <c r="D651" s="25" t="s">
        <v>733</v>
      </c>
      <c r="E651" s="26">
        <v>120.5</v>
      </c>
      <c r="F651" s="26">
        <v>138.5</v>
      </c>
      <c r="G651" s="26">
        <v>4.14</v>
      </c>
      <c r="H651" s="26">
        <v>26.2</v>
      </c>
      <c r="I651" s="26">
        <v>281.71</v>
      </c>
      <c r="J651" s="26">
        <v>18</v>
      </c>
      <c r="K651" s="26">
        <v>68.68</v>
      </c>
      <c r="L651" s="26">
        <v>195.82</v>
      </c>
      <c r="M651" s="26">
        <v>185.4</v>
      </c>
      <c r="N651" s="26">
        <v>94.68</v>
      </c>
      <c r="O651" s="26">
        <v>22.14</v>
      </c>
      <c r="P651" s="37">
        <v>14.8</v>
      </c>
      <c r="Q651" s="37">
        <v>15.03</v>
      </c>
      <c r="R651" s="37">
        <v>14.96</v>
      </c>
      <c r="S651" s="37">
        <v>14.93</v>
      </c>
      <c r="T651" s="26">
        <v>710.9</v>
      </c>
      <c r="U651" s="37">
        <v>10.47</v>
      </c>
      <c r="V651" s="40">
        <v>4</v>
      </c>
    </row>
    <row r="652" s="5" customFormat="1" customHeight="1" spans="1:22">
      <c r="A652" s="47"/>
      <c r="B652" s="42"/>
      <c r="C652" s="47"/>
      <c r="D652" s="27" t="s">
        <v>580</v>
      </c>
      <c r="E652" s="28">
        <f t="shared" ref="E652:T652" si="41">AVERAGE(E640:E651)</f>
        <v>113.925</v>
      </c>
      <c r="F652" s="28">
        <f t="shared" si="41"/>
        <v>146.375</v>
      </c>
      <c r="G652" s="28">
        <f t="shared" si="41"/>
        <v>5.06166666666667</v>
      </c>
      <c r="H652" s="28">
        <f t="shared" si="41"/>
        <v>27.6691666666667</v>
      </c>
      <c r="I652" s="28">
        <f t="shared" si="41"/>
        <v>485.795</v>
      </c>
      <c r="J652" s="28">
        <f t="shared" si="41"/>
        <v>17.1625</v>
      </c>
      <c r="K652" s="28">
        <f t="shared" si="41"/>
        <v>63.7183333333333</v>
      </c>
      <c r="L652" s="28">
        <f t="shared" si="41"/>
        <v>180.193333333333</v>
      </c>
      <c r="M652" s="28">
        <f t="shared" si="41"/>
        <v>163.466666666667</v>
      </c>
      <c r="N652" s="28">
        <f t="shared" si="41"/>
        <v>90.5483333333333</v>
      </c>
      <c r="O652" s="28">
        <f t="shared" si="41"/>
        <v>23.6283333333333</v>
      </c>
      <c r="P652" s="28">
        <f t="shared" si="41"/>
        <v>13.74</v>
      </c>
      <c r="Q652" s="28">
        <f t="shared" si="41"/>
        <v>13.8725</v>
      </c>
      <c r="R652" s="28">
        <f t="shared" si="41"/>
        <v>13.835</v>
      </c>
      <c r="S652" s="28">
        <f t="shared" si="41"/>
        <v>13.8188888888889</v>
      </c>
      <c r="T652" s="28">
        <f t="shared" si="41"/>
        <v>680.52</v>
      </c>
      <c r="U652" s="41">
        <v>3.26</v>
      </c>
      <c r="V652" s="42">
        <v>7</v>
      </c>
    </row>
    <row r="653" s="5" customFormat="1" customHeight="1" spans="1:22">
      <c r="A653" s="47" t="s">
        <v>866</v>
      </c>
      <c r="B653" s="42"/>
      <c r="C653" s="217" t="s">
        <v>873</v>
      </c>
      <c r="D653" s="243" t="s">
        <v>815</v>
      </c>
      <c r="E653" s="26">
        <v>124</v>
      </c>
      <c r="F653" s="26">
        <v>136</v>
      </c>
      <c r="G653" s="26">
        <v>7.1</v>
      </c>
      <c r="H653" s="26">
        <v>37</v>
      </c>
      <c r="I653" s="26">
        <v>421.1</v>
      </c>
      <c r="J653" s="26">
        <v>18.7</v>
      </c>
      <c r="K653" s="26">
        <v>50.5</v>
      </c>
      <c r="L653" s="26">
        <v>184.8</v>
      </c>
      <c r="M653" s="26">
        <v>174.6</v>
      </c>
      <c r="N653" s="26">
        <v>94.5</v>
      </c>
      <c r="O653" s="26">
        <v>24</v>
      </c>
      <c r="P653" s="26">
        <v>340.86</v>
      </c>
      <c r="Q653" s="26">
        <v>345.14</v>
      </c>
      <c r="R653" s="26"/>
      <c r="S653" s="26">
        <v>343</v>
      </c>
      <c r="T653" s="26">
        <v>686.1</v>
      </c>
      <c r="U653" s="37">
        <v>8.2</v>
      </c>
      <c r="V653" s="26">
        <v>2</v>
      </c>
    </row>
    <row r="654" s="5" customFormat="1" customHeight="1" spans="1:22">
      <c r="A654" s="47"/>
      <c r="B654" s="42"/>
      <c r="C654" s="61"/>
      <c r="D654" s="243" t="s">
        <v>733</v>
      </c>
      <c r="E654" s="26">
        <v>121.15</v>
      </c>
      <c r="F654" s="26">
        <v>141</v>
      </c>
      <c r="G654" s="26">
        <v>3.25</v>
      </c>
      <c r="H654" s="26">
        <v>30.45</v>
      </c>
      <c r="I654" s="26">
        <v>836.96</v>
      </c>
      <c r="J654" s="26">
        <v>17.17</v>
      </c>
      <c r="K654" s="26">
        <v>56.38</v>
      </c>
      <c r="L654" s="26">
        <v>223.01</v>
      </c>
      <c r="M654" s="26">
        <v>186.66</v>
      </c>
      <c r="N654" s="26">
        <v>85.59</v>
      </c>
      <c r="O654" s="26">
        <v>21.72</v>
      </c>
      <c r="P654" s="26">
        <v>156.21</v>
      </c>
      <c r="Q654" s="26">
        <v>154.81</v>
      </c>
      <c r="R654" s="26"/>
      <c r="S654" s="26">
        <v>155.51</v>
      </c>
      <c r="T654" s="26">
        <v>622.04</v>
      </c>
      <c r="U654" s="37">
        <v>8.8</v>
      </c>
      <c r="V654" s="26">
        <v>3</v>
      </c>
    </row>
    <row r="655" s="5" customFormat="1" customHeight="1" spans="1:22">
      <c r="A655" s="47"/>
      <c r="B655" s="42"/>
      <c r="C655" s="61"/>
      <c r="D655" s="243" t="s">
        <v>743</v>
      </c>
      <c r="E655" s="26">
        <v>112.7</v>
      </c>
      <c r="F655" s="26">
        <v>161</v>
      </c>
      <c r="G655" s="26">
        <v>8.4</v>
      </c>
      <c r="H655" s="26">
        <v>36</v>
      </c>
      <c r="I655" s="26">
        <v>326.3</v>
      </c>
      <c r="J655" s="26">
        <v>17.1</v>
      </c>
      <c r="K655" s="26">
        <v>47.4</v>
      </c>
      <c r="L655" s="26">
        <v>197</v>
      </c>
      <c r="M655" s="26">
        <v>173.5</v>
      </c>
      <c r="N655" s="26">
        <v>88.1</v>
      </c>
      <c r="O655" s="26">
        <v>23.6</v>
      </c>
      <c r="P655" s="26">
        <v>169.4</v>
      </c>
      <c r="Q655" s="26">
        <v>159.4</v>
      </c>
      <c r="R655" s="26"/>
      <c r="S655" s="26">
        <v>164.4</v>
      </c>
      <c r="T655" s="26">
        <v>657.7</v>
      </c>
      <c r="U655" s="37">
        <v>9.5</v>
      </c>
      <c r="V655" s="26">
        <v>1</v>
      </c>
    </row>
    <row r="656" s="5" customFormat="1" customHeight="1" spans="1:22">
      <c r="A656" s="47"/>
      <c r="B656" s="42"/>
      <c r="C656" s="61"/>
      <c r="D656" s="243" t="s">
        <v>731</v>
      </c>
      <c r="E656" s="26"/>
      <c r="F656" s="26">
        <v>139</v>
      </c>
      <c r="G656" s="26"/>
      <c r="H656" s="26"/>
      <c r="I656" s="26"/>
      <c r="J656" s="26"/>
      <c r="K656" s="26"/>
      <c r="L656" s="26"/>
      <c r="M656" s="26"/>
      <c r="N656" s="26"/>
      <c r="O656" s="26"/>
      <c r="P656" s="26">
        <v>155.18</v>
      </c>
      <c r="Q656" s="26">
        <v>148.12</v>
      </c>
      <c r="R656" s="26"/>
      <c r="S656" s="26">
        <v>151.65</v>
      </c>
      <c r="T656" s="26">
        <v>674.05</v>
      </c>
      <c r="U656" s="37">
        <v>8.59</v>
      </c>
      <c r="V656" s="26">
        <v>1</v>
      </c>
    </row>
    <row r="657" s="5" customFormat="1" customHeight="1" spans="1:22">
      <c r="A657" s="47"/>
      <c r="B657" s="42"/>
      <c r="C657" s="61"/>
      <c r="D657" s="243" t="s">
        <v>781</v>
      </c>
      <c r="E657" s="26"/>
      <c r="F657" s="26">
        <v>146</v>
      </c>
      <c r="G657" s="26"/>
      <c r="H657" s="26"/>
      <c r="I657" s="26"/>
      <c r="J657" s="26"/>
      <c r="K657" s="26"/>
      <c r="L657" s="26"/>
      <c r="M657" s="26"/>
      <c r="N657" s="26"/>
      <c r="O657" s="26"/>
      <c r="P657" s="26">
        <v>199.86</v>
      </c>
      <c r="Q657" s="26">
        <v>209.79</v>
      </c>
      <c r="R657" s="26"/>
      <c r="S657" s="26">
        <v>204.83</v>
      </c>
      <c r="T657" s="26">
        <v>557.1</v>
      </c>
      <c r="U657" s="37">
        <v>15.5</v>
      </c>
      <c r="V657" s="26">
        <v>2</v>
      </c>
    </row>
    <row r="658" s="5" customFormat="1" customHeight="1" spans="1:22">
      <c r="A658" s="47"/>
      <c r="B658" s="42"/>
      <c r="C658" s="61"/>
      <c r="D658" s="243" t="s">
        <v>864</v>
      </c>
      <c r="E658" s="26">
        <v>127.8</v>
      </c>
      <c r="F658" s="26">
        <v>147</v>
      </c>
      <c r="G658" s="26">
        <v>3.7</v>
      </c>
      <c r="H658" s="26">
        <v>33.48</v>
      </c>
      <c r="I658" s="26">
        <v>805</v>
      </c>
      <c r="J658" s="26">
        <v>19.8</v>
      </c>
      <c r="K658" s="26">
        <v>59.1</v>
      </c>
      <c r="L658" s="26">
        <v>182.3</v>
      </c>
      <c r="M658" s="26">
        <v>173.7</v>
      </c>
      <c r="N658" s="26">
        <v>95.3</v>
      </c>
      <c r="O658" s="26">
        <v>22.5</v>
      </c>
      <c r="P658" s="26">
        <v>665.8</v>
      </c>
      <c r="Q658" s="26">
        <v>693.8</v>
      </c>
      <c r="R658" s="26"/>
      <c r="S658" s="26">
        <v>679.8</v>
      </c>
      <c r="T658" s="26">
        <v>679.8</v>
      </c>
      <c r="U658" s="37">
        <v>3.02</v>
      </c>
      <c r="V658" s="26">
        <v>4</v>
      </c>
    </row>
    <row r="659" s="5" customFormat="1" customHeight="1" spans="1:22">
      <c r="A659" s="47"/>
      <c r="B659" s="42"/>
      <c r="C659" s="61"/>
      <c r="D659" s="53" t="s">
        <v>580</v>
      </c>
      <c r="E659" s="54">
        <f>AVERAGE(E654:E658)</f>
        <v>120.55</v>
      </c>
      <c r="F659" s="54">
        <f t="shared" ref="F659:Q659" si="42">AVERAGE(F653:F658)</f>
        <v>145</v>
      </c>
      <c r="G659" s="54">
        <f t="shared" si="42"/>
        <v>5.6125</v>
      </c>
      <c r="H659" s="54">
        <f t="shared" si="42"/>
        <v>34.2325</v>
      </c>
      <c r="I659" s="54">
        <f t="shared" si="42"/>
        <v>597.34</v>
      </c>
      <c r="J659" s="54">
        <f t="shared" si="42"/>
        <v>18.1925</v>
      </c>
      <c r="K659" s="54">
        <f t="shared" si="42"/>
        <v>53.345</v>
      </c>
      <c r="L659" s="54">
        <f t="shared" si="42"/>
        <v>196.7775</v>
      </c>
      <c r="M659" s="54">
        <f t="shared" si="42"/>
        <v>177.115</v>
      </c>
      <c r="N659" s="54">
        <f t="shared" si="42"/>
        <v>90.8725</v>
      </c>
      <c r="O659" s="54">
        <f t="shared" si="42"/>
        <v>22.955</v>
      </c>
      <c r="P659" s="54">
        <f t="shared" si="42"/>
        <v>281.218333333333</v>
      </c>
      <c r="Q659" s="54">
        <f t="shared" si="42"/>
        <v>285.176666666667</v>
      </c>
      <c r="R659" s="54"/>
      <c r="S659" s="54">
        <f>AVERAGE(S653:S658)</f>
        <v>283.198333333333</v>
      </c>
      <c r="T659" s="54">
        <f>AVERAGE(T653:T658)</f>
        <v>646.131666666667</v>
      </c>
      <c r="U659" s="62"/>
      <c r="V659" s="21"/>
    </row>
    <row r="660" s="5" customFormat="1" customHeight="1" spans="1:22">
      <c r="A660" s="47" t="s">
        <v>868</v>
      </c>
      <c r="B660" s="27" t="s">
        <v>874</v>
      </c>
      <c r="C660" s="25" t="s">
        <v>875</v>
      </c>
      <c r="D660" s="25" t="s">
        <v>728</v>
      </c>
      <c r="E660" s="26">
        <v>122</v>
      </c>
      <c r="F660" s="26">
        <v>149</v>
      </c>
      <c r="G660" s="26">
        <v>3.9</v>
      </c>
      <c r="H660" s="26">
        <v>26.5</v>
      </c>
      <c r="I660" s="26">
        <v>502.6</v>
      </c>
      <c r="J660" s="26">
        <v>19.6</v>
      </c>
      <c r="K660" s="26">
        <v>74</v>
      </c>
      <c r="L660" s="26">
        <v>192</v>
      </c>
      <c r="M660" s="26">
        <v>172</v>
      </c>
      <c r="N660" s="26">
        <v>89.6</v>
      </c>
      <c r="O660" s="26">
        <v>30.3</v>
      </c>
      <c r="P660" s="37">
        <v>15.9</v>
      </c>
      <c r="Q660" s="37">
        <v>15.5</v>
      </c>
      <c r="R660" s="37">
        <v>16.1</v>
      </c>
      <c r="S660" s="37">
        <v>15.83</v>
      </c>
      <c r="T660" s="26">
        <v>791.5</v>
      </c>
      <c r="U660" s="37">
        <v>10.9</v>
      </c>
      <c r="V660" s="47">
        <v>2</v>
      </c>
    </row>
    <row r="661" s="5" customFormat="1" customHeight="1" spans="1:22">
      <c r="A661" s="47"/>
      <c r="B661" s="42"/>
      <c r="C661" s="47"/>
      <c r="D661" s="25" t="s">
        <v>743</v>
      </c>
      <c r="E661" s="26">
        <v>116.8</v>
      </c>
      <c r="F661" s="26">
        <v>154</v>
      </c>
      <c r="G661" s="26">
        <v>8.4</v>
      </c>
      <c r="H661" s="26">
        <v>24.9</v>
      </c>
      <c r="I661" s="26">
        <v>196.4</v>
      </c>
      <c r="J661" s="26">
        <v>13.8</v>
      </c>
      <c r="K661" s="26">
        <v>55.4</v>
      </c>
      <c r="L661" s="26">
        <v>212.5</v>
      </c>
      <c r="M661" s="26">
        <v>179.3</v>
      </c>
      <c r="N661" s="26">
        <v>84.4</v>
      </c>
      <c r="O661" s="26">
        <v>28.6</v>
      </c>
      <c r="P661" s="37">
        <v>12.1</v>
      </c>
      <c r="Q661" s="37">
        <v>12.8</v>
      </c>
      <c r="R661" s="37">
        <v>12.4</v>
      </c>
      <c r="S661" s="37">
        <v>12.4</v>
      </c>
      <c r="T661" s="26">
        <v>621.1</v>
      </c>
      <c r="U661" s="37">
        <v>3</v>
      </c>
      <c r="V661" s="47">
        <v>8</v>
      </c>
    </row>
    <row r="662" s="5" customFormat="1" customHeight="1" spans="1:22">
      <c r="A662" s="47"/>
      <c r="B662" s="42"/>
      <c r="C662" s="47"/>
      <c r="D662" s="25" t="s">
        <v>792</v>
      </c>
      <c r="E662" s="26">
        <v>117</v>
      </c>
      <c r="F662" s="26">
        <v>144</v>
      </c>
      <c r="G662" s="26">
        <v>4.8</v>
      </c>
      <c r="H662" s="26">
        <v>24.8</v>
      </c>
      <c r="I662" s="26">
        <v>413.8</v>
      </c>
      <c r="J662" s="26">
        <v>12.3</v>
      </c>
      <c r="K662" s="26">
        <v>49.7</v>
      </c>
      <c r="L662" s="26">
        <v>237.1</v>
      </c>
      <c r="M662" s="26">
        <v>215.4</v>
      </c>
      <c r="N662" s="26">
        <v>90.8</v>
      </c>
      <c r="O662" s="26">
        <v>30.2</v>
      </c>
      <c r="P662" s="37">
        <v>12.85</v>
      </c>
      <c r="Q662" s="37">
        <v>13.2</v>
      </c>
      <c r="R662" s="37">
        <v>13.05</v>
      </c>
      <c r="S662" s="37">
        <v>13.03</v>
      </c>
      <c r="T662" s="26">
        <v>651.71</v>
      </c>
      <c r="U662" s="37">
        <v>15.9</v>
      </c>
      <c r="V662" s="47">
        <v>1</v>
      </c>
    </row>
    <row r="663" s="5" customFormat="1" customHeight="1" spans="1:22">
      <c r="A663" s="47"/>
      <c r="B663" s="42"/>
      <c r="C663" s="47"/>
      <c r="D663" s="25" t="s">
        <v>774</v>
      </c>
      <c r="E663" s="26">
        <v>118.7</v>
      </c>
      <c r="F663" s="26">
        <v>143</v>
      </c>
      <c r="G663" s="26">
        <v>3.9</v>
      </c>
      <c r="H663" s="26">
        <v>22.7</v>
      </c>
      <c r="I663" s="26">
        <v>482.05</v>
      </c>
      <c r="J663" s="26">
        <v>14.4</v>
      </c>
      <c r="K663" s="26">
        <v>63.4</v>
      </c>
      <c r="L663" s="26">
        <v>197.2</v>
      </c>
      <c r="M663" s="26">
        <v>158.4</v>
      </c>
      <c r="N663" s="26">
        <v>80.3</v>
      </c>
      <c r="O663" s="26">
        <v>29.2</v>
      </c>
      <c r="P663" s="37">
        <v>13.16</v>
      </c>
      <c r="Q663" s="37">
        <v>13.14</v>
      </c>
      <c r="R663" s="37">
        <v>13.27</v>
      </c>
      <c r="S663" s="37">
        <v>13.19</v>
      </c>
      <c r="T663" s="26">
        <v>659.5</v>
      </c>
      <c r="U663" s="37">
        <v>7.12</v>
      </c>
      <c r="V663" s="47">
        <v>4</v>
      </c>
    </row>
    <row r="664" s="5" customFormat="1" customHeight="1" spans="1:22">
      <c r="A664" s="47"/>
      <c r="B664" s="42"/>
      <c r="C664" s="47"/>
      <c r="D664" s="25" t="s">
        <v>739</v>
      </c>
      <c r="E664" s="26">
        <v>130</v>
      </c>
      <c r="F664" s="26">
        <v>140</v>
      </c>
      <c r="G664" s="26">
        <v>5.6</v>
      </c>
      <c r="H664" s="26">
        <v>22.1</v>
      </c>
      <c r="I664" s="26">
        <v>295.5</v>
      </c>
      <c r="J664" s="26">
        <v>15.6</v>
      </c>
      <c r="K664" s="26">
        <v>70.4</v>
      </c>
      <c r="L664" s="26">
        <v>186.7</v>
      </c>
      <c r="M664" s="26">
        <v>149.6</v>
      </c>
      <c r="N664" s="26">
        <v>80.1</v>
      </c>
      <c r="O664" s="26">
        <v>29.5</v>
      </c>
      <c r="P664" s="37">
        <v>12.32</v>
      </c>
      <c r="Q664" s="37">
        <v>11.98</v>
      </c>
      <c r="R664" s="37">
        <v>12.03</v>
      </c>
      <c r="S664" s="37">
        <v>12.11</v>
      </c>
      <c r="T664" s="26">
        <v>605.5</v>
      </c>
      <c r="U664" s="37">
        <v>9.76</v>
      </c>
      <c r="V664" s="47">
        <v>2</v>
      </c>
    </row>
    <row r="665" s="5" customFormat="1" customHeight="1" spans="1:22">
      <c r="A665" s="47"/>
      <c r="B665" s="42"/>
      <c r="C665" s="47"/>
      <c r="D665" s="25" t="s">
        <v>736</v>
      </c>
      <c r="E665" s="26">
        <v>129.2</v>
      </c>
      <c r="F665" s="26">
        <v>141</v>
      </c>
      <c r="G665" s="26">
        <v>3.3</v>
      </c>
      <c r="H665" s="26">
        <v>32.4</v>
      </c>
      <c r="I665" s="26">
        <v>881.8</v>
      </c>
      <c r="J665" s="26">
        <v>16.3</v>
      </c>
      <c r="K665" s="26">
        <v>50.3</v>
      </c>
      <c r="L665" s="26">
        <v>189.2</v>
      </c>
      <c r="M665" s="26">
        <v>154.3</v>
      </c>
      <c r="N665" s="26">
        <v>81.6</v>
      </c>
      <c r="O665" s="26">
        <v>30.2</v>
      </c>
      <c r="P665" s="37">
        <v>15.9</v>
      </c>
      <c r="Q665" s="37">
        <v>16</v>
      </c>
      <c r="R665" s="37">
        <v>16.2</v>
      </c>
      <c r="S665" s="37">
        <v>16.04</v>
      </c>
      <c r="T665" s="26">
        <v>729.1</v>
      </c>
      <c r="U665" s="37">
        <v>10.6</v>
      </c>
      <c r="V665" s="47">
        <v>3</v>
      </c>
    </row>
    <row r="666" s="5" customFormat="1" customHeight="1" spans="1:22">
      <c r="A666" s="47"/>
      <c r="B666" s="42"/>
      <c r="C666" s="47"/>
      <c r="D666" s="25" t="s">
        <v>727</v>
      </c>
      <c r="E666" s="26">
        <v>128.6</v>
      </c>
      <c r="F666" s="26">
        <v>136</v>
      </c>
      <c r="G666" s="26">
        <v>4.7</v>
      </c>
      <c r="H666" s="26">
        <v>16.7</v>
      </c>
      <c r="I666" s="26">
        <v>255.8</v>
      </c>
      <c r="J666" s="26">
        <v>13.9</v>
      </c>
      <c r="K666" s="26">
        <v>83.2</v>
      </c>
      <c r="L666" s="26">
        <v>172.6</v>
      </c>
      <c r="M666" s="26">
        <v>158.2</v>
      </c>
      <c r="N666" s="26">
        <v>91.7</v>
      </c>
      <c r="O666" s="26">
        <v>30.13</v>
      </c>
      <c r="P666" s="37">
        <v>12.68</v>
      </c>
      <c r="Q666" s="37">
        <v>13.16</v>
      </c>
      <c r="R666" s="37">
        <v>12.96</v>
      </c>
      <c r="S666" s="37">
        <v>12.93</v>
      </c>
      <c r="T666" s="26">
        <v>646.67</v>
      </c>
      <c r="U666" s="37">
        <v>8.63</v>
      </c>
      <c r="V666" s="47">
        <v>1</v>
      </c>
    </row>
    <row r="667" s="5" customFormat="1" customHeight="1" spans="1:22">
      <c r="A667" s="47"/>
      <c r="B667" s="42"/>
      <c r="C667" s="47"/>
      <c r="D667" s="25" t="s">
        <v>860</v>
      </c>
      <c r="E667" s="26">
        <v>134</v>
      </c>
      <c r="F667" s="26">
        <v>148</v>
      </c>
      <c r="G667" s="26">
        <v>5.6</v>
      </c>
      <c r="H667" s="26">
        <v>23.5</v>
      </c>
      <c r="I667" s="26">
        <v>322.2</v>
      </c>
      <c r="J667" s="26">
        <v>14</v>
      </c>
      <c r="K667" s="26">
        <v>59.6</v>
      </c>
      <c r="L667" s="26">
        <v>221.2</v>
      </c>
      <c r="M667" s="26">
        <v>190.2</v>
      </c>
      <c r="N667" s="26">
        <v>85.99</v>
      </c>
      <c r="O667" s="26">
        <v>29.55</v>
      </c>
      <c r="P667" s="37">
        <v>12.27</v>
      </c>
      <c r="Q667" s="37">
        <v>12.3</v>
      </c>
      <c r="R667" s="37">
        <v>11.77</v>
      </c>
      <c r="S667" s="37">
        <v>12.11</v>
      </c>
      <c r="T667" s="26">
        <v>605.7</v>
      </c>
      <c r="U667" s="37">
        <v>10.85</v>
      </c>
      <c r="V667" s="47">
        <v>1</v>
      </c>
    </row>
    <row r="668" s="5" customFormat="1" customHeight="1" spans="1:22">
      <c r="A668" s="47"/>
      <c r="B668" s="42"/>
      <c r="C668" s="47"/>
      <c r="D668" s="25" t="s">
        <v>734</v>
      </c>
      <c r="E668" s="26">
        <v>115.4</v>
      </c>
      <c r="F668" s="26">
        <v>140</v>
      </c>
      <c r="G668" s="26">
        <v>7.6</v>
      </c>
      <c r="H668" s="26">
        <v>17.2</v>
      </c>
      <c r="I668" s="26">
        <v>126.3</v>
      </c>
      <c r="J668" s="26">
        <v>11.8</v>
      </c>
      <c r="K668" s="26">
        <v>68.6</v>
      </c>
      <c r="L668" s="26">
        <v>146.3</v>
      </c>
      <c r="M668" s="26">
        <v>120.4</v>
      </c>
      <c r="N668" s="26">
        <v>82.3</v>
      </c>
      <c r="O668" s="26">
        <v>28.9</v>
      </c>
      <c r="P668" s="37">
        <v>10.44</v>
      </c>
      <c r="Q668" s="37">
        <v>10.82</v>
      </c>
      <c r="R668" s="37">
        <v>10.72</v>
      </c>
      <c r="S668" s="37">
        <v>10.66</v>
      </c>
      <c r="T668" s="26">
        <v>533.08</v>
      </c>
      <c r="U668" s="37">
        <v>1.25</v>
      </c>
      <c r="V668" s="47">
        <v>5</v>
      </c>
    </row>
    <row r="669" s="5" customFormat="1" customHeight="1" spans="1:22">
      <c r="A669" s="47"/>
      <c r="B669" s="42"/>
      <c r="C669" s="47"/>
      <c r="D669" s="25" t="s">
        <v>837</v>
      </c>
      <c r="E669" s="26">
        <v>123.8</v>
      </c>
      <c r="F669" s="26">
        <v>136.5</v>
      </c>
      <c r="G669" s="26">
        <v>3.25</v>
      </c>
      <c r="H669" s="26">
        <v>21.54</v>
      </c>
      <c r="I669" s="26">
        <v>562.8</v>
      </c>
      <c r="J669" s="26">
        <v>14.12</v>
      </c>
      <c r="K669" s="26">
        <v>65.55</v>
      </c>
      <c r="L669" s="26">
        <v>196.24</v>
      </c>
      <c r="M669" s="26">
        <v>174.58</v>
      </c>
      <c r="N669" s="26">
        <v>88.96</v>
      </c>
      <c r="O669" s="26">
        <v>29.97</v>
      </c>
      <c r="P669" s="37">
        <v>17.46</v>
      </c>
      <c r="Q669" s="37">
        <v>17.51</v>
      </c>
      <c r="R669" s="37">
        <v>17.32</v>
      </c>
      <c r="S669" s="37">
        <v>17.43</v>
      </c>
      <c r="T669" s="26">
        <v>726.17</v>
      </c>
      <c r="U669" s="37">
        <v>15.14</v>
      </c>
      <c r="V669" s="47">
        <v>1</v>
      </c>
    </row>
    <row r="670" s="5" customFormat="1" customHeight="1" spans="1:22">
      <c r="A670" s="47"/>
      <c r="B670" s="42"/>
      <c r="C670" s="47"/>
      <c r="D670" s="25" t="s">
        <v>787</v>
      </c>
      <c r="E670" s="26">
        <v>123.8</v>
      </c>
      <c r="F670" s="26">
        <v>138</v>
      </c>
      <c r="G670" s="26">
        <v>7.6</v>
      </c>
      <c r="H670" s="26">
        <v>17.3</v>
      </c>
      <c r="I670" s="26">
        <v>127.5</v>
      </c>
      <c r="J670" s="26">
        <v>12.8</v>
      </c>
      <c r="K670" s="26">
        <v>73.9</v>
      </c>
      <c r="L670" s="26">
        <v>174.1</v>
      </c>
      <c r="M670" s="26">
        <v>151.1</v>
      </c>
      <c r="N670" s="26">
        <v>86.8</v>
      </c>
      <c r="O670" s="26">
        <v>28.9</v>
      </c>
      <c r="P670" s="37">
        <v>12.1</v>
      </c>
      <c r="Q670" s="37">
        <v>12.43</v>
      </c>
      <c r="R670" s="37">
        <v>12.1</v>
      </c>
      <c r="S670" s="37">
        <v>12.21</v>
      </c>
      <c r="T670" s="26">
        <v>610.5</v>
      </c>
      <c r="U670" s="37">
        <v>4</v>
      </c>
      <c r="V670" s="47">
        <v>6</v>
      </c>
    </row>
    <row r="671" s="5" customFormat="1" customHeight="1" spans="1:22">
      <c r="A671" s="47"/>
      <c r="B671" s="42"/>
      <c r="C671" s="47"/>
      <c r="D671" s="27" t="s">
        <v>580</v>
      </c>
      <c r="E671" s="28">
        <v>123.572727272727</v>
      </c>
      <c r="F671" s="28">
        <v>142.681818181818</v>
      </c>
      <c r="G671" s="28">
        <v>5.33181818181818</v>
      </c>
      <c r="H671" s="28">
        <v>22.6945454545455</v>
      </c>
      <c r="I671" s="28">
        <v>378.795454545455</v>
      </c>
      <c r="J671" s="28">
        <v>14.42</v>
      </c>
      <c r="K671" s="28">
        <v>64.9136363636364</v>
      </c>
      <c r="L671" s="28">
        <v>193.194545454545</v>
      </c>
      <c r="M671" s="28">
        <v>165.770909090909</v>
      </c>
      <c r="N671" s="28">
        <v>85.6863636363636</v>
      </c>
      <c r="O671" s="28">
        <v>29.5863636363636</v>
      </c>
      <c r="P671" s="41">
        <v>13.38</v>
      </c>
      <c r="Q671" s="41">
        <v>13.5309090909091</v>
      </c>
      <c r="R671" s="41">
        <v>13.4472727272727</v>
      </c>
      <c r="S671" s="41">
        <v>13.4490909090909</v>
      </c>
      <c r="T671" s="28">
        <v>652.775454545455</v>
      </c>
      <c r="U671" s="41">
        <v>8.94116397621069</v>
      </c>
      <c r="V671" s="42">
        <v>1</v>
      </c>
    </row>
    <row r="672" s="5" customFormat="1" customHeight="1" spans="1:22">
      <c r="A672" s="47" t="s">
        <v>871</v>
      </c>
      <c r="B672" s="42"/>
      <c r="C672" s="47" t="s">
        <v>876</v>
      </c>
      <c r="D672" s="244" t="s">
        <v>862</v>
      </c>
      <c r="E672" s="245">
        <v>108.8</v>
      </c>
      <c r="F672" s="245">
        <v>139</v>
      </c>
      <c r="G672" s="245">
        <v>4.2</v>
      </c>
      <c r="H672" s="245">
        <v>21.1</v>
      </c>
      <c r="I672" s="245">
        <v>402.4</v>
      </c>
      <c r="J672" s="245">
        <v>16.7</v>
      </c>
      <c r="K672" s="245">
        <v>79.1</v>
      </c>
      <c r="L672" s="245">
        <v>148.4</v>
      </c>
      <c r="M672" s="245">
        <v>123.1</v>
      </c>
      <c r="N672" s="245">
        <v>83</v>
      </c>
      <c r="O672" s="245">
        <v>29.3</v>
      </c>
      <c r="P672" s="245">
        <v>11.52</v>
      </c>
      <c r="Q672" s="245">
        <v>12.51</v>
      </c>
      <c r="R672" s="245">
        <v>12.06</v>
      </c>
      <c r="S672" s="245">
        <v>12.03</v>
      </c>
      <c r="T672" s="245">
        <v>601.5</v>
      </c>
      <c r="U672" s="249">
        <v>1.52</v>
      </c>
      <c r="V672" s="245">
        <v>9</v>
      </c>
    </row>
    <row r="673" s="5" customFormat="1" customHeight="1" spans="1:22">
      <c r="A673" s="47"/>
      <c r="B673" s="42"/>
      <c r="C673" s="47"/>
      <c r="D673" s="244" t="s">
        <v>756</v>
      </c>
      <c r="E673" s="245">
        <v>103.6</v>
      </c>
      <c r="F673" s="245">
        <v>158</v>
      </c>
      <c r="G673" s="245">
        <v>4.1</v>
      </c>
      <c r="H673" s="245">
        <v>26.3</v>
      </c>
      <c r="I673" s="245">
        <v>541.5</v>
      </c>
      <c r="J673" s="245">
        <v>18.6</v>
      </c>
      <c r="K673" s="245">
        <v>70.7</v>
      </c>
      <c r="L673" s="245">
        <v>152</v>
      </c>
      <c r="M673" s="245">
        <v>128.8</v>
      </c>
      <c r="N673" s="245">
        <v>84.7</v>
      </c>
      <c r="O673" s="245">
        <v>32.5</v>
      </c>
      <c r="P673" s="245">
        <v>14.61</v>
      </c>
      <c r="Q673" s="245">
        <v>14.88</v>
      </c>
      <c r="R673" s="245">
        <v>15.14</v>
      </c>
      <c r="S673" s="245">
        <v>14.88</v>
      </c>
      <c r="T673" s="245">
        <v>744</v>
      </c>
      <c r="U673" s="249">
        <v>3.55</v>
      </c>
      <c r="V673" s="245">
        <v>9</v>
      </c>
    </row>
    <row r="674" s="5" customFormat="1" customHeight="1" spans="1:22">
      <c r="A674" s="47"/>
      <c r="B674" s="42"/>
      <c r="C674" s="47"/>
      <c r="D674" s="244" t="s">
        <v>863</v>
      </c>
      <c r="E674" s="245">
        <v>133</v>
      </c>
      <c r="F674" s="245">
        <v>138</v>
      </c>
      <c r="G674" s="245">
        <v>6.1</v>
      </c>
      <c r="H674" s="245">
        <v>18.5</v>
      </c>
      <c r="I674" s="245">
        <v>303.8</v>
      </c>
      <c r="J674" s="245">
        <v>15.7</v>
      </c>
      <c r="K674" s="245">
        <v>84.9</v>
      </c>
      <c r="L674" s="245">
        <v>185.3</v>
      </c>
      <c r="M674" s="245">
        <v>170.7</v>
      </c>
      <c r="N674" s="245">
        <v>92.1</v>
      </c>
      <c r="O674" s="245">
        <v>27.2</v>
      </c>
      <c r="P674" s="245">
        <v>13.56</v>
      </c>
      <c r="Q674" s="245">
        <v>12.12</v>
      </c>
      <c r="R674" s="245">
        <v>13.24</v>
      </c>
      <c r="S674" s="245">
        <v>12.97</v>
      </c>
      <c r="T674" s="245">
        <v>648.67</v>
      </c>
      <c r="U674" s="249">
        <v>6.81</v>
      </c>
      <c r="V674" s="245">
        <v>3</v>
      </c>
    </row>
    <row r="675" s="5" customFormat="1" customHeight="1" spans="1:22">
      <c r="A675" s="47"/>
      <c r="B675" s="42"/>
      <c r="C675" s="47"/>
      <c r="D675" s="244" t="s">
        <v>788</v>
      </c>
      <c r="E675" s="245">
        <v>123.5</v>
      </c>
      <c r="F675" s="245">
        <v>150</v>
      </c>
      <c r="G675" s="245">
        <v>4.5</v>
      </c>
      <c r="H675" s="245">
        <v>14.8</v>
      </c>
      <c r="I675" s="245">
        <v>328.9</v>
      </c>
      <c r="J675" s="245">
        <v>12.4</v>
      </c>
      <c r="K675" s="245">
        <v>83.9</v>
      </c>
      <c r="L675" s="245">
        <v>203.4</v>
      </c>
      <c r="M675" s="245">
        <v>178.4</v>
      </c>
      <c r="N675" s="245">
        <v>87.7</v>
      </c>
      <c r="O675" s="245">
        <v>29.4</v>
      </c>
      <c r="P675" s="245">
        <v>12</v>
      </c>
      <c r="Q675" s="245">
        <v>12.7</v>
      </c>
      <c r="R675" s="245">
        <v>13</v>
      </c>
      <c r="S675" s="245">
        <v>12.6</v>
      </c>
      <c r="T675" s="245">
        <v>628.5</v>
      </c>
      <c r="U675" s="250">
        <v>4.9</v>
      </c>
      <c r="V675" s="245">
        <v>1</v>
      </c>
    </row>
    <row r="676" s="5" customFormat="1" customHeight="1" spans="1:22">
      <c r="A676" s="47"/>
      <c r="B676" s="42"/>
      <c r="C676" s="47"/>
      <c r="D676" s="244" t="s">
        <v>781</v>
      </c>
      <c r="E676" s="245">
        <v>115.5</v>
      </c>
      <c r="F676" s="245">
        <v>145</v>
      </c>
      <c r="G676" s="245">
        <v>4.5</v>
      </c>
      <c r="H676" s="245">
        <v>26.9</v>
      </c>
      <c r="I676" s="245">
        <v>497.8</v>
      </c>
      <c r="J676" s="245">
        <v>16.2</v>
      </c>
      <c r="K676" s="245">
        <v>60</v>
      </c>
      <c r="L676" s="245">
        <v>183.6</v>
      </c>
      <c r="M676" s="245">
        <v>152.7</v>
      </c>
      <c r="N676" s="245">
        <v>83.2</v>
      </c>
      <c r="O676" s="245">
        <v>32.2</v>
      </c>
      <c r="P676" s="245">
        <v>15.42</v>
      </c>
      <c r="Q676" s="245">
        <v>12.95</v>
      </c>
      <c r="R676" s="245">
        <v>13.1</v>
      </c>
      <c r="S676" s="245">
        <v>13.82</v>
      </c>
      <c r="T676" s="245">
        <v>614.4</v>
      </c>
      <c r="U676" s="249">
        <v>-4.76</v>
      </c>
      <c r="V676" s="245">
        <v>12</v>
      </c>
    </row>
    <row r="677" s="5" customFormat="1" customHeight="1" spans="1:22">
      <c r="A677" s="47"/>
      <c r="B677" s="42"/>
      <c r="C677" s="47"/>
      <c r="D677" s="244" t="s">
        <v>762</v>
      </c>
      <c r="E677" s="245">
        <v>118.6</v>
      </c>
      <c r="F677" s="245">
        <v>139</v>
      </c>
      <c r="G677" s="245">
        <v>3</v>
      </c>
      <c r="H677" s="245">
        <v>27.6</v>
      </c>
      <c r="I677" s="245">
        <v>820</v>
      </c>
      <c r="J677" s="245">
        <v>13.8</v>
      </c>
      <c r="K677" s="245">
        <v>50</v>
      </c>
      <c r="L677" s="245">
        <v>205</v>
      </c>
      <c r="M677" s="245">
        <v>182.7</v>
      </c>
      <c r="N677" s="245">
        <v>89.2</v>
      </c>
      <c r="O677" s="245">
        <v>30.7</v>
      </c>
      <c r="P677" s="245">
        <v>15</v>
      </c>
      <c r="Q677" s="245">
        <v>14.8</v>
      </c>
      <c r="R677" s="245">
        <v>14.95</v>
      </c>
      <c r="S677" s="245">
        <v>14.9</v>
      </c>
      <c r="T677" s="245">
        <v>745.8</v>
      </c>
      <c r="U677" s="249">
        <v>-0.2</v>
      </c>
      <c r="V677" s="245">
        <v>5</v>
      </c>
    </row>
    <row r="678" s="5" customFormat="1" customHeight="1" spans="1:22">
      <c r="A678" s="47"/>
      <c r="B678" s="42"/>
      <c r="C678" s="47"/>
      <c r="D678" s="244" t="s">
        <v>743</v>
      </c>
      <c r="E678" s="245">
        <v>107.3</v>
      </c>
      <c r="F678" s="245">
        <v>152</v>
      </c>
      <c r="G678" s="245">
        <v>6</v>
      </c>
      <c r="H678" s="245">
        <v>28.5</v>
      </c>
      <c r="I678" s="245">
        <v>375</v>
      </c>
      <c r="J678" s="245">
        <v>15.5</v>
      </c>
      <c r="K678" s="245">
        <v>54.4</v>
      </c>
      <c r="L678" s="245">
        <v>164.3</v>
      </c>
      <c r="M678" s="245">
        <v>145.6</v>
      </c>
      <c r="N678" s="245">
        <v>88.6</v>
      </c>
      <c r="O678" s="245">
        <v>31.4</v>
      </c>
      <c r="P678" s="245">
        <v>13.6</v>
      </c>
      <c r="Q678" s="245">
        <v>13.1</v>
      </c>
      <c r="R678" s="245">
        <v>12.7</v>
      </c>
      <c r="S678" s="245">
        <v>13.2</v>
      </c>
      <c r="T678" s="245">
        <v>657.7</v>
      </c>
      <c r="U678" s="249">
        <v>7.12</v>
      </c>
      <c r="V678" s="245">
        <v>5</v>
      </c>
    </row>
    <row r="679" s="5" customFormat="1" customHeight="1" spans="1:22">
      <c r="A679" s="47"/>
      <c r="B679" s="42"/>
      <c r="C679" s="47"/>
      <c r="D679" s="244" t="s">
        <v>864</v>
      </c>
      <c r="E679" s="245">
        <v>118.6</v>
      </c>
      <c r="F679" s="245">
        <v>160</v>
      </c>
      <c r="G679" s="245">
        <v>3</v>
      </c>
      <c r="H679" s="245">
        <v>29.01</v>
      </c>
      <c r="I679" s="245">
        <v>866.93</v>
      </c>
      <c r="J679" s="245">
        <v>17.8</v>
      </c>
      <c r="K679" s="245">
        <v>61.36</v>
      </c>
      <c r="L679" s="245">
        <v>203.5</v>
      </c>
      <c r="M679" s="245">
        <v>190.4</v>
      </c>
      <c r="N679" s="245">
        <v>93.6</v>
      </c>
      <c r="O679" s="245">
        <v>29.5</v>
      </c>
      <c r="P679" s="245">
        <v>18.45</v>
      </c>
      <c r="Q679" s="245">
        <v>17.88</v>
      </c>
      <c r="R679" s="245">
        <v>18.9</v>
      </c>
      <c r="S679" s="245">
        <v>18.41</v>
      </c>
      <c r="T679" s="245">
        <v>915.8</v>
      </c>
      <c r="U679" s="249">
        <v>13.2</v>
      </c>
      <c r="V679" s="245">
        <v>2</v>
      </c>
    </row>
    <row r="680" s="5" customFormat="1" customHeight="1" spans="1:22">
      <c r="A680" s="47"/>
      <c r="B680" s="42"/>
      <c r="C680" s="47"/>
      <c r="D680" s="244" t="s">
        <v>731</v>
      </c>
      <c r="E680" s="245">
        <v>125</v>
      </c>
      <c r="F680" s="245">
        <v>143</v>
      </c>
      <c r="G680" s="245">
        <v>6.7</v>
      </c>
      <c r="H680" s="245">
        <v>25.8</v>
      </c>
      <c r="I680" s="245">
        <v>286.7</v>
      </c>
      <c r="J680" s="245">
        <v>15.2</v>
      </c>
      <c r="K680" s="245">
        <v>59.2</v>
      </c>
      <c r="L680" s="245">
        <v>180.8</v>
      </c>
      <c r="M680" s="245">
        <v>165.1</v>
      </c>
      <c r="N680" s="245">
        <v>91.3</v>
      </c>
      <c r="O680" s="245">
        <v>33.1</v>
      </c>
      <c r="P680" s="245">
        <v>15.7</v>
      </c>
      <c r="Q680" s="245">
        <v>15.85</v>
      </c>
      <c r="R680" s="245">
        <v>15.82</v>
      </c>
      <c r="S680" s="245">
        <v>15.79</v>
      </c>
      <c r="T680" s="245">
        <v>789.5</v>
      </c>
      <c r="U680" s="249">
        <v>14.64</v>
      </c>
      <c r="V680" s="245">
        <v>1</v>
      </c>
    </row>
    <row r="681" s="5" customFormat="1" customHeight="1" spans="1:22">
      <c r="A681" s="47"/>
      <c r="B681" s="42"/>
      <c r="C681" s="47"/>
      <c r="D681" s="244" t="s">
        <v>865</v>
      </c>
      <c r="E681" s="245">
        <v>122.4</v>
      </c>
      <c r="F681" s="245">
        <v>151</v>
      </c>
      <c r="G681" s="245">
        <v>4.2</v>
      </c>
      <c r="H681" s="245">
        <v>21.4</v>
      </c>
      <c r="I681" s="245">
        <v>409.5</v>
      </c>
      <c r="J681" s="245">
        <v>14.7</v>
      </c>
      <c r="K681" s="245">
        <v>68.7</v>
      </c>
      <c r="L681" s="245">
        <v>167.3</v>
      </c>
      <c r="M681" s="245">
        <v>139.8</v>
      </c>
      <c r="N681" s="245">
        <v>83.6</v>
      </c>
      <c r="O681" s="245">
        <v>32.3</v>
      </c>
      <c r="P681" s="245">
        <v>13.33</v>
      </c>
      <c r="Q681" s="245">
        <v>13.38</v>
      </c>
      <c r="R681" s="245">
        <v>12.98</v>
      </c>
      <c r="S681" s="245">
        <v>13.23</v>
      </c>
      <c r="T681" s="245">
        <v>661.5</v>
      </c>
      <c r="U681" s="249">
        <v>9.55</v>
      </c>
      <c r="V681" s="245">
        <v>1</v>
      </c>
    </row>
    <row r="682" s="5" customFormat="1" customHeight="1" spans="1:22">
      <c r="A682" s="47"/>
      <c r="B682" s="42"/>
      <c r="C682" s="47"/>
      <c r="D682" s="244" t="s">
        <v>815</v>
      </c>
      <c r="E682" s="245">
        <v>117.4</v>
      </c>
      <c r="F682" s="245">
        <v>134</v>
      </c>
      <c r="G682" s="245">
        <v>7.3</v>
      </c>
      <c r="H682" s="245">
        <v>25.6</v>
      </c>
      <c r="I682" s="245">
        <v>250.7</v>
      </c>
      <c r="J682" s="245">
        <v>16.8</v>
      </c>
      <c r="K682" s="245">
        <v>65.6</v>
      </c>
      <c r="L682" s="245">
        <v>168.1</v>
      </c>
      <c r="M682" s="245">
        <v>153.1</v>
      </c>
      <c r="N682" s="245">
        <v>91.1</v>
      </c>
      <c r="O682" s="245">
        <v>27.6</v>
      </c>
      <c r="P682" s="245">
        <v>13.61</v>
      </c>
      <c r="Q682" s="245">
        <v>13.47</v>
      </c>
      <c r="R682" s="245">
        <v>13.28</v>
      </c>
      <c r="S682" s="245">
        <v>13.45</v>
      </c>
      <c r="T682" s="245">
        <v>672.7</v>
      </c>
      <c r="U682" s="249">
        <v>5.19</v>
      </c>
      <c r="V682" s="245">
        <v>7</v>
      </c>
    </row>
    <row r="683" s="5" customFormat="1" customHeight="1" spans="1:22">
      <c r="A683" s="47"/>
      <c r="B683" s="42"/>
      <c r="C683" s="47"/>
      <c r="D683" s="244" t="s">
        <v>733</v>
      </c>
      <c r="E683" s="245">
        <v>127.4</v>
      </c>
      <c r="F683" s="245">
        <v>138</v>
      </c>
      <c r="G683" s="245">
        <v>3.5</v>
      </c>
      <c r="H683" s="245">
        <v>20.9</v>
      </c>
      <c r="I683" s="245">
        <v>402.29</v>
      </c>
      <c r="J683" s="245">
        <v>14.5</v>
      </c>
      <c r="K683" s="245">
        <v>69.12</v>
      </c>
      <c r="L683" s="245">
        <v>196.55</v>
      </c>
      <c r="M683" s="245">
        <v>178.53</v>
      </c>
      <c r="N683" s="245">
        <v>90.83</v>
      </c>
      <c r="O683" s="245">
        <v>29.07</v>
      </c>
      <c r="P683" s="245">
        <v>15.26</v>
      </c>
      <c r="Q683" s="245">
        <v>15.2</v>
      </c>
      <c r="R683" s="245">
        <v>15.19</v>
      </c>
      <c r="S683" s="245">
        <v>15.22</v>
      </c>
      <c r="T683" s="245">
        <v>724.59</v>
      </c>
      <c r="U683" s="249">
        <v>12.6</v>
      </c>
      <c r="V683" s="245">
        <v>2</v>
      </c>
    </row>
    <row r="684" s="5" customFormat="1" customHeight="1" spans="1:22">
      <c r="A684" s="47"/>
      <c r="B684" s="42"/>
      <c r="C684" s="47"/>
      <c r="D684" s="246" t="s">
        <v>580</v>
      </c>
      <c r="E684" s="247">
        <f t="shared" ref="E684:T684" si="43">AVERAGE(E672:E683)</f>
        <v>118.425</v>
      </c>
      <c r="F684" s="247">
        <f t="shared" si="43"/>
        <v>145.583333333333</v>
      </c>
      <c r="G684" s="247">
        <f t="shared" si="43"/>
        <v>4.75833333333333</v>
      </c>
      <c r="H684" s="247">
        <f t="shared" si="43"/>
        <v>23.8675</v>
      </c>
      <c r="I684" s="247">
        <f t="shared" si="43"/>
        <v>457.126666666667</v>
      </c>
      <c r="J684" s="247">
        <f t="shared" si="43"/>
        <v>15.6583333333333</v>
      </c>
      <c r="K684" s="247">
        <f t="shared" si="43"/>
        <v>67.2483333333333</v>
      </c>
      <c r="L684" s="247">
        <f t="shared" si="43"/>
        <v>179.854166666667</v>
      </c>
      <c r="M684" s="247">
        <f t="shared" si="43"/>
        <v>159.0775</v>
      </c>
      <c r="N684" s="247">
        <f t="shared" si="43"/>
        <v>88.2441666666667</v>
      </c>
      <c r="O684" s="247">
        <f t="shared" si="43"/>
        <v>30.3558333333333</v>
      </c>
      <c r="P684" s="248">
        <f t="shared" si="43"/>
        <v>14.3383333333333</v>
      </c>
      <c r="Q684" s="248">
        <f t="shared" si="43"/>
        <v>14.07</v>
      </c>
      <c r="R684" s="248">
        <f t="shared" si="43"/>
        <v>14.1966666666667</v>
      </c>
      <c r="S684" s="248">
        <f t="shared" si="43"/>
        <v>14.2083333333333</v>
      </c>
      <c r="T684" s="247">
        <f t="shared" si="43"/>
        <v>700.388333333333</v>
      </c>
      <c r="U684" s="248">
        <v>6.28</v>
      </c>
      <c r="V684" s="251">
        <v>2</v>
      </c>
    </row>
    <row r="685" s="5" customFormat="1" customHeight="1" spans="1:22">
      <c r="A685" s="47" t="s">
        <v>866</v>
      </c>
      <c r="B685" s="42"/>
      <c r="C685" s="217" t="s">
        <v>877</v>
      </c>
      <c r="D685" s="25" t="s">
        <v>815</v>
      </c>
      <c r="E685" s="47">
        <v>126.8</v>
      </c>
      <c r="F685" s="47">
        <v>135</v>
      </c>
      <c r="G685" s="47">
        <v>6.7</v>
      </c>
      <c r="H685" s="47">
        <v>23.8</v>
      </c>
      <c r="I685" s="47">
        <v>255.2</v>
      </c>
      <c r="J685" s="47">
        <v>14.2</v>
      </c>
      <c r="K685" s="47">
        <v>59.7</v>
      </c>
      <c r="L685" s="47">
        <v>177.9</v>
      </c>
      <c r="M685" s="47">
        <v>169.3</v>
      </c>
      <c r="N685" s="47">
        <v>95.2</v>
      </c>
      <c r="O685" s="47">
        <v>31.8</v>
      </c>
      <c r="P685" s="47">
        <v>341.63</v>
      </c>
      <c r="Q685" s="47">
        <v>352.37</v>
      </c>
      <c r="R685" s="47"/>
      <c r="S685" s="47">
        <v>347</v>
      </c>
      <c r="T685" s="47">
        <v>694</v>
      </c>
      <c r="U685" s="37">
        <v>9.5</v>
      </c>
      <c r="V685" s="47">
        <v>1</v>
      </c>
    </row>
    <row r="686" s="5" customFormat="1" customHeight="1" spans="1:22">
      <c r="A686" s="47"/>
      <c r="B686" s="42"/>
      <c r="C686" s="61"/>
      <c r="D686" s="25" t="s">
        <v>733</v>
      </c>
      <c r="E686" s="47">
        <v>127.65</v>
      </c>
      <c r="F686" s="47">
        <v>142</v>
      </c>
      <c r="G686" s="47">
        <v>3.12</v>
      </c>
      <c r="H686" s="47">
        <v>22.15</v>
      </c>
      <c r="I686" s="47">
        <v>608.83</v>
      </c>
      <c r="J686" s="47">
        <v>13.25</v>
      </c>
      <c r="K686" s="47">
        <v>59.82</v>
      </c>
      <c r="L686" s="47">
        <v>235.63</v>
      </c>
      <c r="M686" s="47">
        <v>210.15</v>
      </c>
      <c r="N686" s="47">
        <v>89.19</v>
      </c>
      <c r="O686" s="47">
        <v>27.23</v>
      </c>
      <c r="P686" s="47">
        <v>165.17</v>
      </c>
      <c r="Q686" s="47">
        <v>162.76</v>
      </c>
      <c r="R686" s="47"/>
      <c r="S686" s="47">
        <v>163.96</v>
      </c>
      <c r="T686" s="47">
        <v>655.86</v>
      </c>
      <c r="U686" s="37">
        <v>14.8</v>
      </c>
      <c r="V686" s="47">
        <v>1</v>
      </c>
    </row>
    <row r="687" s="5" customFormat="1" customHeight="1" spans="1:22">
      <c r="A687" s="47"/>
      <c r="B687" s="42"/>
      <c r="C687" s="61"/>
      <c r="D687" s="25" t="s">
        <v>743</v>
      </c>
      <c r="E687" s="47">
        <v>115.9</v>
      </c>
      <c r="F687" s="47">
        <v>161</v>
      </c>
      <c r="G687" s="47">
        <v>6.4</v>
      </c>
      <c r="H687" s="47">
        <v>33.5</v>
      </c>
      <c r="I687" s="47">
        <v>425.6</v>
      </c>
      <c r="J687" s="47">
        <v>14.9</v>
      </c>
      <c r="K687" s="47">
        <v>44.4</v>
      </c>
      <c r="L687" s="47">
        <v>185.6</v>
      </c>
      <c r="M687" s="47">
        <v>161.1</v>
      </c>
      <c r="N687" s="47">
        <v>86.8</v>
      </c>
      <c r="O687" s="47">
        <v>29.5</v>
      </c>
      <c r="P687" s="47">
        <v>153.2</v>
      </c>
      <c r="Q687" s="47">
        <v>163.2</v>
      </c>
      <c r="R687" s="47"/>
      <c r="S687" s="47">
        <v>158.2</v>
      </c>
      <c r="T687" s="47">
        <v>632.8</v>
      </c>
      <c r="U687" s="37">
        <v>5.4</v>
      </c>
      <c r="V687" s="47">
        <v>3</v>
      </c>
    </row>
    <row r="688" s="5" customFormat="1" customHeight="1" spans="1:22">
      <c r="A688" s="47"/>
      <c r="B688" s="42"/>
      <c r="C688" s="61"/>
      <c r="D688" s="25" t="s">
        <v>731</v>
      </c>
      <c r="E688" s="47"/>
      <c r="F688" s="47">
        <v>140</v>
      </c>
      <c r="G688" s="47"/>
      <c r="H688" s="47"/>
      <c r="I688" s="47"/>
      <c r="J688" s="47"/>
      <c r="K688" s="47"/>
      <c r="L688" s="47"/>
      <c r="M688" s="47"/>
      <c r="N688" s="47"/>
      <c r="O688" s="47"/>
      <c r="P688" s="47">
        <v>148.73</v>
      </c>
      <c r="Q688" s="47">
        <v>141.57</v>
      </c>
      <c r="R688" s="47"/>
      <c r="S688" s="47">
        <v>145.15</v>
      </c>
      <c r="T688" s="47">
        <v>645.14</v>
      </c>
      <c r="U688" s="37">
        <v>3.94</v>
      </c>
      <c r="V688" s="47">
        <v>3</v>
      </c>
    </row>
    <row r="689" s="5" customFormat="1" customHeight="1" spans="1:22">
      <c r="A689" s="47"/>
      <c r="B689" s="42"/>
      <c r="C689" s="61"/>
      <c r="D689" s="25" t="s">
        <v>781</v>
      </c>
      <c r="E689" s="47"/>
      <c r="F689" s="47">
        <v>146</v>
      </c>
      <c r="G689" s="47"/>
      <c r="H689" s="47"/>
      <c r="I689" s="47"/>
      <c r="J689" s="47"/>
      <c r="K689" s="47"/>
      <c r="L689" s="47"/>
      <c r="M689" s="47"/>
      <c r="N689" s="47"/>
      <c r="O689" s="47"/>
      <c r="P689" s="47">
        <v>203.24</v>
      </c>
      <c r="Q689" s="47">
        <v>207.38</v>
      </c>
      <c r="R689" s="47"/>
      <c r="S689" s="47">
        <v>205.31</v>
      </c>
      <c r="T689" s="47">
        <v>558.5</v>
      </c>
      <c r="U689" s="37">
        <v>15.8</v>
      </c>
      <c r="V689" s="47">
        <v>1</v>
      </c>
    </row>
    <row r="690" s="5" customFormat="1" customHeight="1" spans="1:22">
      <c r="A690" s="47"/>
      <c r="B690" s="42"/>
      <c r="C690" s="61"/>
      <c r="D690" s="25" t="s">
        <v>864</v>
      </c>
      <c r="E690" s="47">
        <v>127.4</v>
      </c>
      <c r="F690" s="47">
        <v>143</v>
      </c>
      <c r="G690" s="47">
        <v>3.7</v>
      </c>
      <c r="H690" s="47">
        <v>30.52</v>
      </c>
      <c r="I690" s="47">
        <v>724.9</v>
      </c>
      <c r="J690" s="47">
        <v>14.8</v>
      </c>
      <c r="K690" s="47">
        <v>48.5</v>
      </c>
      <c r="L690" s="47">
        <v>185.4</v>
      </c>
      <c r="M690" s="47">
        <v>178.2</v>
      </c>
      <c r="N690" s="47">
        <v>96.1</v>
      </c>
      <c r="O690" s="47">
        <v>29.1</v>
      </c>
      <c r="P690" s="47">
        <v>678.5</v>
      </c>
      <c r="Q690" s="47">
        <v>683.5</v>
      </c>
      <c r="R690" s="47"/>
      <c r="S690" s="47">
        <v>681</v>
      </c>
      <c r="T690" s="47">
        <v>681</v>
      </c>
      <c r="U690" s="37">
        <v>3.2</v>
      </c>
      <c r="V690" s="47">
        <v>3</v>
      </c>
    </row>
    <row r="691" s="5" customFormat="1" customHeight="1" spans="1:22">
      <c r="A691" s="47"/>
      <c r="B691" s="42"/>
      <c r="C691" s="61"/>
      <c r="D691" s="27" t="s">
        <v>580</v>
      </c>
      <c r="E691" s="28">
        <v>124.4375</v>
      </c>
      <c r="F691" s="28">
        <v>144.5</v>
      </c>
      <c r="G691" s="28">
        <v>4.98</v>
      </c>
      <c r="H691" s="28">
        <v>27.4925</v>
      </c>
      <c r="I691" s="28">
        <v>503.6325</v>
      </c>
      <c r="J691" s="28">
        <v>14.2875</v>
      </c>
      <c r="K691" s="28">
        <v>53.105</v>
      </c>
      <c r="L691" s="28">
        <v>196.1325</v>
      </c>
      <c r="M691" s="28">
        <v>179.6875</v>
      </c>
      <c r="N691" s="28">
        <v>91.8225</v>
      </c>
      <c r="O691" s="28">
        <v>29.4075</v>
      </c>
      <c r="P691" s="42">
        <v>281.745</v>
      </c>
      <c r="Q691" s="42">
        <v>285.13</v>
      </c>
      <c r="R691" s="42"/>
      <c r="S691" s="41">
        <v>283.436666666667</v>
      </c>
      <c r="T691" s="28">
        <v>644.55</v>
      </c>
      <c r="U691" s="41">
        <v>8.37</v>
      </c>
      <c r="V691" s="42">
        <v>2</v>
      </c>
    </row>
    <row r="692" s="5" customFormat="1" customHeight="1" spans="1:22">
      <c r="A692" s="47">
        <v>2019</v>
      </c>
      <c r="B692" s="27" t="s">
        <v>878</v>
      </c>
      <c r="C692" s="47"/>
      <c r="D692" s="25" t="s">
        <v>770</v>
      </c>
      <c r="E692" s="26">
        <v>107.6</v>
      </c>
      <c r="F692" s="26">
        <v>140</v>
      </c>
      <c r="G692" s="26">
        <v>4.8</v>
      </c>
      <c r="H692" s="26">
        <v>40.1</v>
      </c>
      <c r="I692" s="26">
        <v>735.4</v>
      </c>
      <c r="J692" s="26">
        <v>28.7</v>
      </c>
      <c r="K692" s="26">
        <v>71.6</v>
      </c>
      <c r="L692" s="26">
        <v>129.6</v>
      </c>
      <c r="M692" s="26">
        <v>105.2</v>
      </c>
      <c r="N692" s="26">
        <v>81.1</v>
      </c>
      <c r="O692" s="26">
        <v>23.6</v>
      </c>
      <c r="P692" s="37">
        <v>14.62</v>
      </c>
      <c r="Q692" s="37">
        <v>12.63</v>
      </c>
      <c r="R692" s="37">
        <v>14.08</v>
      </c>
      <c r="S692" s="37">
        <v>13.78</v>
      </c>
      <c r="T692" s="26">
        <v>688.8</v>
      </c>
      <c r="U692" s="37">
        <v>7.6</v>
      </c>
      <c r="V692" s="47">
        <v>4</v>
      </c>
    </row>
    <row r="693" s="5" customFormat="1" customHeight="1" spans="1:22">
      <c r="A693" s="47"/>
      <c r="B693" s="42"/>
      <c r="C693" s="47"/>
      <c r="D693" s="25" t="s">
        <v>879</v>
      </c>
      <c r="E693" s="26">
        <v>100</v>
      </c>
      <c r="F693" s="26">
        <v>139</v>
      </c>
      <c r="G693" s="26">
        <v>4</v>
      </c>
      <c r="H693" s="26">
        <v>24.5</v>
      </c>
      <c r="I693" s="26">
        <v>512.5</v>
      </c>
      <c r="J693" s="26">
        <v>21.1</v>
      </c>
      <c r="K693" s="26">
        <v>86.4</v>
      </c>
      <c r="L693" s="26">
        <v>178.5</v>
      </c>
      <c r="M693" s="26">
        <v>161.7</v>
      </c>
      <c r="N693" s="26">
        <v>90.6</v>
      </c>
      <c r="O693" s="26">
        <v>21.2</v>
      </c>
      <c r="P693" s="37">
        <v>13.7</v>
      </c>
      <c r="Q693" s="37">
        <v>12.75</v>
      </c>
      <c r="R693" s="37">
        <v>13.4</v>
      </c>
      <c r="S693" s="37">
        <v>13.28</v>
      </c>
      <c r="T693" s="26">
        <v>664.2</v>
      </c>
      <c r="U693" s="37">
        <v>-0.62</v>
      </c>
      <c r="V693" s="47">
        <v>7</v>
      </c>
    </row>
    <row r="694" s="5" customFormat="1" customHeight="1" spans="1:22">
      <c r="A694" s="47"/>
      <c r="B694" s="42"/>
      <c r="C694" s="47"/>
      <c r="D694" s="25" t="s">
        <v>781</v>
      </c>
      <c r="E694" s="26">
        <v>98</v>
      </c>
      <c r="F694" s="26">
        <v>131</v>
      </c>
      <c r="G694" s="26">
        <v>5.1</v>
      </c>
      <c r="H694" s="26">
        <v>30.8</v>
      </c>
      <c r="I694" s="26">
        <v>504</v>
      </c>
      <c r="J694" s="26">
        <v>19</v>
      </c>
      <c r="K694" s="26">
        <v>61.7</v>
      </c>
      <c r="L694" s="26">
        <v>165.2</v>
      </c>
      <c r="M694" s="26">
        <v>146.5</v>
      </c>
      <c r="N694" s="26">
        <v>88.7</v>
      </c>
      <c r="O694" s="26">
        <v>25.8</v>
      </c>
      <c r="P694" s="37">
        <v>14.6</v>
      </c>
      <c r="Q694" s="37">
        <v>13.5</v>
      </c>
      <c r="R694" s="37">
        <v>14.3</v>
      </c>
      <c r="S694" s="37">
        <v>14.13</v>
      </c>
      <c r="T694" s="26">
        <v>706.7</v>
      </c>
      <c r="U694" s="37">
        <v>5.21</v>
      </c>
      <c r="V694" s="47">
        <v>3</v>
      </c>
    </row>
    <row r="695" s="5" customFormat="1" customHeight="1" spans="1:22">
      <c r="A695" s="47"/>
      <c r="B695" s="42"/>
      <c r="C695" s="47"/>
      <c r="D695" s="25" t="s">
        <v>753</v>
      </c>
      <c r="E695" s="26">
        <v>86</v>
      </c>
      <c r="F695" s="26">
        <v>145</v>
      </c>
      <c r="G695" s="26">
        <v>4.4</v>
      </c>
      <c r="H695" s="26">
        <v>41.4</v>
      </c>
      <c r="I695" s="26">
        <v>841.4</v>
      </c>
      <c r="J695" s="26">
        <v>21.3</v>
      </c>
      <c r="K695" s="26">
        <v>51.4</v>
      </c>
      <c r="L695" s="26">
        <v>154.6</v>
      </c>
      <c r="M695" s="26">
        <v>146.7</v>
      </c>
      <c r="N695" s="26">
        <v>94.9</v>
      </c>
      <c r="O695" s="26">
        <v>22.6</v>
      </c>
      <c r="P695" s="37">
        <v>15.51</v>
      </c>
      <c r="Q695" s="37">
        <v>14.2</v>
      </c>
      <c r="R695" s="37">
        <v>14.78</v>
      </c>
      <c r="S695" s="37">
        <v>14.83</v>
      </c>
      <c r="T695" s="26">
        <v>741.5</v>
      </c>
      <c r="U695" s="37">
        <v>7.39</v>
      </c>
      <c r="V695" s="47">
        <v>4</v>
      </c>
    </row>
    <row r="696" s="5" customFormat="1" customHeight="1" spans="1:22">
      <c r="A696" s="47"/>
      <c r="B696" s="42"/>
      <c r="C696" s="47"/>
      <c r="D696" s="25" t="s">
        <v>880</v>
      </c>
      <c r="E696" s="26">
        <v>106</v>
      </c>
      <c r="F696" s="26">
        <v>146</v>
      </c>
      <c r="G696" s="26">
        <v>4.7</v>
      </c>
      <c r="H696" s="26">
        <v>42.9</v>
      </c>
      <c r="I696" s="26">
        <v>805.4</v>
      </c>
      <c r="J696" s="26">
        <v>22.8</v>
      </c>
      <c r="K696" s="26">
        <v>53.1</v>
      </c>
      <c r="L696" s="26">
        <v>157.8</v>
      </c>
      <c r="M696" s="26">
        <v>148.6</v>
      </c>
      <c r="N696" s="26">
        <v>94.2</v>
      </c>
      <c r="O696" s="26">
        <v>22.8</v>
      </c>
      <c r="P696" s="37">
        <v>15.51</v>
      </c>
      <c r="Q696" s="37">
        <v>14.88</v>
      </c>
      <c r="R696" s="37">
        <v>15.78</v>
      </c>
      <c r="S696" s="37">
        <v>15.39</v>
      </c>
      <c r="T696" s="26">
        <v>769.5</v>
      </c>
      <c r="U696" s="37">
        <v>10.02</v>
      </c>
      <c r="V696" s="47">
        <v>3</v>
      </c>
    </row>
    <row r="697" s="5" customFormat="1" customHeight="1" spans="1:22">
      <c r="A697" s="47"/>
      <c r="B697" s="42"/>
      <c r="C697" s="47"/>
      <c r="D697" s="25" t="s">
        <v>862</v>
      </c>
      <c r="E697" s="26">
        <v>108</v>
      </c>
      <c r="F697" s="26">
        <v>128</v>
      </c>
      <c r="G697" s="26">
        <v>1.5</v>
      </c>
      <c r="H697" s="26">
        <v>25.1</v>
      </c>
      <c r="I697" s="26">
        <v>1573.3</v>
      </c>
      <c r="J697" s="26">
        <v>18.4</v>
      </c>
      <c r="K697" s="26">
        <v>73.3</v>
      </c>
      <c r="L697" s="26">
        <v>159</v>
      </c>
      <c r="M697" s="26">
        <v>132.7</v>
      </c>
      <c r="N697" s="26">
        <v>83.5</v>
      </c>
      <c r="O697" s="26">
        <v>26.5</v>
      </c>
      <c r="P697" s="37">
        <v>12</v>
      </c>
      <c r="Q697" s="37">
        <v>12</v>
      </c>
      <c r="R697" s="37">
        <v>12.6</v>
      </c>
      <c r="S697" s="37">
        <v>12.2</v>
      </c>
      <c r="T697" s="26">
        <v>610</v>
      </c>
      <c r="U697" s="37">
        <v>4.87</v>
      </c>
      <c r="V697" s="47">
        <v>4</v>
      </c>
    </row>
    <row r="698" s="5" customFormat="1" customHeight="1" spans="1:22">
      <c r="A698" s="47"/>
      <c r="B698" s="42"/>
      <c r="C698" s="47"/>
      <c r="D698" s="25" t="s">
        <v>755</v>
      </c>
      <c r="E698" s="26">
        <v>93.5</v>
      </c>
      <c r="F698" s="26">
        <v>137</v>
      </c>
      <c r="G698" s="26">
        <v>4.1</v>
      </c>
      <c r="H698" s="26">
        <v>42.4</v>
      </c>
      <c r="I698" s="26">
        <v>934.1</v>
      </c>
      <c r="J698" s="26">
        <v>22.1</v>
      </c>
      <c r="K698" s="26">
        <v>52.1</v>
      </c>
      <c r="L698" s="26">
        <v>190</v>
      </c>
      <c r="M698" s="26">
        <v>168.6</v>
      </c>
      <c r="N698" s="26">
        <v>88.7</v>
      </c>
      <c r="O698" s="26">
        <v>26</v>
      </c>
      <c r="P698" s="37">
        <v>13.2</v>
      </c>
      <c r="Q698" s="37">
        <v>12.8</v>
      </c>
      <c r="R698" s="37">
        <v>13.1</v>
      </c>
      <c r="S698" s="37">
        <v>13.03</v>
      </c>
      <c r="T698" s="26">
        <v>651.7</v>
      </c>
      <c r="U698" s="37">
        <v>-0.76</v>
      </c>
      <c r="V698" s="47">
        <v>7</v>
      </c>
    </row>
    <row r="699" s="5" customFormat="1" customHeight="1" spans="1:22">
      <c r="A699" s="47"/>
      <c r="B699" s="42"/>
      <c r="C699" s="47"/>
      <c r="D699" s="25" t="s">
        <v>730</v>
      </c>
      <c r="E699" s="26">
        <v>104</v>
      </c>
      <c r="F699" s="26">
        <v>127</v>
      </c>
      <c r="G699" s="26">
        <v>1.7</v>
      </c>
      <c r="H699" s="26">
        <v>34.8</v>
      </c>
      <c r="I699" s="26">
        <v>1947.1</v>
      </c>
      <c r="J699" s="26">
        <v>20.6</v>
      </c>
      <c r="K699" s="26">
        <v>59.2</v>
      </c>
      <c r="L699" s="26">
        <v>201.3</v>
      </c>
      <c r="M699" s="26">
        <v>187.1</v>
      </c>
      <c r="N699" s="26">
        <v>92.9</v>
      </c>
      <c r="O699" s="26">
        <v>27.1</v>
      </c>
      <c r="P699" s="37">
        <v>15.18</v>
      </c>
      <c r="Q699" s="37">
        <v>14.26</v>
      </c>
      <c r="R699" s="37">
        <v>14.95</v>
      </c>
      <c r="S699" s="37">
        <v>14.8</v>
      </c>
      <c r="T699" s="26">
        <v>739.8</v>
      </c>
      <c r="U699" s="37">
        <v>5.07</v>
      </c>
      <c r="V699" s="47">
        <v>4</v>
      </c>
    </row>
    <row r="700" s="5" customFormat="1" customHeight="1" spans="1:22">
      <c r="A700" s="47"/>
      <c r="B700" s="42"/>
      <c r="C700" s="47"/>
      <c r="D700" s="25" t="s">
        <v>731</v>
      </c>
      <c r="E700" s="26">
        <v>100</v>
      </c>
      <c r="F700" s="26">
        <v>128</v>
      </c>
      <c r="G700" s="26">
        <v>8</v>
      </c>
      <c r="H700" s="26">
        <v>32.6</v>
      </c>
      <c r="I700" s="26">
        <v>307.4</v>
      </c>
      <c r="J700" s="26">
        <v>17.1</v>
      </c>
      <c r="K700" s="26">
        <v>52.4</v>
      </c>
      <c r="L700" s="26">
        <v>179.8</v>
      </c>
      <c r="M700" s="26">
        <v>172.8</v>
      </c>
      <c r="N700" s="26">
        <v>96.1</v>
      </c>
      <c r="O700" s="26">
        <v>22</v>
      </c>
      <c r="P700" s="37">
        <v>14.36</v>
      </c>
      <c r="Q700" s="37">
        <v>14.08</v>
      </c>
      <c r="R700" s="37">
        <v>14.02</v>
      </c>
      <c r="S700" s="37">
        <v>14.15</v>
      </c>
      <c r="T700" s="26">
        <v>707.7</v>
      </c>
      <c r="U700" s="37">
        <v>1.46</v>
      </c>
      <c r="V700" s="47">
        <v>6</v>
      </c>
    </row>
    <row r="701" s="5" customFormat="1" customHeight="1" spans="1:22">
      <c r="A701" s="47"/>
      <c r="B701" s="42"/>
      <c r="C701" s="47"/>
      <c r="D701" s="25" t="s">
        <v>865</v>
      </c>
      <c r="E701" s="26">
        <v>100</v>
      </c>
      <c r="F701" s="26">
        <v>132</v>
      </c>
      <c r="G701" s="26">
        <v>4.5</v>
      </c>
      <c r="H701" s="26">
        <v>30</v>
      </c>
      <c r="I701" s="26">
        <v>566.7</v>
      </c>
      <c r="J701" s="26">
        <v>25.5</v>
      </c>
      <c r="K701" s="26">
        <v>84.9</v>
      </c>
      <c r="L701" s="26">
        <v>188.5</v>
      </c>
      <c r="M701" s="26">
        <v>151.6</v>
      </c>
      <c r="N701" s="26">
        <v>80.4</v>
      </c>
      <c r="O701" s="26">
        <v>22.2</v>
      </c>
      <c r="P701" s="37">
        <v>16.8</v>
      </c>
      <c r="Q701" s="37">
        <v>18.7</v>
      </c>
      <c r="R701" s="37">
        <v>15.8</v>
      </c>
      <c r="S701" s="37">
        <v>17.1</v>
      </c>
      <c r="T701" s="26">
        <v>855</v>
      </c>
      <c r="U701" s="37">
        <v>8.69</v>
      </c>
      <c r="V701" s="47">
        <v>3</v>
      </c>
    </row>
    <row r="702" s="5" customFormat="1" customHeight="1" spans="1:22">
      <c r="A702" s="47"/>
      <c r="B702" s="42"/>
      <c r="C702" s="47"/>
      <c r="D702" s="25" t="s">
        <v>799</v>
      </c>
      <c r="E702" s="26">
        <v>103.2</v>
      </c>
      <c r="F702" s="26">
        <v>134</v>
      </c>
      <c r="G702" s="26">
        <v>2.8</v>
      </c>
      <c r="H702" s="26">
        <v>27.5</v>
      </c>
      <c r="I702" s="26">
        <v>876.3</v>
      </c>
      <c r="J702" s="26">
        <v>18.5</v>
      </c>
      <c r="K702" s="26">
        <v>67.4</v>
      </c>
      <c r="L702" s="26">
        <v>164</v>
      </c>
      <c r="M702" s="26">
        <v>156.3</v>
      </c>
      <c r="N702" s="26">
        <v>95.3</v>
      </c>
      <c r="O702" s="26">
        <v>22.7</v>
      </c>
      <c r="P702" s="37">
        <v>14.05</v>
      </c>
      <c r="Q702" s="37">
        <v>13.69</v>
      </c>
      <c r="R702" s="37">
        <v>14.24</v>
      </c>
      <c r="S702" s="37">
        <v>13.99</v>
      </c>
      <c r="T702" s="26">
        <v>699.7</v>
      </c>
      <c r="U702" s="37">
        <v>4.01</v>
      </c>
      <c r="V702" s="47">
        <v>6</v>
      </c>
    </row>
    <row r="703" s="5" customFormat="1" customHeight="1" spans="1:22">
      <c r="A703" s="47"/>
      <c r="B703" s="42"/>
      <c r="C703" s="47"/>
      <c r="D703" s="27" t="s">
        <v>580</v>
      </c>
      <c r="E703" s="28">
        <v>100.6</v>
      </c>
      <c r="F703" s="28">
        <v>135.2</v>
      </c>
      <c r="G703" s="28">
        <v>4.1</v>
      </c>
      <c r="H703" s="28">
        <v>33.8</v>
      </c>
      <c r="I703" s="28">
        <v>873.1</v>
      </c>
      <c r="J703" s="28">
        <v>21.4</v>
      </c>
      <c r="K703" s="28">
        <v>64.9</v>
      </c>
      <c r="L703" s="28">
        <v>169.8</v>
      </c>
      <c r="M703" s="28">
        <v>152.5</v>
      </c>
      <c r="N703" s="28">
        <v>89.7</v>
      </c>
      <c r="O703" s="28">
        <v>23.9</v>
      </c>
      <c r="P703" s="28">
        <v>14.5</v>
      </c>
      <c r="Q703" s="28">
        <v>13.95</v>
      </c>
      <c r="R703" s="28">
        <v>14.28</v>
      </c>
      <c r="S703" s="28">
        <v>14.24</v>
      </c>
      <c r="T703" s="28">
        <v>712.2</v>
      </c>
      <c r="U703" s="41">
        <v>4.81</v>
      </c>
      <c r="V703" s="42">
        <v>5</v>
      </c>
    </row>
    <row r="704" s="5" customFormat="1" customHeight="1" spans="1:22">
      <c r="A704" s="47">
        <v>2020</v>
      </c>
      <c r="B704" s="42"/>
      <c r="C704" s="47"/>
      <c r="D704" s="25" t="s">
        <v>781</v>
      </c>
      <c r="E704" s="26">
        <v>106.8</v>
      </c>
      <c r="F704" s="26">
        <v>133</v>
      </c>
      <c r="G704" s="26">
        <v>4.2</v>
      </c>
      <c r="H704" s="26">
        <v>49.1</v>
      </c>
      <c r="I704" s="26">
        <v>1069</v>
      </c>
      <c r="J704" s="26">
        <v>25.2</v>
      </c>
      <c r="K704" s="26">
        <v>51.3</v>
      </c>
      <c r="L704" s="26">
        <v>152.4</v>
      </c>
      <c r="M704" s="26">
        <v>132.1</v>
      </c>
      <c r="N704" s="26">
        <v>86.7</v>
      </c>
      <c r="O704" s="26">
        <v>21.6</v>
      </c>
      <c r="P704" s="37">
        <v>13.76</v>
      </c>
      <c r="Q704" s="37">
        <v>14.02</v>
      </c>
      <c r="R704" s="37">
        <v>13.69</v>
      </c>
      <c r="S704" s="37">
        <v>13.82</v>
      </c>
      <c r="T704" s="26">
        <v>691.7</v>
      </c>
      <c r="U704" s="37">
        <v>11.27</v>
      </c>
      <c r="V704" s="40">
        <v>6</v>
      </c>
    </row>
    <row r="705" s="5" customFormat="1" customHeight="1" spans="1:22">
      <c r="A705" s="47"/>
      <c r="B705" s="42"/>
      <c r="C705" s="47"/>
      <c r="D705" s="25" t="s">
        <v>753</v>
      </c>
      <c r="E705" s="26">
        <v>90</v>
      </c>
      <c r="F705" s="26">
        <v>144</v>
      </c>
      <c r="G705" s="26">
        <v>4.2</v>
      </c>
      <c r="H705" s="26">
        <v>33.2</v>
      </c>
      <c r="I705" s="26">
        <v>789.3</v>
      </c>
      <c r="J705" s="26">
        <v>19.5</v>
      </c>
      <c r="K705" s="26">
        <v>58.7</v>
      </c>
      <c r="L705" s="26">
        <v>179</v>
      </c>
      <c r="M705" s="26">
        <v>164.1</v>
      </c>
      <c r="N705" s="26">
        <v>91.7</v>
      </c>
      <c r="O705" s="26">
        <v>23.1</v>
      </c>
      <c r="P705" s="37">
        <v>11.78</v>
      </c>
      <c r="Q705" s="37">
        <v>12.55</v>
      </c>
      <c r="R705" s="37">
        <v>12.46</v>
      </c>
      <c r="S705" s="37">
        <v>12.26</v>
      </c>
      <c r="T705" s="26">
        <v>613.6</v>
      </c>
      <c r="U705" s="37">
        <v>7.6</v>
      </c>
      <c r="V705" s="40">
        <v>3</v>
      </c>
    </row>
    <row r="706" s="5" customFormat="1" customHeight="1" spans="1:22">
      <c r="A706" s="47"/>
      <c r="B706" s="42"/>
      <c r="C706" s="47"/>
      <c r="D706" s="25" t="s">
        <v>881</v>
      </c>
      <c r="E706" s="26">
        <v>105.7</v>
      </c>
      <c r="F706" s="26">
        <v>129</v>
      </c>
      <c r="G706" s="26">
        <v>5.8</v>
      </c>
      <c r="H706" s="26">
        <v>30.5</v>
      </c>
      <c r="I706" s="26">
        <v>426.1</v>
      </c>
      <c r="J706" s="26">
        <v>20.8</v>
      </c>
      <c r="K706" s="26">
        <v>68.3</v>
      </c>
      <c r="L706" s="26">
        <v>152.6</v>
      </c>
      <c r="M706" s="26">
        <v>142.2</v>
      </c>
      <c r="N706" s="26">
        <v>93.2</v>
      </c>
      <c r="O706" s="26">
        <v>21.4</v>
      </c>
      <c r="P706" s="37">
        <v>12.59</v>
      </c>
      <c r="Q706" s="37">
        <v>12.64</v>
      </c>
      <c r="R706" s="37">
        <v>12.53</v>
      </c>
      <c r="S706" s="37">
        <v>12.59</v>
      </c>
      <c r="T706" s="26">
        <v>629.8</v>
      </c>
      <c r="U706" s="37">
        <v>-2.18</v>
      </c>
      <c r="V706" s="40">
        <v>8</v>
      </c>
    </row>
    <row r="707" s="5" customFormat="1" customHeight="1" spans="1:22">
      <c r="A707" s="47"/>
      <c r="B707" s="42"/>
      <c r="C707" s="47"/>
      <c r="D707" s="25" t="s">
        <v>880</v>
      </c>
      <c r="E707" s="26">
        <v>101</v>
      </c>
      <c r="F707" s="26">
        <v>145</v>
      </c>
      <c r="G707" s="26">
        <v>5.1</v>
      </c>
      <c r="H707" s="26">
        <v>25.3</v>
      </c>
      <c r="I707" s="26">
        <v>395</v>
      </c>
      <c r="J707" s="26">
        <v>19.5</v>
      </c>
      <c r="K707" s="26">
        <v>76.8</v>
      </c>
      <c r="L707" s="26">
        <v>167.8</v>
      </c>
      <c r="M707" s="26">
        <v>152.4</v>
      </c>
      <c r="N707" s="26">
        <v>90.8</v>
      </c>
      <c r="O707" s="26">
        <v>20.7</v>
      </c>
      <c r="P707" s="37">
        <v>11.01</v>
      </c>
      <c r="Q707" s="37">
        <v>11.3</v>
      </c>
      <c r="R707" s="37">
        <v>11.89</v>
      </c>
      <c r="S707" s="37">
        <v>11.4</v>
      </c>
      <c r="T707" s="26">
        <v>570.4</v>
      </c>
      <c r="U707" s="37">
        <v>0.8</v>
      </c>
      <c r="V707" s="40">
        <v>7</v>
      </c>
    </row>
    <row r="708" s="5" customFormat="1" customHeight="1" spans="1:22">
      <c r="A708" s="47"/>
      <c r="B708" s="42"/>
      <c r="C708" s="47"/>
      <c r="D708" s="25" t="s">
        <v>755</v>
      </c>
      <c r="E708" s="26">
        <v>99</v>
      </c>
      <c r="F708" s="26">
        <v>136</v>
      </c>
      <c r="G708" s="26">
        <v>4.3</v>
      </c>
      <c r="H708" s="26">
        <v>34.2</v>
      </c>
      <c r="I708" s="26">
        <v>695.3</v>
      </c>
      <c r="J708" s="26">
        <v>23.2</v>
      </c>
      <c r="K708" s="26">
        <v>67.8</v>
      </c>
      <c r="L708" s="26">
        <v>219</v>
      </c>
      <c r="M708" s="26">
        <v>189.9</v>
      </c>
      <c r="N708" s="26">
        <v>86.7</v>
      </c>
      <c r="O708" s="26">
        <v>22.5</v>
      </c>
      <c r="P708" s="37">
        <v>12.87</v>
      </c>
      <c r="Q708" s="37">
        <v>12.74</v>
      </c>
      <c r="R708" s="37">
        <v>13.26</v>
      </c>
      <c r="S708" s="37">
        <v>12.96</v>
      </c>
      <c r="T708" s="26">
        <v>648.3</v>
      </c>
      <c r="U708" s="37">
        <v>1.22</v>
      </c>
      <c r="V708" s="40">
        <v>10</v>
      </c>
    </row>
    <row r="709" s="5" customFormat="1" customHeight="1" spans="1:22">
      <c r="A709" s="47"/>
      <c r="B709" s="42"/>
      <c r="C709" s="47"/>
      <c r="D709" s="25" t="s">
        <v>731</v>
      </c>
      <c r="E709" s="26">
        <v>104</v>
      </c>
      <c r="F709" s="26">
        <v>147</v>
      </c>
      <c r="G709" s="26">
        <v>7.4</v>
      </c>
      <c r="H709" s="26">
        <v>30.4</v>
      </c>
      <c r="I709" s="26">
        <v>310.4</v>
      </c>
      <c r="J709" s="26">
        <v>15.7</v>
      </c>
      <c r="K709" s="26">
        <v>51.6</v>
      </c>
      <c r="L709" s="26">
        <v>194</v>
      </c>
      <c r="M709" s="26">
        <v>174.4</v>
      </c>
      <c r="N709" s="26">
        <v>89.9</v>
      </c>
      <c r="O709" s="26">
        <v>22.9</v>
      </c>
      <c r="P709" s="37">
        <v>11.65</v>
      </c>
      <c r="Q709" s="37">
        <v>11.97</v>
      </c>
      <c r="R709" s="37">
        <v>11.99</v>
      </c>
      <c r="S709" s="37">
        <v>11.87</v>
      </c>
      <c r="T709" s="26">
        <v>593.9</v>
      </c>
      <c r="U709" s="37">
        <v>-6.07</v>
      </c>
      <c r="V709" s="40">
        <v>11</v>
      </c>
    </row>
    <row r="710" s="5" customFormat="1" customHeight="1" spans="1:22">
      <c r="A710" s="47"/>
      <c r="B710" s="42"/>
      <c r="C710" s="47"/>
      <c r="D710" s="25" t="s">
        <v>730</v>
      </c>
      <c r="E710" s="26">
        <v>106.5</v>
      </c>
      <c r="F710" s="26">
        <v>128</v>
      </c>
      <c r="G710" s="26">
        <v>1.7</v>
      </c>
      <c r="H710" s="26">
        <v>28.6</v>
      </c>
      <c r="I710" s="26">
        <v>1582.4</v>
      </c>
      <c r="J710" s="26">
        <v>17.2</v>
      </c>
      <c r="K710" s="26">
        <v>60.1</v>
      </c>
      <c r="L710" s="26">
        <v>196</v>
      </c>
      <c r="M710" s="26">
        <v>187.4</v>
      </c>
      <c r="N710" s="26">
        <v>95.6</v>
      </c>
      <c r="O710" s="26">
        <v>24.8</v>
      </c>
      <c r="P710" s="37">
        <v>13.28</v>
      </c>
      <c r="Q710" s="37">
        <v>13.43</v>
      </c>
      <c r="R710" s="37">
        <v>13.52</v>
      </c>
      <c r="S710" s="37">
        <v>13.41</v>
      </c>
      <c r="T710" s="26">
        <v>671</v>
      </c>
      <c r="U710" s="37">
        <v>5.12</v>
      </c>
      <c r="V710" s="40">
        <v>5</v>
      </c>
    </row>
    <row r="711" s="5" customFormat="1" customHeight="1" spans="1:22">
      <c r="A711" s="47"/>
      <c r="B711" s="42"/>
      <c r="C711" s="47"/>
      <c r="D711" s="25" t="s">
        <v>882</v>
      </c>
      <c r="E711" s="26">
        <v>94.5</v>
      </c>
      <c r="F711" s="26">
        <v>146</v>
      </c>
      <c r="G711" s="26">
        <v>4</v>
      </c>
      <c r="H711" s="26">
        <v>25.9</v>
      </c>
      <c r="I711" s="26">
        <v>547.5</v>
      </c>
      <c r="J711" s="26">
        <v>16.3</v>
      </c>
      <c r="K711" s="26">
        <v>62.9</v>
      </c>
      <c r="L711" s="26">
        <v>195.5</v>
      </c>
      <c r="M711" s="26">
        <v>187.7</v>
      </c>
      <c r="N711" s="26">
        <v>96</v>
      </c>
      <c r="O711" s="26">
        <v>21.4</v>
      </c>
      <c r="P711" s="37">
        <v>12.94</v>
      </c>
      <c r="Q711" s="37">
        <v>13.07</v>
      </c>
      <c r="R711" s="37">
        <v>12.96</v>
      </c>
      <c r="S711" s="37">
        <v>12.99</v>
      </c>
      <c r="T711" s="26">
        <v>650</v>
      </c>
      <c r="U711" s="37">
        <v>16.61</v>
      </c>
      <c r="V711" s="40">
        <v>4</v>
      </c>
    </row>
    <row r="712" s="5" customFormat="1" customHeight="1" spans="1:22">
      <c r="A712" s="47"/>
      <c r="B712" s="42"/>
      <c r="C712" s="47"/>
      <c r="D712" s="25" t="s">
        <v>865</v>
      </c>
      <c r="E712" s="26">
        <v>97</v>
      </c>
      <c r="F712" s="26">
        <v>131</v>
      </c>
      <c r="G712" s="26">
        <v>4.4</v>
      </c>
      <c r="H712" s="26">
        <v>29.3</v>
      </c>
      <c r="I712" s="26">
        <v>565.9</v>
      </c>
      <c r="J712" s="26">
        <v>21.5</v>
      </c>
      <c r="K712" s="26">
        <v>73.3</v>
      </c>
      <c r="L712" s="26">
        <v>173.8</v>
      </c>
      <c r="M712" s="26">
        <v>163.7</v>
      </c>
      <c r="N712" s="26">
        <v>94.2</v>
      </c>
      <c r="O712" s="26">
        <v>23.5</v>
      </c>
      <c r="P712" s="37">
        <v>15.5</v>
      </c>
      <c r="Q712" s="37">
        <v>14.5</v>
      </c>
      <c r="R712" s="37">
        <v>13.75</v>
      </c>
      <c r="S712" s="37">
        <v>14.58</v>
      </c>
      <c r="T712" s="26">
        <v>729.7</v>
      </c>
      <c r="U712" s="37">
        <v>14.44</v>
      </c>
      <c r="V712" s="40">
        <v>1</v>
      </c>
    </row>
    <row r="713" s="5" customFormat="1" customHeight="1" spans="1:22">
      <c r="A713" s="47"/>
      <c r="B713" s="42"/>
      <c r="C713" s="47"/>
      <c r="D713" s="25" t="s">
        <v>799</v>
      </c>
      <c r="E713" s="26">
        <v>90.5</v>
      </c>
      <c r="F713" s="26">
        <v>130</v>
      </c>
      <c r="G713" s="26">
        <v>4.2</v>
      </c>
      <c r="H713" s="26">
        <v>26.7</v>
      </c>
      <c r="I713" s="26">
        <v>531.6</v>
      </c>
      <c r="J713" s="26">
        <v>18.9</v>
      </c>
      <c r="K713" s="26">
        <v>75.6</v>
      </c>
      <c r="L713" s="26">
        <v>170</v>
      </c>
      <c r="M713" s="26">
        <v>161</v>
      </c>
      <c r="N713" s="26">
        <v>94.7</v>
      </c>
      <c r="O713" s="26">
        <v>24.1</v>
      </c>
      <c r="P713" s="37">
        <v>11.16</v>
      </c>
      <c r="Q713" s="37">
        <v>12.17</v>
      </c>
      <c r="R713" s="37">
        <v>12.57</v>
      </c>
      <c r="S713" s="37">
        <v>11.97</v>
      </c>
      <c r="T713" s="26">
        <v>598.8</v>
      </c>
      <c r="U713" s="37">
        <v>-11.75</v>
      </c>
      <c r="V713" s="40">
        <v>12</v>
      </c>
    </row>
    <row r="714" s="5" customFormat="1" customHeight="1" spans="1:22">
      <c r="A714" s="47"/>
      <c r="B714" s="42"/>
      <c r="C714" s="47"/>
      <c r="D714" s="27" t="s">
        <v>580</v>
      </c>
      <c r="E714" s="28">
        <v>99.5</v>
      </c>
      <c r="F714" s="28">
        <v>136.9</v>
      </c>
      <c r="G714" s="28">
        <v>4.5</v>
      </c>
      <c r="H714" s="28">
        <v>31.3</v>
      </c>
      <c r="I714" s="28">
        <v>691.3</v>
      </c>
      <c r="J714" s="28">
        <v>19.8</v>
      </c>
      <c r="K714" s="28">
        <v>64.6</v>
      </c>
      <c r="L714" s="28">
        <v>180</v>
      </c>
      <c r="M714" s="28">
        <v>165.5</v>
      </c>
      <c r="N714" s="28">
        <v>91.9</v>
      </c>
      <c r="O714" s="28">
        <v>22.6</v>
      </c>
      <c r="P714" s="28">
        <v>12.65</v>
      </c>
      <c r="Q714" s="28">
        <v>12.84</v>
      </c>
      <c r="R714" s="28">
        <v>12.86</v>
      </c>
      <c r="S714" s="28">
        <v>12.79</v>
      </c>
      <c r="T714" s="28">
        <v>639.7</v>
      </c>
      <c r="U714" s="41">
        <v>3.71</v>
      </c>
      <c r="V714" s="42">
        <v>9</v>
      </c>
    </row>
    <row r="715" s="5" customFormat="1" customHeight="1" spans="1:22">
      <c r="A715" s="47">
        <v>2020</v>
      </c>
      <c r="B715" s="42"/>
      <c r="C715" s="61"/>
      <c r="D715" s="51" t="s">
        <v>881</v>
      </c>
      <c r="E715" s="52">
        <v>108</v>
      </c>
      <c r="F715" s="52">
        <v>133</v>
      </c>
      <c r="G715" s="52">
        <v>4</v>
      </c>
      <c r="H715" s="52">
        <v>25.5</v>
      </c>
      <c r="I715" s="52">
        <v>546.8</v>
      </c>
      <c r="J715" s="52">
        <v>16</v>
      </c>
      <c r="K715" s="52">
        <v>62.8</v>
      </c>
      <c r="L715" s="52">
        <v>223.6</v>
      </c>
      <c r="M715" s="52">
        <v>207.1</v>
      </c>
      <c r="N715" s="52">
        <v>92.6</v>
      </c>
      <c r="O715" s="52">
        <v>22</v>
      </c>
      <c r="P715" s="52">
        <v>165.5</v>
      </c>
      <c r="Q715" s="52">
        <v>161.7</v>
      </c>
      <c r="R715" s="47"/>
      <c r="S715" s="52">
        <v>163.6</v>
      </c>
      <c r="T715" s="52">
        <v>654.4</v>
      </c>
      <c r="U715" s="61">
        <v>1.55</v>
      </c>
      <c r="V715" s="47">
        <v>2</v>
      </c>
    </row>
    <row r="716" s="5" customFormat="1" customHeight="1" spans="1:22">
      <c r="A716" s="47"/>
      <c r="B716" s="42"/>
      <c r="C716" s="61"/>
      <c r="D716" s="51" t="s">
        <v>781</v>
      </c>
      <c r="E716" s="52">
        <v>104.5</v>
      </c>
      <c r="F716" s="52">
        <v>134</v>
      </c>
      <c r="G716" s="52">
        <v>3.5</v>
      </c>
      <c r="H716" s="52">
        <v>45.2</v>
      </c>
      <c r="I716" s="52">
        <v>1191.4</v>
      </c>
      <c r="J716" s="52">
        <v>21.9</v>
      </c>
      <c r="K716" s="52">
        <v>48.5</v>
      </c>
      <c r="L716" s="52">
        <v>157.5</v>
      </c>
      <c r="M716" s="52">
        <v>149.5</v>
      </c>
      <c r="N716" s="52">
        <v>94.9</v>
      </c>
      <c r="O716" s="52">
        <v>21.1</v>
      </c>
      <c r="P716" s="52">
        <v>157.02</v>
      </c>
      <c r="Q716" s="52">
        <v>163.6</v>
      </c>
      <c r="R716" s="47"/>
      <c r="S716" s="52">
        <v>160.31</v>
      </c>
      <c r="T716" s="52">
        <v>641.2</v>
      </c>
      <c r="U716" s="61">
        <v>3.63</v>
      </c>
      <c r="V716" s="47">
        <v>2</v>
      </c>
    </row>
    <row r="717" s="5" customFormat="1" customHeight="1" spans="1:22">
      <c r="A717" s="47"/>
      <c r="B717" s="42"/>
      <c r="C717" s="61"/>
      <c r="D717" s="51" t="s">
        <v>753</v>
      </c>
      <c r="E717" s="52">
        <v>91</v>
      </c>
      <c r="F717" s="52">
        <v>144</v>
      </c>
      <c r="G717" s="52">
        <v>4.2</v>
      </c>
      <c r="H717" s="52" t="s">
        <v>883</v>
      </c>
      <c r="I717" s="52">
        <v>793.3</v>
      </c>
      <c r="J717" s="52">
        <v>20.1</v>
      </c>
      <c r="K717" s="52">
        <v>60.3</v>
      </c>
      <c r="L717" s="52">
        <v>184</v>
      </c>
      <c r="M717" s="52">
        <v>166.7</v>
      </c>
      <c r="N717" s="52">
        <v>90.6</v>
      </c>
      <c r="O717" s="52">
        <v>21.4</v>
      </c>
      <c r="P717" s="52">
        <v>154.8</v>
      </c>
      <c r="Q717" s="52">
        <v>150.55</v>
      </c>
      <c r="R717" s="47"/>
      <c r="S717" s="52">
        <v>152.68</v>
      </c>
      <c r="T717" s="52">
        <v>610.7</v>
      </c>
      <c r="U717" s="61">
        <v>2.81</v>
      </c>
      <c r="V717" s="47">
        <v>2</v>
      </c>
    </row>
    <row r="718" s="5" customFormat="1" customHeight="1" spans="1:22">
      <c r="A718" s="47"/>
      <c r="B718" s="42"/>
      <c r="C718" s="61"/>
      <c r="D718" s="51" t="s">
        <v>880</v>
      </c>
      <c r="E718" s="52">
        <v>101</v>
      </c>
      <c r="F718" s="52">
        <v>147</v>
      </c>
      <c r="G718" s="52">
        <v>5.1</v>
      </c>
      <c r="H718" s="52">
        <v>25.3</v>
      </c>
      <c r="I718" s="52">
        <v>395</v>
      </c>
      <c r="J718" s="52">
        <v>19.5</v>
      </c>
      <c r="K718" s="52">
        <v>76.8</v>
      </c>
      <c r="L718" s="52">
        <v>167.8</v>
      </c>
      <c r="M718" s="52">
        <v>152.4</v>
      </c>
      <c r="N718" s="52">
        <v>90.8</v>
      </c>
      <c r="O718" s="52">
        <v>20.7</v>
      </c>
      <c r="P718" s="52">
        <v>150.65</v>
      </c>
      <c r="Q718" s="52">
        <v>152.4</v>
      </c>
      <c r="R718" s="47"/>
      <c r="S718" s="52">
        <v>151.53</v>
      </c>
      <c r="T718" s="52">
        <v>606.1</v>
      </c>
      <c r="U718" s="61">
        <v>4.11</v>
      </c>
      <c r="V718" s="47">
        <v>2</v>
      </c>
    </row>
    <row r="719" s="5" customFormat="1" ht="12.75" spans="1:22">
      <c r="A719" s="47"/>
      <c r="B719" s="42"/>
      <c r="C719" s="61"/>
      <c r="D719" s="51" t="s">
        <v>755</v>
      </c>
      <c r="E719" s="52">
        <v>105</v>
      </c>
      <c r="F719" s="52">
        <v>136</v>
      </c>
      <c r="G719" s="52">
        <v>4.2</v>
      </c>
      <c r="H719" s="52">
        <v>34.1</v>
      </c>
      <c r="I719" s="52">
        <v>711.9</v>
      </c>
      <c r="J719" s="52">
        <v>24.2</v>
      </c>
      <c r="K719" s="52">
        <v>71</v>
      </c>
      <c r="L719" s="52">
        <v>168.4</v>
      </c>
      <c r="M719" s="52">
        <v>148.4</v>
      </c>
      <c r="N719" s="52">
        <v>88.1</v>
      </c>
      <c r="O719" s="52">
        <v>22.9</v>
      </c>
      <c r="P719" s="52">
        <v>165.3</v>
      </c>
      <c r="Q719" s="52">
        <v>166.32</v>
      </c>
      <c r="R719" s="47"/>
      <c r="S719" s="52">
        <v>165.81</v>
      </c>
      <c r="T719" s="52">
        <v>663.2</v>
      </c>
      <c r="U719" s="37">
        <v>4.06</v>
      </c>
      <c r="V719" s="47">
        <v>2</v>
      </c>
    </row>
    <row r="720" s="5" customFormat="1" customHeight="1" spans="1:22">
      <c r="A720" s="47"/>
      <c r="B720" s="42"/>
      <c r="C720" s="61"/>
      <c r="D720" s="51" t="s">
        <v>731</v>
      </c>
      <c r="E720" s="52">
        <v>110</v>
      </c>
      <c r="F720" s="52">
        <v>142</v>
      </c>
      <c r="G720" s="52">
        <v>6.9</v>
      </c>
      <c r="H720" s="52">
        <v>27.1</v>
      </c>
      <c r="I720" s="52">
        <v>292.9</v>
      </c>
      <c r="J720" s="52">
        <v>17.1</v>
      </c>
      <c r="K720" s="52">
        <v>63.3</v>
      </c>
      <c r="L720" s="52">
        <v>194.3</v>
      </c>
      <c r="M720" s="52">
        <v>180.7</v>
      </c>
      <c r="N720" s="52">
        <v>93</v>
      </c>
      <c r="O720" s="52">
        <v>24.2</v>
      </c>
      <c r="P720" s="52">
        <v>166.65</v>
      </c>
      <c r="Q720" s="52">
        <v>169.4</v>
      </c>
      <c r="R720" s="47"/>
      <c r="S720" s="52">
        <v>168.03</v>
      </c>
      <c r="T720" s="52">
        <v>672.1</v>
      </c>
      <c r="U720" s="37">
        <v>5.05</v>
      </c>
      <c r="V720" s="47">
        <v>2</v>
      </c>
    </row>
    <row r="721" s="5" customFormat="1" customHeight="1" spans="1:22">
      <c r="A721" s="47"/>
      <c r="B721" s="42"/>
      <c r="C721" s="61"/>
      <c r="D721" s="51" t="s">
        <v>730</v>
      </c>
      <c r="E721" s="52">
        <v>107.5</v>
      </c>
      <c r="F721" s="52">
        <v>130</v>
      </c>
      <c r="G721" s="52">
        <v>1.7</v>
      </c>
      <c r="H721" s="52">
        <v>28.8</v>
      </c>
      <c r="I721" s="52">
        <v>1594.1</v>
      </c>
      <c r="J721" s="52">
        <v>17.1</v>
      </c>
      <c r="K721" s="52">
        <v>63.2</v>
      </c>
      <c r="L721" s="52">
        <v>249.3</v>
      </c>
      <c r="M721" s="52">
        <v>231.6</v>
      </c>
      <c r="N721" s="52">
        <v>92.9</v>
      </c>
      <c r="O721" s="52">
        <v>21</v>
      </c>
      <c r="P721" s="52">
        <v>169.3</v>
      </c>
      <c r="Q721" s="52">
        <v>174.8</v>
      </c>
      <c r="R721" s="47"/>
      <c r="S721" s="52">
        <v>172.05</v>
      </c>
      <c r="T721" s="52">
        <v>688.2</v>
      </c>
      <c r="U721" s="37">
        <v>-1.34</v>
      </c>
      <c r="V721" s="47">
        <v>3</v>
      </c>
    </row>
    <row r="722" s="5" customFormat="1" customHeight="1" spans="1:22">
      <c r="A722" s="47"/>
      <c r="B722" s="42"/>
      <c r="C722" s="61"/>
      <c r="D722" s="51" t="s">
        <v>882</v>
      </c>
      <c r="E722" s="52">
        <v>102.8</v>
      </c>
      <c r="F722" s="52">
        <v>150</v>
      </c>
      <c r="G722" s="52">
        <v>3.9</v>
      </c>
      <c r="H722" s="52">
        <v>22.8</v>
      </c>
      <c r="I722" s="52">
        <v>484.6</v>
      </c>
      <c r="J722" s="52">
        <v>21.3</v>
      </c>
      <c r="K722" s="52">
        <v>71.5</v>
      </c>
      <c r="L722" s="52">
        <v>195.2</v>
      </c>
      <c r="M722" s="52">
        <v>165.3</v>
      </c>
      <c r="N722" s="52">
        <v>84.7</v>
      </c>
      <c r="O722" s="52">
        <v>23.5</v>
      </c>
      <c r="P722" s="52">
        <v>185.9</v>
      </c>
      <c r="Q722" s="52">
        <v>182.1</v>
      </c>
      <c r="R722" s="47"/>
      <c r="S722" s="52">
        <v>184</v>
      </c>
      <c r="T722" s="52">
        <v>736</v>
      </c>
      <c r="U722" s="37">
        <v>1.8</v>
      </c>
      <c r="V722" s="47">
        <v>2</v>
      </c>
    </row>
    <row r="723" s="5" customFormat="1" customHeight="1" spans="1:22">
      <c r="A723" s="47"/>
      <c r="B723" s="42"/>
      <c r="C723" s="61"/>
      <c r="D723" s="51" t="s">
        <v>865</v>
      </c>
      <c r="E723" s="52">
        <v>116</v>
      </c>
      <c r="F723" s="52">
        <v>137</v>
      </c>
      <c r="G723" s="52">
        <v>4.5</v>
      </c>
      <c r="H723" s="52">
        <v>29</v>
      </c>
      <c r="I723" s="52">
        <v>544.4</v>
      </c>
      <c r="J723" s="52">
        <v>18.8</v>
      </c>
      <c r="K723" s="52">
        <v>64.9</v>
      </c>
      <c r="L723" s="52">
        <v>177.9</v>
      </c>
      <c r="M723" s="52">
        <v>167.4</v>
      </c>
      <c r="N723" s="52">
        <v>94.1</v>
      </c>
      <c r="O723" s="52">
        <v>23.8</v>
      </c>
      <c r="P723" s="52">
        <v>146.5</v>
      </c>
      <c r="Q723" s="52">
        <v>151.7</v>
      </c>
      <c r="R723" s="47"/>
      <c r="S723" s="52">
        <v>149.1</v>
      </c>
      <c r="T723" s="52">
        <v>633.8</v>
      </c>
      <c r="U723" s="61">
        <v>1.67</v>
      </c>
      <c r="V723" s="47">
        <v>2</v>
      </c>
    </row>
    <row r="724" s="5" customFormat="1" customHeight="1" spans="1:22">
      <c r="A724" s="47"/>
      <c r="B724" s="42"/>
      <c r="C724" s="61"/>
      <c r="D724" s="51" t="s">
        <v>799</v>
      </c>
      <c r="E724" s="52">
        <v>88.4</v>
      </c>
      <c r="F724" s="52">
        <v>126</v>
      </c>
      <c r="G724" s="52">
        <v>3.9</v>
      </c>
      <c r="H724" s="52">
        <v>31.2</v>
      </c>
      <c r="I724" s="52">
        <v>694.3</v>
      </c>
      <c r="J724" s="52">
        <v>19</v>
      </c>
      <c r="K724" s="52">
        <v>60.8</v>
      </c>
      <c r="L724" s="52">
        <v>171.1</v>
      </c>
      <c r="M724" s="52">
        <v>165.3</v>
      </c>
      <c r="N724" s="52">
        <v>96.6</v>
      </c>
      <c r="O724" s="52">
        <v>23.1</v>
      </c>
      <c r="P724" s="52">
        <v>149.88</v>
      </c>
      <c r="Q724" s="52">
        <v>156.5</v>
      </c>
      <c r="R724" s="47"/>
      <c r="S724" s="52">
        <v>153.19</v>
      </c>
      <c r="T724" s="52">
        <v>612.8</v>
      </c>
      <c r="U724" s="61">
        <v>2.14</v>
      </c>
      <c r="V724" s="47">
        <v>2</v>
      </c>
    </row>
    <row r="725" s="1" customFormat="1" customHeight="1" spans="1:22">
      <c r="A725" s="47"/>
      <c r="B725" s="42"/>
      <c r="C725" s="61"/>
      <c r="D725" s="53" t="s">
        <v>580</v>
      </c>
      <c r="E725" s="54">
        <v>103.4</v>
      </c>
      <c r="F725" s="54">
        <v>137.9</v>
      </c>
      <c r="G725" s="54">
        <v>4.2</v>
      </c>
      <c r="H725" s="54">
        <v>29.9</v>
      </c>
      <c r="I725" s="54">
        <v>724.9</v>
      </c>
      <c r="J725" s="54">
        <v>19.5</v>
      </c>
      <c r="K725" s="54">
        <v>64.3</v>
      </c>
      <c r="L725" s="54">
        <v>188.9</v>
      </c>
      <c r="M725" s="54">
        <v>173.4</v>
      </c>
      <c r="N725" s="54">
        <v>91.8</v>
      </c>
      <c r="O725" s="54">
        <v>22.4</v>
      </c>
      <c r="P725" s="54">
        <v>161.15</v>
      </c>
      <c r="Q725" s="54">
        <v>162.91</v>
      </c>
      <c r="R725" s="42"/>
      <c r="S725" s="54">
        <v>162.03</v>
      </c>
      <c r="T725" s="54">
        <v>651.9</v>
      </c>
      <c r="U725" s="62">
        <v>3.08</v>
      </c>
      <c r="V725" s="259">
        <v>2</v>
      </c>
    </row>
    <row r="726" s="5" customFormat="1" customHeight="1" spans="1:22">
      <c r="A726" s="47">
        <v>2018</v>
      </c>
      <c r="B726" s="27" t="s">
        <v>884</v>
      </c>
      <c r="C726" s="47"/>
      <c r="D726" s="25" t="s">
        <v>879</v>
      </c>
      <c r="E726" s="26">
        <v>133.7</v>
      </c>
      <c r="F726" s="26">
        <v>143</v>
      </c>
      <c r="G726" s="26">
        <v>3.9</v>
      </c>
      <c r="H726" s="26">
        <v>23.3</v>
      </c>
      <c r="I726" s="26">
        <v>497.4</v>
      </c>
      <c r="J726" s="26">
        <v>17.4</v>
      </c>
      <c r="K726" s="26">
        <v>74.7</v>
      </c>
      <c r="L726" s="26">
        <v>227.8</v>
      </c>
      <c r="M726" s="26">
        <v>184</v>
      </c>
      <c r="N726" s="26">
        <v>80.8</v>
      </c>
      <c r="O726" s="26">
        <v>25.9</v>
      </c>
      <c r="P726" s="37">
        <v>15.5</v>
      </c>
      <c r="Q726" s="37">
        <v>13.6</v>
      </c>
      <c r="R726" s="37">
        <v>14.4</v>
      </c>
      <c r="S726" s="37">
        <v>14.5</v>
      </c>
      <c r="T726" s="26">
        <v>725</v>
      </c>
      <c r="U726" s="37">
        <v>6.88</v>
      </c>
      <c r="V726" s="47">
        <v>4</v>
      </c>
    </row>
    <row r="727" s="5" customFormat="1" customHeight="1" spans="1:22">
      <c r="A727" s="47"/>
      <c r="B727" s="42"/>
      <c r="C727" s="47"/>
      <c r="D727" s="25" t="s">
        <v>781</v>
      </c>
      <c r="E727" s="26">
        <v>126</v>
      </c>
      <c r="F727" s="26">
        <v>130</v>
      </c>
      <c r="G727" s="26">
        <v>4.3</v>
      </c>
      <c r="H727" s="26">
        <v>28.8</v>
      </c>
      <c r="I727" s="26">
        <v>569.8</v>
      </c>
      <c r="J727" s="26">
        <v>18.1</v>
      </c>
      <c r="K727" s="26">
        <v>62.8</v>
      </c>
      <c r="L727" s="26">
        <v>189.6</v>
      </c>
      <c r="M727" s="26">
        <v>168.2</v>
      </c>
      <c r="N727" s="26">
        <v>88.7</v>
      </c>
      <c r="O727" s="26">
        <v>25.6</v>
      </c>
      <c r="P727" s="37">
        <v>13.41</v>
      </c>
      <c r="Q727" s="37">
        <v>13.89</v>
      </c>
      <c r="R727" s="37">
        <v>13.48</v>
      </c>
      <c r="S727" s="37">
        <v>13.59</v>
      </c>
      <c r="T727" s="26">
        <v>679.7</v>
      </c>
      <c r="U727" s="37">
        <v>4.03</v>
      </c>
      <c r="V727" s="47">
        <v>8</v>
      </c>
    </row>
    <row r="728" s="5" customFormat="1" customHeight="1" spans="1:22">
      <c r="A728" s="47"/>
      <c r="B728" s="42"/>
      <c r="C728" s="47"/>
      <c r="D728" s="25" t="s">
        <v>862</v>
      </c>
      <c r="E728" s="26">
        <v>128</v>
      </c>
      <c r="F728" s="26">
        <v>122</v>
      </c>
      <c r="G728" s="26">
        <v>1.5</v>
      </c>
      <c r="H728" s="26">
        <v>18.6</v>
      </c>
      <c r="I728" s="26">
        <v>1148.3</v>
      </c>
      <c r="J728" s="26">
        <v>14.5</v>
      </c>
      <c r="K728" s="26">
        <v>78</v>
      </c>
      <c r="L728" s="26">
        <v>209.6</v>
      </c>
      <c r="M728" s="26">
        <v>168</v>
      </c>
      <c r="N728" s="26">
        <v>80.2</v>
      </c>
      <c r="O728" s="26">
        <v>27.5</v>
      </c>
      <c r="P728" s="37">
        <v>10.6</v>
      </c>
      <c r="Q728" s="37">
        <v>12</v>
      </c>
      <c r="R728" s="37">
        <v>11.8</v>
      </c>
      <c r="S728" s="37">
        <v>11.47</v>
      </c>
      <c r="T728" s="26">
        <v>573.3</v>
      </c>
      <c r="U728" s="37">
        <v>7.5</v>
      </c>
      <c r="V728" s="47">
        <v>3</v>
      </c>
    </row>
    <row r="729" s="5" customFormat="1" customHeight="1" spans="1:22">
      <c r="A729" s="47"/>
      <c r="B729" s="42"/>
      <c r="C729" s="47"/>
      <c r="D729" s="25" t="s">
        <v>755</v>
      </c>
      <c r="E729" s="26">
        <v>88.4</v>
      </c>
      <c r="F729" s="26">
        <v>132</v>
      </c>
      <c r="G729" s="26">
        <v>4.6</v>
      </c>
      <c r="H729" s="26">
        <v>35.1</v>
      </c>
      <c r="I729" s="26">
        <v>668.1</v>
      </c>
      <c r="J729" s="26">
        <v>20.5</v>
      </c>
      <c r="K729" s="26">
        <v>58.4</v>
      </c>
      <c r="L729" s="26">
        <v>205.5</v>
      </c>
      <c r="M729" s="26">
        <v>168.3</v>
      </c>
      <c r="N729" s="26">
        <v>81.9</v>
      </c>
      <c r="O729" s="26">
        <v>26.7</v>
      </c>
      <c r="P729" s="37">
        <v>15.5</v>
      </c>
      <c r="Q729" s="37">
        <v>15.89</v>
      </c>
      <c r="R729" s="37">
        <v>16.18</v>
      </c>
      <c r="S729" s="37">
        <v>15.86</v>
      </c>
      <c r="T729" s="26">
        <v>792.8</v>
      </c>
      <c r="U729" s="37">
        <v>7.48</v>
      </c>
      <c r="V729" s="47">
        <v>3</v>
      </c>
    </row>
    <row r="730" s="5" customFormat="1" customHeight="1" spans="1:22">
      <c r="A730" s="47"/>
      <c r="B730" s="42"/>
      <c r="C730" s="47"/>
      <c r="D730" s="25" t="s">
        <v>730</v>
      </c>
      <c r="E730" s="26">
        <v>123.8</v>
      </c>
      <c r="F730" s="26">
        <v>140</v>
      </c>
      <c r="G730" s="26">
        <v>1.8</v>
      </c>
      <c r="H730" s="26">
        <v>25.7</v>
      </c>
      <c r="I730" s="26">
        <v>1327.8</v>
      </c>
      <c r="J730" s="26">
        <v>15.9</v>
      </c>
      <c r="K730" s="26">
        <v>61.9</v>
      </c>
      <c r="L730" s="26">
        <v>234.7</v>
      </c>
      <c r="M730" s="26">
        <v>193.2</v>
      </c>
      <c r="N730" s="26">
        <v>82.3</v>
      </c>
      <c r="O730" s="26">
        <v>24.7</v>
      </c>
      <c r="P730" s="37">
        <v>13.11</v>
      </c>
      <c r="Q730" s="37">
        <v>13.65</v>
      </c>
      <c r="R730" s="37">
        <v>12.6</v>
      </c>
      <c r="S730" s="37">
        <v>13.12</v>
      </c>
      <c r="T730" s="26">
        <v>656</v>
      </c>
      <c r="U730" s="37">
        <v>3.74</v>
      </c>
      <c r="V730" s="47">
        <v>4</v>
      </c>
    </row>
    <row r="731" s="5" customFormat="1" customHeight="1" spans="1:22">
      <c r="A731" s="47"/>
      <c r="B731" s="42"/>
      <c r="C731" s="47"/>
      <c r="D731" s="25" t="s">
        <v>882</v>
      </c>
      <c r="E731" s="26">
        <v>115.6</v>
      </c>
      <c r="F731" s="26">
        <v>137</v>
      </c>
      <c r="G731" s="26">
        <v>5.7</v>
      </c>
      <c r="H731" s="26">
        <v>29.7</v>
      </c>
      <c r="I731" s="26">
        <v>420.7</v>
      </c>
      <c r="J731" s="26">
        <v>22.4</v>
      </c>
      <c r="K731" s="26">
        <v>75.5</v>
      </c>
      <c r="L731" s="26">
        <v>178.5</v>
      </c>
      <c r="M731" s="26">
        <v>147.9</v>
      </c>
      <c r="N731" s="26">
        <v>82.9</v>
      </c>
      <c r="O731" s="26">
        <v>23</v>
      </c>
      <c r="P731" s="37">
        <v>13.54</v>
      </c>
      <c r="Q731" s="37">
        <v>13.71</v>
      </c>
      <c r="R731" s="37">
        <v>13.88</v>
      </c>
      <c r="S731" s="37">
        <v>13.71</v>
      </c>
      <c r="T731" s="26">
        <v>685.5</v>
      </c>
      <c r="U731" s="37">
        <v>6.83</v>
      </c>
      <c r="V731" s="47">
        <v>2</v>
      </c>
    </row>
    <row r="732" s="5" customFormat="1" customHeight="1" spans="1:22">
      <c r="A732" s="47"/>
      <c r="B732" s="42"/>
      <c r="C732" s="47"/>
      <c r="D732" s="25" t="s">
        <v>865</v>
      </c>
      <c r="E732" s="26">
        <v>128</v>
      </c>
      <c r="F732" s="26">
        <v>140</v>
      </c>
      <c r="G732" s="26">
        <v>6.6</v>
      </c>
      <c r="H732" s="26">
        <v>27.9</v>
      </c>
      <c r="I732" s="26">
        <v>322.1</v>
      </c>
      <c r="J732" s="26">
        <v>18.9</v>
      </c>
      <c r="K732" s="26">
        <v>67.7</v>
      </c>
      <c r="L732" s="26">
        <v>181</v>
      </c>
      <c r="M732" s="26">
        <v>160.4</v>
      </c>
      <c r="N732" s="26">
        <v>88.6</v>
      </c>
      <c r="O732" s="26">
        <v>26.7</v>
      </c>
      <c r="P732" s="37">
        <v>14.1</v>
      </c>
      <c r="Q732" s="37">
        <v>14.7</v>
      </c>
      <c r="R732" s="37">
        <v>11.1</v>
      </c>
      <c r="S732" s="37">
        <v>13.3</v>
      </c>
      <c r="T732" s="26">
        <v>665</v>
      </c>
      <c r="U732" s="37">
        <v>10.22</v>
      </c>
      <c r="V732" s="47">
        <v>3</v>
      </c>
    </row>
    <row r="733" s="5" customFormat="1" customHeight="1" spans="1:22">
      <c r="A733" s="47"/>
      <c r="B733" s="42"/>
      <c r="C733" s="47"/>
      <c r="D733" s="25" t="s">
        <v>880</v>
      </c>
      <c r="E733" s="26">
        <v>125</v>
      </c>
      <c r="F733" s="26">
        <v>150</v>
      </c>
      <c r="G733" s="26">
        <v>5.2</v>
      </c>
      <c r="H733" s="26">
        <v>26.9</v>
      </c>
      <c r="I733" s="26">
        <v>413.4</v>
      </c>
      <c r="J733" s="26">
        <v>16.3</v>
      </c>
      <c r="K733" s="26">
        <v>60.5</v>
      </c>
      <c r="L733" s="26">
        <v>209.3</v>
      </c>
      <c r="M733" s="26">
        <v>182.8</v>
      </c>
      <c r="N733" s="26">
        <v>87.3</v>
      </c>
      <c r="O733" s="26">
        <v>24.3</v>
      </c>
      <c r="P733" s="37">
        <v>12.81</v>
      </c>
      <c r="Q733" s="37">
        <v>13.27</v>
      </c>
      <c r="R733" s="37">
        <v>12.96</v>
      </c>
      <c r="S733" s="37">
        <v>13.01</v>
      </c>
      <c r="T733" s="26">
        <v>650.6</v>
      </c>
      <c r="U733" s="37">
        <v>2.58</v>
      </c>
      <c r="V733" s="47">
        <v>7</v>
      </c>
    </row>
    <row r="734" s="5" customFormat="1" customHeight="1" spans="1:22">
      <c r="A734" s="47"/>
      <c r="B734" s="42"/>
      <c r="C734" s="47"/>
      <c r="D734" s="25" t="s">
        <v>753</v>
      </c>
      <c r="E734" s="26">
        <v>115.9</v>
      </c>
      <c r="F734" s="26">
        <v>160</v>
      </c>
      <c r="G734" s="26">
        <v>6.2</v>
      </c>
      <c r="H734" s="26">
        <v>25.3</v>
      </c>
      <c r="I734" s="26">
        <v>308.1</v>
      </c>
      <c r="J734" s="26">
        <v>19.4</v>
      </c>
      <c r="K734" s="26">
        <v>76.7</v>
      </c>
      <c r="L734" s="26">
        <v>178</v>
      </c>
      <c r="M734" s="26">
        <v>155.8</v>
      </c>
      <c r="N734" s="26">
        <v>87.5</v>
      </c>
      <c r="O734" s="26">
        <v>26.8</v>
      </c>
      <c r="P734" s="37">
        <v>13.62</v>
      </c>
      <c r="Q734" s="37">
        <v>14.06</v>
      </c>
      <c r="R734" s="37">
        <v>13.74</v>
      </c>
      <c r="S734" s="37">
        <v>13.81</v>
      </c>
      <c r="T734" s="26">
        <v>690.3</v>
      </c>
      <c r="U734" s="37">
        <v>3.97</v>
      </c>
      <c r="V734" s="47">
        <v>4</v>
      </c>
    </row>
    <row r="735" s="5" customFormat="1" customHeight="1" spans="1:22">
      <c r="A735" s="47"/>
      <c r="B735" s="42"/>
      <c r="C735" s="47"/>
      <c r="D735" s="25" t="s">
        <v>799</v>
      </c>
      <c r="E735" s="26">
        <v>129.6</v>
      </c>
      <c r="F735" s="26">
        <v>136</v>
      </c>
      <c r="G735" s="26">
        <v>6.2</v>
      </c>
      <c r="H735" s="26">
        <v>23.4</v>
      </c>
      <c r="I735" s="26">
        <v>278</v>
      </c>
      <c r="J735" s="26">
        <v>18.6</v>
      </c>
      <c r="K735" s="26">
        <v>79.6</v>
      </c>
      <c r="L735" s="26">
        <v>226.6</v>
      </c>
      <c r="M735" s="26">
        <v>199</v>
      </c>
      <c r="N735" s="26">
        <v>87.8</v>
      </c>
      <c r="O735" s="26">
        <v>22</v>
      </c>
      <c r="P735" s="37">
        <v>13.72</v>
      </c>
      <c r="Q735" s="37">
        <v>13.27</v>
      </c>
      <c r="R735" s="37">
        <v>13.57</v>
      </c>
      <c r="S735" s="37">
        <v>13.52</v>
      </c>
      <c r="T735" s="26">
        <v>676</v>
      </c>
      <c r="U735" s="37">
        <v>8.65</v>
      </c>
      <c r="V735" s="47">
        <v>2</v>
      </c>
    </row>
    <row r="736" s="5" customFormat="1" customHeight="1" spans="1:22">
      <c r="A736" s="47"/>
      <c r="B736" s="42"/>
      <c r="C736" s="47"/>
      <c r="D736" s="25" t="s">
        <v>885</v>
      </c>
      <c r="E736" s="26">
        <v>131</v>
      </c>
      <c r="F736" s="26">
        <v>137</v>
      </c>
      <c r="G736" s="26">
        <v>6.3</v>
      </c>
      <c r="H736" s="26">
        <v>26.6</v>
      </c>
      <c r="I736" s="26">
        <v>322.2</v>
      </c>
      <c r="J736" s="26">
        <v>18.5</v>
      </c>
      <c r="K736" s="26">
        <v>69.5</v>
      </c>
      <c r="L736" s="26">
        <v>186.5</v>
      </c>
      <c r="M736" s="26">
        <v>159.5</v>
      </c>
      <c r="N736" s="26">
        <v>85.5</v>
      </c>
      <c r="O736" s="26">
        <v>24.8</v>
      </c>
      <c r="P736" s="37">
        <v>12.41</v>
      </c>
      <c r="Q736" s="37">
        <v>12.82</v>
      </c>
      <c r="R736" s="37">
        <v>12.02</v>
      </c>
      <c r="S736" s="37">
        <v>12.42</v>
      </c>
      <c r="T736" s="26">
        <v>620.8</v>
      </c>
      <c r="U736" s="37">
        <v>6.37</v>
      </c>
      <c r="V736" s="47">
        <v>3</v>
      </c>
    </row>
    <row r="737" s="5" customFormat="1" customHeight="1" spans="1:22">
      <c r="A737" s="47"/>
      <c r="B737" s="42"/>
      <c r="C737" s="47"/>
      <c r="D737" s="27" t="s">
        <v>580</v>
      </c>
      <c r="E737" s="28">
        <v>122.3</v>
      </c>
      <c r="F737" s="28">
        <v>139</v>
      </c>
      <c r="G737" s="28">
        <v>4.8</v>
      </c>
      <c r="H737" s="28">
        <v>26.5</v>
      </c>
      <c r="I737" s="28">
        <v>570.5</v>
      </c>
      <c r="J737" s="28">
        <v>18.2</v>
      </c>
      <c r="K737" s="28">
        <v>69.6</v>
      </c>
      <c r="L737" s="28">
        <v>202.5</v>
      </c>
      <c r="M737" s="28">
        <v>171.6</v>
      </c>
      <c r="N737" s="28">
        <v>84.9</v>
      </c>
      <c r="O737" s="28">
        <v>25.3</v>
      </c>
      <c r="P737" s="28">
        <v>13.48</v>
      </c>
      <c r="Q737" s="28">
        <v>13.71</v>
      </c>
      <c r="R737" s="28">
        <v>13.25</v>
      </c>
      <c r="S737" s="28">
        <v>13.48</v>
      </c>
      <c r="T737" s="28">
        <v>674.1</v>
      </c>
      <c r="U737" s="41">
        <v>6.2</v>
      </c>
      <c r="V737" s="42">
        <v>3</v>
      </c>
    </row>
    <row r="738" s="5" customFormat="1" customHeight="1" spans="1:22">
      <c r="A738" s="47">
        <v>2019</v>
      </c>
      <c r="B738" s="42"/>
      <c r="C738" s="47"/>
      <c r="D738" s="25" t="s">
        <v>770</v>
      </c>
      <c r="E738" s="26">
        <v>124.8</v>
      </c>
      <c r="F738" s="26">
        <v>147</v>
      </c>
      <c r="G738" s="26">
        <v>4.3</v>
      </c>
      <c r="H738" s="26">
        <v>35.3</v>
      </c>
      <c r="I738" s="26">
        <v>651.2</v>
      </c>
      <c r="J738" s="26">
        <v>25.1</v>
      </c>
      <c r="K738" s="26">
        <v>71.1</v>
      </c>
      <c r="L738" s="26">
        <v>130.2</v>
      </c>
      <c r="M738" s="26">
        <v>123.3</v>
      </c>
      <c r="N738" s="26">
        <v>94.7</v>
      </c>
      <c r="O738" s="26">
        <v>25.7</v>
      </c>
      <c r="P738" s="37">
        <v>14.52</v>
      </c>
      <c r="Q738" s="37">
        <v>13.73</v>
      </c>
      <c r="R738" s="37">
        <v>14.64</v>
      </c>
      <c r="S738" s="37">
        <v>14.3</v>
      </c>
      <c r="T738" s="26">
        <v>714.8</v>
      </c>
      <c r="U738" s="37">
        <v>11.66</v>
      </c>
      <c r="V738" s="40">
        <v>1</v>
      </c>
    </row>
    <row r="739" s="5" customFormat="1" customHeight="1" spans="1:22">
      <c r="A739" s="47"/>
      <c r="B739" s="42"/>
      <c r="C739" s="47"/>
      <c r="D739" s="25" t="s">
        <v>879</v>
      </c>
      <c r="E739" s="26">
        <v>122.3</v>
      </c>
      <c r="F739" s="26">
        <v>144</v>
      </c>
      <c r="G739" s="26">
        <v>3.7</v>
      </c>
      <c r="H739" s="26">
        <v>22.3</v>
      </c>
      <c r="I739" s="26">
        <v>509.1</v>
      </c>
      <c r="J739" s="26">
        <v>17.1</v>
      </c>
      <c r="K739" s="26">
        <v>76.9</v>
      </c>
      <c r="L739" s="26">
        <v>211.7</v>
      </c>
      <c r="M739" s="26">
        <v>183.1</v>
      </c>
      <c r="N739" s="26">
        <v>86.5</v>
      </c>
      <c r="O739" s="26">
        <v>24.1</v>
      </c>
      <c r="P739" s="37">
        <v>14.9</v>
      </c>
      <c r="Q739" s="37">
        <v>12.4</v>
      </c>
      <c r="R739" s="37">
        <v>13.1</v>
      </c>
      <c r="S739" s="37">
        <v>13.47</v>
      </c>
      <c r="T739" s="26">
        <v>673.3</v>
      </c>
      <c r="U739" s="37">
        <v>0.75</v>
      </c>
      <c r="V739" s="40">
        <v>5</v>
      </c>
    </row>
    <row r="740" s="5" customFormat="1" customHeight="1" spans="1:22">
      <c r="A740" s="47"/>
      <c r="B740" s="42"/>
      <c r="C740" s="47"/>
      <c r="D740" s="25" t="s">
        <v>781</v>
      </c>
      <c r="E740" s="26">
        <v>116</v>
      </c>
      <c r="F740" s="26">
        <v>127</v>
      </c>
      <c r="G740" s="26">
        <v>3.8</v>
      </c>
      <c r="H740" s="26">
        <v>28.7</v>
      </c>
      <c r="I740" s="26">
        <v>655</v>
      </c>
      <c r="J740" s="26">
        <v>18.2</v>
      </c>
      <c r="K740" s="26">
        <v>63.4</v>
      </c>
      <c r="L740" s="26">
        <v>173.9</v>
      </c>
      <c r="M740" s="26">
        <v>150.3</v>
      </c>
      <c r="N740" s="26">
        <v>86.9</v>
      </c>
      <c r="O740" s="26">
        <v>26.3</v>
      </c>
      <c r="P740" s="37">
        <v>14.8</v>
      </c>
      <c r="Q740" s="37">
        <v>13.6</v>
      </c>
      <c r="R740" s="37">
        <v>13.7</v>
      </c>
      <c r="S740" s="37">
        <v>14.03</v>
      </c>
      <c r="T740" s="26">
        <v>701.7</v>
      </c>
      <c r="U740" s="37">
        <v>4.47</v>
      </c>
      <c r="V740" s="40">
        <v>5</v>
      </c>
    </row>
    <row r="741" s="5" customFormat="1" customHeight="1" spans="1:22">
      <c r="A741" s="47"/>
      <c r="B741" s="42"/>
      <c r="C741" s="47"/>
      <c r="D741" s="25" t="s">
        <v>753</v>
      </c>
      <c r="E741" s="26">
        <v>110</v>
      </c>
      <c r="F741" s="26">
        <v>155</v>
      </c>
      <c r="G741" s="26">
        <v>4.5</v>
      </c>
      <c r="H741" s="26">
        <v>27.7</v>
      </c>
      <c r="I741" s="26">
        <v>516.4</v>
      </c>
      <c r="J741" s="26">
        <v>13.5</v>
      </c>
      <c r="K741" s="26">
        <v>48.7</v>
      </c>
      <c r="L741" s="26">
        <v>168.4</v>
      </c>
      <c r="M741" s="26">
        <v>144.3</v>
      </c>
      <c r="N741" s="26">
        <v>85.7</v>
      </c>
      <c r="O741" s="26">
        <v>29.2</v>
      </c>
      <c r="P741" s="37">
        <v>15.38</v>
      </c>
      <c r="Q741" s="37">
        <v>14.64</v>
      </c>
      <c r="R741" s="37">
        <v>15.25</v>
      </c>
      <c r="S741" s="37">
        <v>15.09</v>
      </c>
      <c r="T741" s="26">
        <v>754.5</v>
      </c>
      <c r="U741" s="37">
        <v>9.27</v>
      </c>
      <c r="V741" s="40">
        <v>2</v>
      </c>
    </row>
    <row r="742" s="5" customFormat="1" customHeight="1" spans="1:22">
      <c r="A742" s="47"/>
      <c r="B742" s="42"/>
      <c r="C742" s="47"/>
      <c r="D742" s="25" t="s">
        <v>880</v>
      </c>
      <c r="E742" s="26">
        <v>115</v>
      </c>
      <c r="F742" s="26">
        <v>151</v>
      </c>
      <c r="G742" s="26">
        <v>5</v>
      </c>
      <c r="H742" s="26">
        <v>30.8</v>
      </c>
      <c r="I742" s="26">
        <v>517.3</v>
      </c>
      <c r="J742" s="26">
        <v>15.1</v>
      </c>
      <c r="K742" s="26">
        <v>48.9</v>
      </c>
      <c r="L742" s="26">
        <v>247.6</v>
      </c>
      <c r="M742" s="26">
        <v>223</v>
      </c>
      <c r="N742" s="26">
        <v>90.1</v>
      </c>
      <c r="O742" s="26">
        <v>25.6</v>
      </c>
      <c r="P742" s="37">
        <v>15.91</v>
      </c>
      <c r="Q742" s="37">
        <v>15.38</v>
      </c>
      <c r="R742" s="37">
        <v>15.22</v>
      </c>
      <c r="S742" s="37">
        <v>15.5</v>
      </c>
      <c r="T742" s="26">
        <v>775.1</v>
      </c>
      <c r="U742" s="37">
        <v>10.83</v>
      </c>
      <c r="V742" s="40">
        <v>1</v>
      </c>
    </row>
    <row r="743" s="5" customFormat="1" customHeight="1" spans="1:22">
      <c r="A743" s="47"/>
      <c r="B743" s="42"/>
      <c r="C743" s="47"/>
      <c r="D743" s="25" t="s">
        <v>862</v>
      </c>
      <c r="E743" s="26">
        <v>116</v>
      </c>
      <c r="F743" s="26">
        <v>136</v>
      </c>
      <c r="G743" s="26">
        <v>1.5</v>
      </c>
      <c r="H743" s="26">
        <v>20.8</v>
      </c>
      <c r="I743" s="26">
        <v>1286.7</v>
      </c>
      <c r="J743" s="26">
        <v>16.8</v>
      </c>
      <c r="K743" s="26">
        <v>80.8</v>
      </c>
      <c r="L743" s="26">
        <v>183.5</v>
      </c>
      <c r="M743" s="26">
        <v>133.9</v>
      </c>
      <c r="N743" s="26">
        <v>73</v>
      </c>
      <c r="O743" s="26">
        <v>28.5</v>
      </c>
      <c r="P743" s="37">
        <v>12.4</v>
      </c>
      <c r="Q743" s="37">
        <v>10.84</v>
      </c>
      <c r="R743" s="37">
        <v>11</v>
      </c>
      <c r="S743" s="37">
        <v>11.41</v>
      </c>
      <c r="T743" s="26">
        <v>570.7</v>
      </c>
      <c r="U743" s="37">
        <v>-1.89</v>
      </c>
      <c r="V743" s="40">
        <v>8</v>
      </c>
    </row>
    <row r="744" s="5" customFormat="1" customHeight="1" spans="1:22">
      <c r="A744" s="47"/>
      <c r="B744" s="42"/>
      <c r="C744" s="47"/>
      <c r="D744" s="25" t="s">
        <v>755</v>
      </c>
      <c r="E744" s="26">
        <v>105.5</v>
      </c>
      <c r="F744" s="26">
        <v>140</v>
      </c>
      <c r="G744" s="26">
        <v>4.2</v>
      </c>
      <c r="H744" s="26">
        <v>35.4</v>
      </c>
      <c r="I744" s="26">
        <v>742.9</v>
      </c>
      <c r="J744" s="26">
        <v>23.2</v>
      </c>
      <c r="K744" s="26">
        <v>65.5</v>
      </c>
      <c r="L744" s="26">
        <v>255.3</v>
      </c>
      <c r="M744" s="26">
        <v>165.4</v>
      </c>
      <c r="N744" s="26">
        <v>64.8</v>
      </c>
      <c r="O744" s="26">
        <v>24</v>
      </c>
      <c r="P744" s="37">
        <v>13.6</v>
      </c>
      <c r="Q744" s="37">
        <v>13.3</v>
      </c>
      <c r="R744" s="37">
        <v>13.5</v>
      </c>
      <c r="S744" s="37">
        <v>13.47</v>
      </c>
      <c r="T744" s="26">
        <v>673.3</v>
      </c>
      <c r="U744" s="37">
        <v>2.54</v>
      </c>
      <c r="V744" s="40">
        <v>3</v>
      </c>
    </row>
    <row r="745" s="5" customFormat="1" customHeight="1" spans="1:22">
      <c r="A745" s="47"/>
      <c r="B745" s="42"/>
      <c r="C745" s="47"/>
      <c r="D745" s="25" t="s">
        <v>730</v>
      </c>
      <c r="E745" s="26">
        <v>112.8</v>
      </c>
      <c r="F745" s="26">
        <v>150</v>
      </c>
      <c r="G745" s="26">
        <v>1.7</v>
      </c>
      <c r="H745" s="26">
        <v>29.8</v>
      </c>
      <c r="I745" s="26">
        <v>1652.9</v>
      </c>
      <c r="J745" s="26">
        <v>15.8</v>
      </c>
      <c r="K745" s="26">
        <v>53</v>
      </c>
      <c r="L745" s="26">
        <v>256.6</v>
      </c>
      <c r="M745" s="26">
        <v>240.5</v>
      </c>
      <c r="N745" s="26">
        <v>93.7</v>
      </c>
      <c r="O745" s="26">
        <v>28</v>
      </c>
      <c r="P745" s="37">
        <v>15.78</v>
      </c>
      <c r="Q745" s="37">
        <v>13.52</v>
      </c>
      <c r="R745" s="37">
        <v>15.23</v>
      </c>
      <c r="S745" s="37">
        <v>14.84</v>
      </c>
      <c r="T745" s="26">
        <v>742.2</v>
      </c>
      <c r="U745" s="37">
        <v>5.4</v>
      </c>
      <c r="V745" s="40">
        <v>3</v>
      </c>
    </row>
    <row r="746" s="5" customFormat="1" customHeight="1" spans="1:22">
      <c r="A746" s="47"/>
      <c r="B746" s="42"/>
      <c r="C746" s="47"/>
      <c r="D746" s="25" t="s">
        <v>731</v>
      </c>
      <c r="E746" s="26">
        <v>127</v>
      </c>
      <c r="F746" s="26">
        <v>136</v>
      </c>
      <c r="G746" s="26">
        <v>7.5</v>
      </c>
      <c r="H746" s="26">
        <v>33</v>
      </c>
      <c r="I746" s="26">
        <v>341.7</v>
      </c>
      <c r="J746" s="26">
        <v>16.6</v>
      </c>
      <c r="K746" s="26">
        <v>50.2</v>
      </c>
      <c r="L746" s="26">
        <v>173.6</v>
      </c>
      <c r="M746" s="26">
        <v>157.6</v>
      </c>
      <c r="N746" s="26">
        <v>90.8</v>
      </c>
      <c r="O746" s="26">
        <v>25.4</v>
      </c>
      <c r="P746" s="37">
        <v>14.26</v>
      </c>
      <c r="Q746" s="37">
        <v>14.78</v>
      </c>
      <c r="R746" s="37">
        <v>14.98</v>
      </c>
      <c r="S746" s="37">
        <v>14.67</v>
      </c>
      <c r="T746" s="26">
        <v>733.7</v>
      </c>
      <c r="U746" s="37">
        <v>5.19</v>
      </c>
      <c r="V746" s="40">
        <v>2</v>
      </c>
    </row>
    <row r="747" s="5" customFormat="1" customHeight="1" spans="1:22">
      <c r="A747" s="47"/>
      <c r="B747" s="42"/>
      <c r="C747" s="47"/>
      <c r="D747" s="25" t="s">
        <v>865</v>
      </c>
      <c r="E747" s="26">
        <v>122</v>
      </c>
      <c r="F747" s="26">
        <v>142</v>
      </c>
      <c r="G747" s="26">
        <v>4.6</v>
      </c>
      <c r="H747" s="26">
        <v>26.6</v>
      </c>
      <c r="I747" s="26">
        <v>478.3</v>
      </c>
      <c r="J747" s="26">
        <v>19.8</v>
      </c>
      <c r="K747" s="26">
        <v>74.5</v>
      </c>
      <c r="L747" s="26">
        <v>198.7</v>
      </c>
      <c r="M747" s="26">
        <v>159.6</v>
      </c>
      <c r="N747" s="26">
        <v>80.3</v>
      </c>
      <c r="O747" s="26">
        <v>25.6</v>
      </c>
      <c r="P747" s="37">
        <v>15.8</v>
      </c>
      <c r="Q747" s="37">
        <v>16.12</v>
      </c>
      <c r="R747" s="37">
        <v>15.78</v>
      </c>
      <c r="S747" s="37">
        <v>15.9</v>
      </c>
      <c r="T747" s="26">
        <v>795</v>
      </c>
      <c r="U747" s="37">
        <v>1.06</v>
      </c>
      <c r="V747" s="40">
        <v>6</v>
      </c>
    </row>
    <row r="748" s="5" customFormat="1" customHeight="1" spans="1:22">
      <c r="A748" s="47"/>
      <c r="B748" s="42"/>
      <c r="C748" s="47"/>
      <c r="D748" s="25" t="s">
        <v>799</v>
      </c>
      <c r="E748" s="26">
        <v>117.4</v>
      </c>
      <c r="F748" s="26">
        <v>136</v>
      </c>
      <c r="G748" s="26">
        <v>3.1</v>
      </c>
      <c r="H748" s="26">
        <v>27.1</v>
      </c>
      <c r="I748" s="26">
        <v>771.4</v>
      </c>
      <c r="J748" s="26">
        <v>16.3</v>
      </c>
      <c r="K748" s="26">
        <v>60.1</v>
      </c>
      <c r="L748" s="26">
        <v>202</v>
      </c>
      <c r="M748" s="26">
        <v>187.7</v>
      </c>
      <c r="N748" s="26">
        <v>92.9</v>
      </c>
      <c r="O748" s="26">
        <v>24.7</v>
      </c>
      <c r="P748" s="37">
        <v>15.26</v>
      </c>
      <c r="Q748" s="37">
        <v>13.22</v>
      </c>
      <c r="R748" s="37">
        <v>15.58</v>
      </c>
      <c r="S748" s="37">
        <v>14.69</v>
      </c>
      <c r="T748" s="26">
        <v>734.3</v>
      </c>
      <c r="U748" s="37">
        <v>9.17</v>
      </c>
      <c r="V748" s="40">
        <v>2</v>
      </c>
    </row>
    <row r="749" s="5" customFormat="1" customHeight="1" spans="1:22">
      <c r="A749" s="47"/>
      <c r="B749" s="42"/>
      <c r="C749" s="47"/>
      <c r="D749" s="27" t="s">
        <v>580</v>
      </c>
      <c r="E749" s="28">
        <v>117.2</v>
      </c>
      <c r="F749" s="28">
        <v>142.2</v>
      </c>
      <c r="G749" s="28">
        <v>4</v>
      </c>
      <c r="H749" s="28">
        <v>28.9</v>
      </c>
      <c r="I749" s="28">
        <v>738.4</v>
      </c>
      <c r="J749" s="28">
        <v>18</v>
      </c>
      <c r="K749" s="28">
        <v>63</v>
      </c>
      <c r="L749" s="28">
        <v>200.1</v>
      </c>
      <c r="M749" s="28">
        <v>169.9</v>
      </c>
      <c r="N749" s="28">
        <v>85.4</v>
      </c>
      <c r="O749" s="28">
        <v>26.1</v>
      </c>
      <c r="P749" s="28">
        <v>14.78</v>
      </c>
      <c r="Q749" s="28">
        <v>13.78</v>
      </c>
      <c r="R749" s="28">
        <v>14.36</v>
      </c>
      <c r="S749" s="28">
        <v>14.31</v>
      </c>
      <c r="T749" s="28">
        <v>715.3</v>
      </c>
      <c r="U749" s="41">
        <v>5.31</v>
      </c>
      <c r="V749" s="42">
        <v>2</v>
      </c>
    </row>
    <row r="750" s="5" customFormat="1" customHeight="1" spans="1:22">
      <c r="A750" s="47">
        <v>2020</v>
      </c>
      <c r="B750" s="42"/>
      <c r="C750" s="61"/>
      <c r="D750" s="51" t="s">
        <v>881</v>
      </c>
      <c r="E750" s="52">
        <v>110</v>
      </c>
      <c r="F750" s="52">
        <v>143</v>
      </c>
      <c r="G750" s="52">
        <v>2.9</v>
      </c>
      <c r="H750" s="52">
        <v>19.4</v>
      </c>
      <c r="I750" s="52">
        <v>560</v>
      </c>
      <c r="J750" s="52">
        <v>13.6</v>
      </c>
      <c r="K750" s="52">
        <v>70.1</v>
      </c>
      <c r="L750" s="52">
        <v>284.4</v>
      </c>
      <c r="M750" s="52">
        <v>264.8</v>
      </c>
      <c r="N750" s="52">
        <v>93.1</v>
      </c>
      <c r="O750" s="52">
        <v>24.1</v>
      </c>
      <c r="P750" s="52">
        <v>172.6</v>
      </c>
      <c r="Q750" s="52">
        <v>170.3</v>
      </c>
      <c r="R750" s="47"/>
      <c r="S750" s="52">
        <v>171.45</v>
      </c>
      <c r="T750" s="52">
        <v>685.8</v>
      </c>
      <c r="U750" s="61">
        <v>6.42</v>
      </c>
      <c r="V750" s="230">
        <v>1</v>
      </c>
    </row>
    <row r="751" s="5" customFormat="1" customHeight="1" spans="1:22">
      <c r="A751" s="47"/>
      <c r="B751" s="42"/>
      <c r="C751" s="61"/>
      <c r="D751" s="51" t="s">
        <v>781</v>
      </c>
      <c r="E751" s="52">
        <v>125.5</v>
      </c>
      <c r="F751" s="52">
        <v>148</v>
      </c>
      <c r="G751" s="52">
        <v>3.3</v>
      </c>
      <c r="H751" s="52">
        <v>43.5</v>
      </c>
      <c r="I751" s="52">
        <v>1218.2</v>
      </c>
      <c r="J751" s="52">
        <v>18.1</v>
      </c>
      <c r="K751" s="52">
        <v>41.6</v>
      </c>
      <c r="L751" s="52">
        <v>180.3</v>
      </c>
      <c r="M751" s="52">
        <v>169.5</v>
      </c>
      <c r="N751" s="52">
        <v>94</v>
      </c>
      <c r="O751" s="52">
        <v>25.5</v>
      </c>
      <c r="P751" s="52">
        <v>161.2</v>
      </c>
      <c r="Q751" s="52">
        <v>167.1</v>
      </c>
      <c r="R751" s="47"/>
      <c r="S751" s="52">
        <v>164.15</v>
      </c>
      <c r="T751" s="52">
        <v>656.6</v>
      </c>
      <c r="U751" s="61">
        <v>6.11</v>
      </c>
      <c r="V751" s="230">
        <v>1</v>
      </c>
    </row>
    <row r="752" s="5" customFormat="1" customHeight="1" spans="1:22">
      <c r="A752" s="47"/>
      <c r="B752" s="42"/>
      <c r="C752" s="61"/>
      <c r="D752" s="51" t="s">
        <v>753</v>
      </c>
      <c r="E752" s="52">
        <v>110</v>
      </c>
      <c r="F752" s="52">
        <v>152</v>
      </c>
      <c r="G752" s="52">
        <v>4.3</v>
      </c>
      <c r="H752" s="52">
        <v>30.4</v>
      </c>
      <c r="I752" s="52">
        <v>707</v>
      </c>
      <c r="J752" s="52">
        <v>16.5</v>
      </c>
      <c r="K752" s="52">
        <v>54.3</v>
      </c>
      <c r="L752" s="52">
        <v>198.6</v>
      </c>
      <c r="M752" s="52">
        <v>175.4</v>
      </c>
      <c r="N752" s="52">
        <v>88.3</v>
      </c>
      <c r="O752" s="52">
        <v>24.7</v>
      </c>
      <c r="P752" s="52">
        <v>156.9</v>
      </c>
      <c r="Q752" s="52">
        <v>161.3</v>
      </c>
      <c r="R752" s="47"/>
      <c r="S752" s="52">
        <v>159.1</v>
      </c>
      <c r="T752" s="52">
        <v>636.4</v>
      </c>
      <c r="U752" s="61">
        <v>7.14</v>
      </c>
      <c r="V752" s="230">
        <v>1</v>
      </c>
    </row>
    <row r="753" s="5" customFormat="1" customHeight="1" spans="1:22">
      <c r="A753" s="47"/>
      <c r="B753" s="42"/>
      <c r="C753" s="61"/>
      <c r="D753" s="51" t="s">
        <v>880</v>
      </c>
      <c r="E753" s="52">
        <v>110</v>
      </c>
      <c r="F753" s="52">
        <v>154</v>
      </c>
      <c r="G753" s="52">
        <v>4.4</v>
      </c>
      <c r="H753" s="52">
        <v>36</v>
      </c>
      <c r="I753" s="52">
        <v>721</v>
      </c>
      <c r="J753" s="52">
        <v>19</v>
      </c>
      <c r="K753" s="52">
        <v>52.7</v>
      </c>
      <c r="L753" s="52">
        <v>169.7</v>
      </c>
      <c r="M753" s="52">
        <v>151.2</v>
      </c>
      <c r="N753" s="52">
        <v>89.1</v>
      </c>
      <c r="O753" s="52">
        <v>28.6</v>
      </c>
      <c r="P753" s="52">
        <v>158.5</v>
      </c>
      <c r="Q753" s="52">
        <v>162.4</v>
      </c>
      <c r="R753" s="47"/>
      <c r="S753" s="52">
        <v>160.45</v>
      </c>
      <c r="T753" s="52">
        <v>641.8</v>
      </c>
      <c r="U753" s="61">
        <v>10.24</v>
      </c>
      <c r="V753" s="230">
        <v>1</v>
      </c>
    </row>
    <row r="754" s="5" customFormat="1" customHeight="1" spans="1:22">
      <c r="A754" s="47"/>
      <c r="B754" s="42"/>
      <c r="C754" s="61"/>
      <c r="D754" s="51" t="s">
        <v>755</v>
      </c>
      <c r="E754" s="52">
        <v>103</v>
      </c>
      <c r="F754" s="52">
        <v>138</v>
      </c>
      <c r="G754" s="52">
        <v>4</v>
      </c>
      <c r="H754" s="52">
        <v>33.7</v>
      </c>
      <c r="I754" s="52">
        <v>742.5</v>
      </c>
      <c r="J754" s="52">
        <v>19.4</v>
      </c>
      <c r="K754" s="52">
        <v>68.5</v>
      </c>
      <c r="L754" s="52">
        <v>215.9</v>
      </c>
      <c r="M754" s="52">
        <v>170.1</v>
      </c>
      <c r="N754" s="52">
        <v>78.8</v>
      </c>
      <c r="O754" s="52">
        <v>23.7</v>
      </c>
      <c r="P754" s="52">
        <v>167.92</v>
      </c>
      <c r="Q754" s="52">
        <v>168.45</v>
      </c>
      <c r="R754" s="47"/>
      <c r="S754" s="52">
        <v>168.19</v>
      </c>
      <c r="T754" s="52">
        <v>672.7</v>
      </c>
      <c r="U754" s="61">
        <v>5.55</v>
      </c>
      <c r="V754" s="230">
        <v>1</v>
      </c>
    </row>
    <row r="755" s="5" customFormat="1" customHeight="1" spans="1:22">
      <c r="A755" s="47"/>
      <c r="B755" s="42"/>
      <c r="C755" s="61"/>
      <c r="D755" s="51" t="s">
        <v>731</v>
      </c>
      <c r="E755" s="52">
        <v>125</v>
      </c>
      <c r="F755" s="52">
        <v>155</v>
      </c>
      <c r="G755" s="52">
        <v>4.5</v>
      </c>
      <c r="H755" s="52">
        <v>30.5</v>
      </c>
      <c r="I755" s="52">
        <v>578.2</v>
      </c>
      <c r="J755" s="52">
        <v>14.2</v>
      </c>
      <c r="K755" s="52">
        <v>46.6</v>
      </c>
      <c r="L755" s="52">
        <v>220.7</v>
      </c>
      <c r="M755" s="52">
        <v>191.6</v>
      </c>
      <c r="N755" s="52">
        <v>86.8</v>
      </c>
      <c r="O755" s="52">
        <v>26.5</v>
      </c>
      <c r="P755" s="52">
        <v>170.6</v>
      </c>
      <c r="Q755" s="52">
        <v>169.4</v>
      </c>
      <c r="R755" s="47"/>
      <c r="S755" s="52">
        <v>170</v>
      </c>
      <c r="T755" s="52">
        <v>680</v>
      </c>
      <c r="U755" s="61">
        <v>6.28</v>
      </c>
      <c r="V755" s="230">
        <v>1</v>
      </c>
    </row>
    <row r="756" s="5" customFormat="1" customHeight="1" spans="1:22">
      <c r="A756" s="47"/>
      <c r="B756" s="42"/>
      <c r="C756" s="61"/>
      <c r="D756" s="51" t="s">
        <v>730</v>
      </c>
      <c r="E756" s="52">
        <v>108.6</v>
      </c>
      <c r="F756" s="52">
        <v>143</v>
      </c>
      <c r="G756" s="52">
        <v>1.7</v>
      </c>
      <c r="H756" s="52">
        <v>22.1</v>
      </c>
      <c r="I756" s="52">
        <v>1200</v>
      </c>
      <c r="J756" s="52">
        <v>13.4</v>
      </c>
      <c r="K756" s="52">
        <v>60.6</v>
      </c>
      <c r="L756" s="52">
        <v>277.2</v>
      </c>
      <c r="M756" s="52">
        <v>245.3</v>
      </c>
      <c r="N756" s="52">
        <v>88.5</v>
      </c>
      <c r="O756" s="52">
        <v>23.6</v>
      </c>
      <c r="P756" s="52">
        <v>173.24</v>
      </c>
      <c r="Q756" s="52">
        <v>171.04</v>
      </c>
      <c r="R756" s="47"/>
      <c r="S756" s="52">
        <v>172.14</v>
      </c>
      <c r="T756" s="52">
        <v>688.6</v>
      </c>
      <c r="U756" s="37">
        <v>-1.29</v>
      </c>
      <c r="V756" s="230">
        <v>2</v>
      </c>
    </row>
    <row r="757" s="5" customFormat="1" customHeight="1" spans="1:22">
      <c r="A757" s="47"/>
      <c r="B757" s="42"/>
      <c r="C757" s="61"/>
      <c r="D757" s="51" t="s">
        <v>882</v>
      </c>
      <c r="E757" s="52">
        <v>112.8</v>
      </c>
      <c r="F757" s="52">
        <v>154</v>
      </c>
      <c r="G757" s="52">
        <v>4.1</v>
      </c>
      <c r="H757" s="52">
        <v>26.5</v>
      </c>
      <c r="I757" s="52">
        <v>546.3</v>
      </c>
      <c r="J757" s="52">
        <v>17.2</v>
      </c>
      <c r="K757" s="52">
        <v>64.9</v>
      </c>
      <c r="L757" s="52">
        <v>193.8</v>
      </c>
      <c r="M757" s="52">
        <v>176.2</v>
      </c>
      <c r="N757" s="52">
        <v>90.9</v>
      </c>
      <c r="O757" s="52">
        <v>25.7</v>
      </c>
      <c r="P757" s="52">
        <v>187.4</v>
      </c>
      <c r="Q757" s="52">
        <v>190.2</v>
      </c>
      <c r="R757" s="47"/>
      <c r="S757" s="52">
        <v>188.8</v>
      </c>
      <c r="T757" s="52">
        <v>755.2</v>
      </c>
      <c r="U757" s="37">
        <v>4.45</v>
      </c>
      <c r="V757" s="230">
        <v>1</v>
      </c>
    </row>
    <row r="758" s="5" customFormat="1" customHeight="1" spans="1:22">
      <c r="A758" s="47"/>
      <c r="B758" s="42"/>
      <c r="C758" s="61"/>
      <c r="D758" s="51" t="s">
        <v>865</v>
      </c>
      <c r="E758" s="52">
        <v>100</v>
      </c>
      <c r="F758" s="52">
        <v>134</v>
      </c>
      <c r="G758" s="52">
        <v>3.9</v>
      </c>
      <c r="H758" s="52">
        <v>31.7</v>
      </c>
      <c r="I758" s="52">
        <v>712.8</v>
      </c>
      <c r="J758" s="52">
        <v>23</v>
      </c>
      <c r="K758" s="52">
        <v>72.5</v>
      </c>
      <c r="L758" s="52">
        <v>178</v>
      </c>
      <c r="M758" s="52">
        <v>156.3</v>
      </c>
      <c r="N758" s="52">
        <v>87.8</v>
      </c>
      <c r="O758" s="52">
        <v>22.5</v>
      </c>
      <c r="P758" s="52">
        <v>162.2</v>
      </c>
      <c r="Q758" s="52">
        <v>154.7</v>
      </c>
      <c r="R758" s="47"/>
      <c r="S758" s="52">
        <v>158.45</v>
      </c>
      <c r="T758" s="52">
        <v>596.4</v>
      </c>
      <c r="U758" s="37">
        <v>8.05</v>
      </c>
      <c r="V758" s="230">
        <v>1</v>
      </c>
    </row>
    <row r="759" s="5" customFormat="1" customHeight="1" spans="1:22">
      <c r="A759" s="47"/>
      <c r="B759" s="42"/>
      <c r="C759" s="61"/>
      <c r="D759" s="51" t="s">
        <v>799</v>
      </c>
      <c r="E759" s="52">
        <v>116.3</v>
      </c>
      <c r="F759" s="52">
        <v>133</v>
      </c>
      <c r="G759" s="52">
        <v>4.2</v>
      </c>
      <c r="H759" s="52">
        <v>28.8</v>
      </c>
      <c r="I759" s="52">
        <v>580.7</v>
      </c>
      <c r="J759" s="52">
        <v>16.6</v>
      </c>
      <c r="K759" s="52">
        <v>57.7</v>
      </c>
      <c r="L759" s="52">
        <v>202.9</v>
      </c>
      <c r="M759" s="52">
        <v>176.5</v>
      </c>
      <c r="N759" s="52">
        <v>87</v>
      </c>
      <c r="O759" s="52">
        <v>25.2</v>
      </c>
      <c r="P759" s="52">
        <v>154.33</v>
      </c>
      <c r="Q759" s="52">
        <v>159.97</v>
      </c>
      <c r="R759" s="47"/>
      <c r="S759" s="52">
        <v>157.15</v>
      </c>
      <c r="T759" s="52">
        <v>628.6</v>
      </c>
      <c r="U759" s="37">
        <v>4.78</v>
      </c>
      <c r="V759" s="230">
        <v>1</v>
      </c>
    </row>
    <row r="760" s="5" customFormat="1" customHeight="1" spans="1:22">
      <c r="A760" s="47"/>
      <c r="B760" s="42"/>
      <c r="C760" s="61"/>
      <c r="D760" s="53" t="s">
        <v>580</v>
      </c>
      <c r="E760" s="54">
        <v>112.1</v>
      </c>
      <c r="F760" s="54">
        <v>145.4</v>
      </c>
      <c r="G760" s="54">
        <v>3.7</v>
      </c>
      <c r="H760" s="54">
        <v>30.3</v>
      </c>
      <c r="I760" s="54">
        <v>756.7</v>
      </c>
      <c r="J760" s="54">
        <v>17.1</v>
      </c>
      <c r="K760" s="54">
        <v>58.9</v>
      </c>
      <c r="L760" s="54">
        <v>212.2</v>
      </c>
      <c r="M760" s="54">
        <v>187.7</v>
      </c>
      <c r="N760" s="54">
        <v>88.4</v>
      </c>
      <c r="O760" s="54">
        <v>25</v>
      </c>
      <c r="P760" s="54">
        <v>166.49</v>
      </c>
      <c r="Q760" s="54">
        <v>167.49</v>
      </c>
      <c r="R760" s="47"/>
      <c r="S760" s="54">
        <v>166.99</v>
      </c>
      <c r="T760" s="54">
        <v>664.2</v>
      </c>
      <c r="U760" s="62">
        <v>5.14</v>
      </c>
      <c r="V760" s="109">
        <v>1</v>
      </c>
    </row>
    <row r="761" s="5" customFormat="1" customHeight="1" spans="1:22">
      <c r="A761" s="47" t="s">
        <v>868</v>
      </c>
      <c r="B761" s="27" t="s">
        <v>886</v>
      </c>
      <c r="C761" s="25" t="s">
        <v>886</v>
      </c>
      <c r="D761" s="252" t="s">
        <v>887</v>
      </c>
      <c r="E761" s="253">
        <v>101.1</v>
      </c>
      <c r="F761" s="253">
        <v>147</v>
      </c>
      <c r="G761" s="253">
        <v>8.6</v>
      </c>
      <c r="H761" s="253">
        <v>34.5</v>
      </c>
      <c r="I761" s="253">
        <v>301.2</v>
      </c>
      <c r="J761" s="253">
        <v>25.3</v>
      </c>
      <c r="K761" s="253">
        <v>73.3</v>
      </c>
      <c r="L761" s="253">
        <v>129.5</v>
      </c>
      <c r="M761" s="253">
        <v>119</v>
      </c>
      <c r="N761" s="253">
        <v>91.9</v>
      </c>
      <c r="O761" s="253">
        <v>25.4</v>
      </c>
      <c r="P761" s="253">
        <v>14.4</v>
      </c>
      <c r="Q761" s="253">
        <v>13.8</v>
      </c>
      <c r="R761" s="253">
        <v>13.5</v>
      </c>
      <c r="S761" s="253">
        <v>13.9</v>
      </c>
      <c r="T761" s="253">
        <v>617.8</v>
      </c>
      <c r="U761" s="258">
        <v>6.9</v>
      </c>
      <c r="V761" s="253">
        <v>2</v>
      </c>
    </row>
    <row r="762" s="5" customFormat="1" customHeight="1" spans="1:22">
      <c r="A762" s="47"/>
      <c r="B762" s="42"/>
      <c r="C762" s="47"/>
      <c r="D762" s="252" t="s">
        <v>753</v>
      </c>
      <c r="E762" s="253">
        <v>91.2</v>
      </c>
      <c r="F762" s="253">
        <v>145</v>
      </c>
      <c r="G762" s="253">
        <v>7.8</v>
      </c>
      <c r="H762" s="253">
        <v>36.4</v>
      </c>
      <c r="I762" s="253">
        <v>366.7</v>
      </c>
      <c r="J762" s="253">
        <v>24.2</v>
      </c>
      <c r="K762" s="253">
        <v>66.5</v>
      </c>
      <c r="L762" s="253">
        <v>143.6</v>
      </c>
      <c r="M762" s="253">
        <v>121.6</v>
      </c>
      <c r="N762" s="253">
        <v>84.7</v>
      </c>
      <c r="O762" s="253">
        <v>25.1</v>
      </c>
      <c r="P762" s="253">
        <v>16.15</v>
      </c>
      <c r="Q762" s="253">
        <v>16.34</v>
      </c>
      <c r="R762" s="253">
        <v>15.88</v>
      </c>
      <c r="S762" s="253">
        <v>16.12</v>
      </c>
      <c r="T762" s="253">
        <v>711.7</v>
      </c>
      <c r="U762" s="258">
        <v>7.77</v>
      </c>
      <c r="V762" s="253">
        <v>2</v>
      </c>
    </row>
    <row r="763" s="5" customFormat="1" customHeight="1" spans="1:22">
      <c r="A763" s="47"/>
      <c r="B763" s="42"/>
      <c r="C763" s="47"/>
      <c r="D763" s="252" t="s">
        <v>770</v>
      </c>
      <c r="E763" s="253">
        <v>93.4</v>
      </c>
      <c r="F763" s="253">
        <v>133</v>
      </c>
      <c r="G763" s="254">
        <v>7.5</v>
      </c>
      <c r="H763" s="253">
        <v>27.03</v>
      </c>
      <c r="I763" s="253">
        <v>260</v>
      </c>
      <c r="J763" s="253">
        <v>22.47</v>
      </c>
      <c r="K763" s="253">
        <v>83.1</v>
      </c>
      <c r="L763" s="253">
        <v>142.8</v>
      </c>
      <c r="M763" s="253">
        <v>127.3</v>
      </c>
      <c r="N763" s="253">
        <v>89</v>
      </c>
      <c r="O763" s="253">
        <v>25.6</v>
      </c>
      <c r="P763" s="253">
        <v>13.21</v>
      </c>
      <c r="Q763" s="253">
        <v>12.7</v>
      </c>
      <c r="R763" s="253">
        <v>13.66</v>
      </c>
      <c r="S763" s="253">
        <v>13.19</v>
      </c>
      <c r="T763" s="253">
        <v>659.5</v>
      </c>
      <c r="U763" s="258">
        <v>6.11</v>
      </c>
      <c r="V763" s="253">
        <v>3</v>
      </c>
    </row>
    <row r="764" s="5" customFormat="1" customHeight="1" spans="1:22">
      <c r="A764" s="47"/>
      <c r="B764" s="42"/>
      <c r="C764" s="47"/>
      <c r="D764" s="252" t="s">
        <v>756</v>
      </c>
      <c r="E764" s="254">
        <v>106.6</v>
      </c>
      <c r="F764" s="253">
        <v>130</v>
      </c>
      <c r="G764" s="253">
        <v>5.4</v>
      </c>
      <c r="H764" s="253">
        <v>35.2</v>
      </c>
      <c r="I764" s="253">
        <v>323</v>
      </c>
      <c r="J764" s="253">
        <v>25.8</v>
      </c>
      <c r="K764" s="253">
        <v>73.3</v>
      </c>
      <c r="L764" s="253">
        <v>125.21</v>
      </c>
      <c r="M764" s="253">
        <v>111.36</v>
      </c>
      <c r="N764" s="253">
        <v>88.94</v>
      </c>
      <c r="O764" s="254">
        <v>25.45</v>
      </c>
      <c r="P764" s="254">
        <v>13.65</v>
      </c>
      <c r="Q764" s="254">
        <v>13.2</v>
      </c>
      <c r="R764" s="254">
        <v>13.45</v>
      </c>
      <c r="S764" s="221">
        <v>13.4333333333333</v>
      </c>
      <c r="T764" s="221">
        <v>671.666666666667</v>
      </c>
      <c r="U764" s="221">
        <v>1.26</v>
      </c>
      <c r="V764" s="254">
        <v>7</v>
      </c>
    </row>
    <row r="765" s="5" customFormat="1" customHeight="1" spans="1:22">
      <c r="A765" s="47"/>
      <c r="B765" s="42"/>
      <c r="C765" s="47"/>
      <c r="D765" s="252" t="s">
        <v>888</v>
      </c>
      <c r="E765" s="253">
        <v>100</v>
      </c>
      <c r="F765" s="253">
        <v>144</v>
      </c>
      <c r="G765" s="253">
        <v>14.01</v>
      </c>
      <c r="H765" s="253">
        <v>29.26</v>
      </c>
      <c r="I765" s="253">
        <v>108.85</v>
      </c>
      <c r="J765" s="253">
        <v>24.51</v>
      </c>
      <c r="K765" s="253">
        <v>83.77</v>
      </c>
      <c r="L765" s="253">
        <v>138.2</v>
      </c>
      <c r="M765" s="253">
        <v>110.5</v>
      </c>
      <c r="N765" s="253">
        <v>79.96</v>
      </c>
      <c r="O765" s="253">
        <v>25.98</v>
      </c>
      <c r="P765" s="253">
        <v>12.54</v>
      </c>
      <c r="Q765" s="253">
        <v>11.22</v>
      </c>
      <c r="R765" s="253">
        <v>11.42</v>
      </c>
      <c r="S765" s="253">
        <v>11.73</v>
      </c>
      <c r="T765" s="253">
        <v>586.48</v>
      </c>
      <c r="U765" s="258">
        <v>7.52</v>
      </c>
      <c r="V765" s="253">
        <v>4</v>
      </c>
    </row>
    <row r="766" s="5" customFormat="1" customHeight="1" spans="1:22">
      <c r="A766" s="47"/>
      <c r="B766" s="42"/>
      <c r="C766" s="47"/>
      <c r="D766" s="252" t="s">
        <v>760</v>
      </c>
      <c r="E766" s="254">
        <v>88.6</v>
      </c>
      <c r="F766" s="255">
        <v>139</v>
      </c>
      <c r="G766" s="256">
        <v>10.925</v>
      </c>
      <c r="H766" s="256">
        <v>29.045</v>
      </c>
      <c r="I766" s="256">
        <v>165.858123569794</v>
      </c>
      <c r="J766" s="256">
        <v>22.035</v>
      </c>
      <c r="K766" s="256">
        <v>75.8650370115338</v>
      </c>
      <c r="L766" s="257">
        <v>117.858923884514</v>
      </c>
      <c r="M766" s="257">
        <v>111.942257217848</v>
      </c>
      <c r="N766" s="256">
        <v>94.9798738426764</v>
      </c>
      <c r="O766" s="256">
        <v>25.4</v>
      </c>
      <c r="P766" s="258">
        <v>14.3</v>
      </c>
      <c r="Q766" s="258">
        <v>14.12</v>
      </c>
      <c r="R766" s="258">
        <v>14.8017543859649</v>
      </c>
      <c r="S766" s="260">
        <v>14.41</v>
      </c>
      <c r="T766" s="260">
        <v>645.61</v>
      </c>
      <c r="U766" s="258">
        <v>8.51</v>
      </c>
      <c r="V766" s="254">
        <v>3</v>
      </c>
    </row>
    <row r="767" s="5" customFormat="1" customHeight="1" spans="1:22">
      <c r="A767" s="47"/>
      <c r="B767" s="42"/>
      <c r="C767" s="47"/>
      <c r="D767" s="252" t="s">
        <v>754</v>
      </c>
      <c r="E767" s="255">
        <v>114</v>
      </c>
      <c r="F767" s="253">
        <v>149</v>
      </c>
      <c r="G767" s="253">
        <v>7.2</v>
      </c>
      <c r="H767" s="253">
        <v>22.3</v>
      </c>
      <c r="I767" s="253">
        <v>209.7</v>
      </c>
      <c r="J767" s="253">
        <v>18.8</v>
      </c>
      <c r="K767" s="253">
        <v>84.1</v>
      </c>
      <c r="L767" s="253">
        <v>168</v>
      </c>
      <c r="M767" s="253">
        <v>141.2</v>
      </c>
      <c r="N767" s="253">
        <v>84</v>
      </c>
      <c r="O767" s="253">
        <v>26.1</v>
      </c>
      <c r="P767" s="253">
        <v>14.76</v>
      </c>
      <c r="Q767" s="253">
        <v>14.99</v>
      </c>
      <c r="R767" s="253">
        <v>15.32</v>
      </c>
      <c r="S767" s="253">
        <v>15.02</v>
      </c>
      <c r="T767" s="253">
        <v>672.42</v>
      </c>
      <c r="U767" s="258">
        <v>5.62</v>
      </c>
      <c r="V767" s="253">
        <v>5</v>
      </c>
    </row>
    <row r="768" s="5" customFormat="1" customHeight="1" spans="1:22">
      <c r="A768" s="47"/>
      <c r="B768" s="42"/>
      <c r="C768" s="47"/>
      <c r="D768" s="252" t="s">
        <v>736</v>
      </c>
      <c r="E768" s="253">
        <v>100.3</v>
      </c>
      <c r="F768" s="253">
        <v>143</v>
      </c>
      <c r="G768" s="253">
        <v>7.9</v>
      </c>
      <c r="H768" s="253">
        <v>34.7</v>
      </c>
      <c r="I768" s="253">
        <v>339.2</v>
      </c>
      <c r="J768" s="253">
        <v>24.6</v>
      </c>
      <c r="K768" s="253">
        <v>70.9</v>
      </c>
      <c r="L768" s="253">
        <v>119.9</v>
      </c>
      <c r="M768" s="253">
        <v>115.3</v>
      </c>
      <c r="N768" s="253">
        <v>96.2</v>
      </c>
      <c r="O768" s="253">
        <v>24.5</v>
      </c>
      <c r="P768" s="255">
        <v>15.25</v>
      </c>
      <c r="Q768" s="255">
        <v>15.4</v>
      </c>
      <c r="R768" s="255">
        <v>15.3</v>
      </c>
      <c r="S768" s="255">
        <v>15.32</v>
      </c>
      <c r="T768" s="255">
        <v>674.49</v>
      </c>
      <c r="U768" s="260">
        <v>7.66</v>
      </c>
      <c r="V768" s="253">
        <v>3</v>
      </c>
    </row>
    <row r="769" s="5" customFormat="1" customHeight="1" spans="1:22">
      <c r="A769" s="47"/>
      <c r="B769" s="42"/>
      <c r="C769" s="47"/>
      <c r="D769" s="252" t="s">
        <v>752</v>
      </c>
      <c r="E769" s="253">
        <v>94.8</v>
      </c>
      <c r="F769" s="255">
        <v>142</v>
      </c>
      <c r="G769" s="253">
        <v>9.07</v>
      </c>
      <c r="H769" s="253">
        <v>39.26</v>
      </c>
      <c r="I769" s="253">
        <v>332.9</v>
      </c>
      <c r="J769" s="253">
        <v>18.71</v>
      </c>
      <c r="K769" s="253">
        <v>47.7</v>
      </c>
      <c r="L769" s="253">
        <v>131.3</v>
      </c>
      <c r="M769" s="253">
        <v>119.3</v>
      </c>
      <c r="N769" s="253">
        <v>90.86</v>
      </c>
      <c r="O769" s="253">
        <v>26.14</v>
      </c>
      <c r="P769" s="253">
        <v>11.47</v>
      </c>
      <c r="Q769" s="253">
        <v>11.94</v>
      </c>
      <c r="R769" s="253">
        <v>11.62</v>
      </c>
      <c r="S769" s="255">
        <v>11.68</v>
      </c>
      <c r="T769" s="255">
        <v>583.83</v>
      </c>
      <c r="U769" s="260">
        <v>2.7</v>
      </c>
      <c r="V769" s="254">
        <v>6</v>
      </c>
    </row>
    <row r="770" s="5" customFormat="1" customHeight="1" spans="1:22">
      <c r="A770" s="47"/>
      <c r="B770" s="42"/>
      <c r="C770" s="47"/>
      <c r="D770" s="252" t="s">
        <v>732</v>
      </c>
      <c r="E770" s="253">
        <v>88.1</v>
      </c>
      <c r="F770" s="253">
        <v>133</v>
      </c>
      <c r="G770" s="253">
        <v>8.6</v>
      </c>
      <c r="H770" s="253">
        <v>27.2</v>
      </c>
      <c r="I770" s="253">
        <v>216.3</v>
      </c>
      <c r="J770" s="253">
        <v>23.3</v>
      </c>
      <c r="K770" s="253">
        <v>85.8</v>
      </c>
      <c r="L770" s="253">
        <v>156.1</v>
      </c>
      <c r="M770" s="253">
        <v>129.1</v>
      </c>
      <c r="N770" s="253">
        <v>82.7</v>
      </c>
      <c r="O770" s="253">
        <v>25.2</v>
      </c>
      <c r="P770" s="253">
        <v>14.8</v>
      </c>
      <c r="Q770" s="253">
        <v>14.01</v>
      </c>
      <c r="R770" s="253">
        <v>14.61</v>
      </c>
      <c r="S770" s="253">
        <v>14.47</v>
      </c>
      <c r="T770" s="253">
        <v>725.3</v>
      </c>
      <c r="U770" s="258">
        <v>4.2</v>
      </c>
      <c r="V770" s="253">
        <v>3</v>
      </c>
    </row>
    <row r="771" s="5" customFormat="1" customHeight="1" spans="1:22">
      <c r="A771" s="47"/>
      <c r="B771" s="42"/>
      <c r="C771" s="47"/>
      <c r="D771" s="261" t="s">
        <v>580</v>
      </c>
      <c r="E771" s="262">
        <f t="shared" ref="E771:T771" si="44">AVERAGE(E761:E770)</f>
        <v>97.81</v>
      </c>
      <c r="F771" s="263">
        <f t="shared" si="44"/>
        <v>140.5</v>
      </c>
      <c r="G771" s="262">
        <f t="shared" si="44"/>
        <v>8.7005</v>
      </c>
      <c r="H771" s="262">
        <f t="shared" si="44"/>
        <v>31.4895</v>
      </c>
      <c r="I771" s="262">
        <f t="shared" si="44"/>
        <v>262.370812356979</v>
      </c>
      <c r="J771" s="262">
        <f t="shared" si="44"/>
        <v>22.9725</v>
      </c>
      <c r="K771" s="262">
        <f t="shared" si="44"/>
        <v>74.4335037011534</v>
      </c>
      <c r="L771" s="262">
        <f t="shared" si="44"/>
        <v>137.246892388451</v>
      </c>
      <c r="M771" s="262">
        <f t="shared" si="44"/>
        <v>120.660225721785</v>
      </c>
      <c r="N771" s="262">
        <f t="shared" si="44"/>
        <v>88.3239873842677</v>
      </c>
      <c r="O771" s="262">
        <f t="shared" si="44"/>
        <v>25.487</v>
      </c>
      <c r="P771" s="280">
        <f t="shared" si="44"/>
        <v>14.053</v>
      </c>
      <c r="Q771" s="280">
        <f t="shared" si="44"/>
        <v>13.772</v>
      </c>
      <c r="R771" s="280">
        <f t="shared" si="44"/>
        <v>13.9561754385965</v>
      </c>
      <c r="S771" s="280">
        <f t="shared" si="44"/>
        <v>13.9273333333333</v>
      </c>
      <c r="T771" s="280">
        <f t="shared" si="44"/>
        <v>654.879666666667</v>
      </c>
      <c r="U771" s="280">
        <v>5.75</v>
      </c>
      <c r="V771" s="263">
        <v>2</v>
      </c>
    </row>
    <row r="772" s="5" customFormat="1" customHeight="1" spans="1:22">
      <c r="A772" s="264" t="s">
        <v>861</v>
      </c>
      <c r="B772" s="42"/>
      <c r="C772" s="265" t="s">
        <v>886</v>
      </c>
      <c r="D772" s="252" t="s">
        <v>887</v>
      </c>
      <c r="E772" s="253">
        <v>98.4</v>
      </c>
      <c r="F772" s="253">
        <v>145</v>
      </c>
      <c r="G772" s="253">
        <v>6.1</v>
      </c>
      <c r="H772" s="253">
        <v>31.7</v>
      </c>
      <c r="I772" s="253">
        <v>419.7</v>
      </c>
      <c r="J772" s="253">
        <v>26.6</v>
      </c>
      <c r="K772" s="253">
        <v>83.9</v>
      </c>
      <c r="L772" s="253">
        <v>128.4</v>
      </c>
      <c r="M772" s="253">
        <v>124.2</v>
      </c>
      <c r="N772" s="253">
        <v>96.7</v>
      </c>
      <c r="O772" s="253">
        <v>28.3</v>
      </c>
      <c r="P772" s="253">
        <v>16.2</v>
      </c>
      <c r="Q772" s="253">
        <v>16.5</v>
      </c>
      <c r="R772" s="253">
        <v>15.9</v>
      </c>
      <c r="S772" s="253">
        <v>16.2</v>
      </c>
      <c r="T772" s="253">
        <v>720.5</v>
      </c>
      <c r="U772" s="258">
        <v>13.5</v>
      </c>
      <c r="V772" s="253">
        <v>3</v>
      </c>
    </row>
    <row r="773" s="5" customFormat="1" customHeight="1" spans="1:22">
      <c r="A773" s="266"/>
      <c r="B773" s="42"/>
      <c r="C773" s="267"/>
      <c r="D773" s="252" t="s">
        <v>753</v>
      </c>
      <c r="E773" s="253">
        <v>84</v>
      </c>
      <c r="F773" s="253">
        <v>149</v>
      </c>
      <c r="G773" s="253">
        <v>7.81</v>
      </c>
      <c r="H773" s="253">
        <v>32.91</v>
      </c>
      <c r="I773" s="253">
        <v>321.38</v>
      </c>
      <c r="J773" s="253">
        <v>23.03</v>
      </c>
      <c r="K773" s="253">
        <v>69.98</v>
      </c>
      <c r="L773" s="253">
        <v>122.2</v>
      </c>
      <c r="M773" s="253">
        <v>105.4</v>
      </c>
      <c r="N773" s="253">
        <v>86.25</v>
      </c>
      <c r="O773" s="253">
        <v>25.8</v>
      </c>
      <c r="P773" s="253">
        <v>13.87</v>
      </c>
      <c r="Q773" s="253">
        <v>13.95</v>
      </c>
      <c r="R773" s="253">
        <v>13.64</v>
      </c>
      <c r="S773" s="253">
        <v>13.82</v>
      </c>
      <c r="T773" s="253">
        <v>614.3</v>
      </c>
      <c r="U773" s="258">
        <v>13.46</v>
      </c>
      <c r="V773" s="253">
        <v>2</v>
      </c>
    </row>
    <row r="774" s="5" customFormat="1" customHeight="1" spans="1:22">
      <c r="A774" s="266"/>
      <c r="B774" s="42"/>
      <c r="C774" s="267"/>
      <c r="D774" s="252" t="s">
        <v>770</v>
      </c>
      <c r="E774" s="253">
        <v>100.1</v>
      </c>
      <c r="F774" s="253">
        <v>141</v>
      </c>
      <c r="G774" s="254">
        <v>8.6</v>
      </c>
      <c r="H774" s="253">
        <v>36.4</v>
      </c>
      <c r="I774" s="253">
        <v>323.3</v>
      </c>
      <c r="J774" s="253">
        <v>29.4</v>
      </c>
      <c r="K774" s="253">
        <v>80.7</v>
      </c>
      <c r="L774" s="253">
        <v>132.1</v>
      </c>
      <c r="M774" s="253">
        <v>105.4</v>
      </c>
      <c r="N774" s="253">
        <v>79.7</v>
      </c>
      <c r="O774" s="253">
        <v>25.96</v>
      </c>
      <c r="P774" s="253">
        <v>15.41</v>
      </c>
      <c r="Q774" s="253">
        <v>14.92</v>
      </c>
      <c r="R774" s="253">
        <v>15.21</v>
      </c>
      <c r="S774" s="253">
        <v>15.18</v>
      </c>
      <c r="T774" s="253">
        <v>759</v>
      </c>
      <c r="U774" s="258">
        <v>16.9</v>
      </c>
      <c r="V774" s="253">
        <v>1</v>
      </c>
    </row>
    <row r="775" s="5" customFormat="1" customHeight="1" spans="1:22">
      <c r="A775" s="266"/>
      <c r="B775" s="42"/>
      <c r="C775" s="267"/>
      <c r="D775" s="252" t="s">
        <v>756</v>
      </c>
      <c r="E775" s="254">
        <v>91.1</v>
      </c>
      <c r="F775" s="253">
        <v>120</v>
      </c>
      <c r="G775" s="253">
        <v>8.5</v>
      </c>
      <c r="H775" s="253">
        <v>30.8</v>
      </c>
      <c r="I775" s="253">
        <v>262</v>
      </c>
      <c r="J775" s="253">
        <v>22.6</v>
      </c>
      <c r="K775" s="253">
        <v>73.38</v>
      </c>
      <c r="L775" s="253">
        <v>146</v>
      </c>
      <c r="M775" s="253">
        <v>140.64</v>
      </c>
      <c r="N775" s="253">
        <v>96.32</v>
      </c>
      <c r="O775" s="254">
        <v>25.83</v>
      </c>
      <c r="P775" s="254">
        <v>15.12</v>
      </c>
      <c r="Q775" s="254">
        <v>14.78</v>
      </c>
      <c r="R775" s="254">
        <v>15.22</v>
      </c>
      <c r="S775" s="221">
        <v>15.04</v>
      </c>
      <c r="T775" s="221">
        <v>752</v>
      </c>
      <c r="U775" s="221">
        <v>8.08</v>
      </c>
      <c r="V775" s="254">
        <v>2</v>
      </c>
    </row>
    <row r="776" s="5" customFormat="1" customHeight="1" spans="1:22">
      <c r="A776" s="266"/>
      <c r="B776" s="42"/>
      <c r="C776" s="267"/>
      <c r="D776" s="252" t="s">
        <v>888</v>
      </c>
      <c r="E776" s="253">
        <v>96</v>
      </c>
      <c r="F776" s="253">
        <v>145</v>
      </c>
      <c r="G776" s="253">
        <v>9.4</v>
      </c>
      <c r="H776" s="253">
        <v>40.7</v>
      </c>
      <c r="I776" s="253">
        <v>333</v>
      </c>
      <c r="J776" s="253">
        <v>24.7</v>
      </c>
      <c r="K776" s="253">
        <v>60.7</v>
      </c>
      <c r="L776" s="253">
        <v>118.3</v>
      </c>
      <c r="M776" s="253">
        <v>106.2</v>
      </c>
      <c r="N776" s="253">
        <v>89.8</v>
      </c>
      <c r="O776" s="253">
        <v>27.5</v>
      </c>
      <c r="P776" s="253">
        <v>13.8</v>
      </c>
      <c r="Q776" s="253">
        <v>13.27</v>
      </c>
      <c r="R776" s="253">
        <v>14.78</v>
      </c>
      <c r="S776" s="253">
        <v>13.95</v>
      </c>
      <c r="T776" s="253">
        <v>701.89</v>
      </c>
      <c r="U776" s="258">
        <v>9.93</v>
      </c>
      <c r="V776" s="253">
        <v>6</v>
      </c>
    </row>
    <row r="777" s="5" customFormat="1" customHeight="1" spans="1:22">
      <c r="A777" s="266"/>
      <c r="B777" s="42"/>
      <c r="C777" s="267"/>
      <c r="D777" s="252" t="s">
        <v>760</v>
      </c>
      <c r="E777" s="254">
        <v>85.8</v>
      </c>
      <c r="F777" s="255">
        <v>136</v>
      </c>
      <c r="G777" s="256">
        <v>10.4</v>
      </c>
      <c r="H777" s="256">
        <v>28.6</v>
      </c>
      <c r="I777" s="256">
        <v>175</v>
      </c>
      <c r="J777" s="256">
        <v>20.4</v>
      </c>
      <c r="K777" s="256">
        <v>71.3</v>
      </c>
      <c r="L777" s="257">
        <v>117.5</v>
      </c>
      <c r="M777" s="257">
        <v>109</v>
      </c>
      <c r="N777" s="256">
        <v>92.8</v>
      </c>
      <c r="O777" s="256">
        <v>27.43</v>
      </c>
      <c r="P777" s="258">
        <v>13.1</v>
      </c>
      <c r="Q777" s="258">
        <v>13.36</v>
      </c>
      <c r="R777" s="258">
        <v>12.58</v>
      </c>
      <c r="S777" s="260">
        <v>13.02</v>
      </c>
      <c r="T777" s="260">
        <v>650.94</v>
      </c>
      <c r="U777" s="258">
        <v>5.42</v>
      </c>
      <c r="V777" s="254">
        <v>6</v>
      </c>
    </row>
    <row r="778" s="5" customFormat="1" customHeight="1" spans="1:22">
      <c r="A778" s="266"/>
      <c r="B778" s="42"/>
      <c r="C778" s="267"/>
      <c r="D778" s="252" t="s">
        <v>754</v>
      </c>
      <c r="E778" s="255">
        <v>98.3</v>
      </c>
      <c r="F778" s="253">
        <v>149</v>
      </c>
      <c r="G778" s="253">
        <v>7.2</v>
      </c>
      <c r="H778" s="253">
        <v>25.3</v>
      </c>
      <c r="I778" s="253">
        <v>251.4</v>
      </c>
      <c r="J778" s="253">
        <v>21</v>
      </c>
      <c r="K778" s="253">
        <v>82.9</v>
      </c>
      <c r="L778" s="253">
        <v>159.3</v>
      </c>
      <c r="M778" s="253">
        <v>129.3</v>
      </c>
      <c r="N778" s="253">
        <v>81.2</v>
      </c>
      <c r="O778" s="253">
        <v>25.8</v>
      </c>
      <c r="P778" s="253">
        <v>15.3</v>
      </c>
      <c r="Q778" s="253">
        <v>16.33</v>
      </c>
      <c r="R778" s="253">
        <v>14.1</v>
      </c>
      <c r="S778" s="253">
        <v>15.24</v>
      </c>
      <c r="T778" s="253">
        <v>682.26</v>
      </c>
      <c r="U778" s="258">
        <v>8.44</v>
      </c>
      <c r="V778" s="253">
        <v>4</v>
      </c>
    </row>
    <row r="779" s="5" customFormat="1" customHeight="1" spans="1:22">
      <c r="A779" s="266"/>
      <c r="B779" s="42"/>
      <c r="C779" s="267"/>
      <c r="D779" s="252" t="s">
        <v>736</v>
      </c>
      <c r="E779" s="253">
        <v>104.7</v>
      </c>
      <c r="F779" s="253">
        <v>145</v>
      </c>
      <c r="G779" s="253">
        <v>8.3</v>
      </c>
      <c r="H779" s="253">
        <v>32.8</v>
      </c>
      <c r="I779" s="253">
        <v>295.18</v>
      </c>
      <c r="J779" s="253">
        <v>22.7</v>
      </c>
      <c r="K779" s="253">
        <v>69.21</v>
      </c>
      <c r="L779" s="253">
        <v>139.9</v>
      </c>
      <c r="M779" s="253">
        <v>133.3</v>
      </c>
      <c r="N779" s="253">
        <v>95.3</v>
      </c>
      <c r="O779" s="253">
        <v>27.7</v>
      </c>
      <c r="P779" s="255">
        <v>17.8</v>
      </c>
      <c r="Q779" s="255">
        <v>17.5</v>
      </c>
      <c r="R779" s="255">
        <v>17.3</v>
      </c>
      <c r="S779" s="255">
        <v>17.53</v>
      </c>
      <c r="T779" s="255">
        <v>726.27</v>
      </c>
      <c r="U779" s="260">
        <v>8.23</v>
      </c>
      <c r="V779" s="253">
        <v>2</v>
      </c>
    </row>
    <row r="780" s="5" customFormat="1" customHeight="1" spans="1:22">
      <c r="A780" s="266"/>
      <c r="B780" s="42"/>
      <c r="C780" s="267"/>
      <c r="D780" s="252" t="s">
        <v>752</v>
      </c>
      <c r="E780" s="253">
        <v>86.1</v>
      </c>
      <c r="F780" s="255">
        <v>139</v>
      </c>
      <c r="G780" s="253">
        <v>8.78</v>
      </c>
      <c r="H780" s="253">
        <v>35.39</v>
      </c>
      <c r="I780" s="253">
        <v>303.08</v>
      </c>
      <c r="J780" s="253">
        <v>18.71</v>
      </c>
      <c r="K780" s="253">
        <v>52.87</v>
      </c>
      <c r="L780" s="253">
        <v>135.1</v>
      </c>
      <c r="M780" s="253">
        <v>132.6</v>
      </c>
      <c r="N780" s="253">
        <v>98.15</v>
      </c>
      <c r="O780" s="253">
        <v>28.38</v>
      </c>
      <c r="P780" s="253">
        <v>13.55</v>
      </c>
      <c r="Q780" s="253">
        <v>12.86</v>
      </c>
      <c r="R780" s="253">
        <v>13.08</v>
      </c>
      <c r="S780" s="255">
        <v>13.16</v>
      </c>
      <c r="T780" s="255">
        <v>658.17</v>
      </c>
      <c r="U780" s="260">
        <v>3.08</v>
      </c>
      <c r="V780" s="254">
        <v>5</v>
      </c>
    </row>
    <row r="781" s="5" customFormat="1" customHeight="1" spans="1:22">
      <c r="A781" s="266"/>
      <c r="B781" s="42"/>
      <c r="C781" s="267"/>
      <c r="D781" s="252" t="s">
        <v>732</v>
      </c>
      <c r="E781" s="253">
        <v>93.5</v>
      </c>
      <c r="F781" s="253">
        <v>135</v>
      </c>
      <c r="G781" s="253">
        <v>9.3</v>
      </c>
      <c r="H781" s="253">
        <v>27.6</v>
      </c>
      <c r="I781" s="253">
        <v>195.7</v>
      </c>
      <c r="J781" s="253">
        <v>26</v>
      </c>
      <c r="K781" s="253">
        <v>94.2</v>
      </c>
      <c r="L781" s="253">
        <v>110.4</v>
      </c>
      <c r="M781" s="253">
        <v>102.1</v>
      </c>
      <c r="N781" s="253">
        <v>92.5</v>
      </c>
      <c r="O781" s="253">
        <v>24</v>
      </c>
      <c r="P781" s="253">
        <v>11.62</v>
      </c>
      <c r="Q781" s="253">
        <v>11.57</v>
      </c>
      <c r="R781" s="253">
        <v>11.65</v>
      </c>
      <c r="S781" s="253">
        <v>11.61</v>
      </c>
      <c r="T781" s="253">
        <v>580.67</v>
      </c>
      <c r="U781" s="258">
        <v>10.36</v>
      </c>
      <c r="V781" s="253">
        <v>3</v>
      </c>
    </row>
    <row r="782" s="5" customFormat="1" customHeight="1" spans="1:22">
      <c r="A782" s="268"/>
      <c r="B782" s="42"/>
      <c r="C782" s="269"/>
      <c r="D782" s="261" t="s">
        <v>580</v>
      </c>
      <c r="E782" s="262">
        <f t="shared" ref="E782:T782" si="45">AVERAGEA(E772:E781)</f>
        <v>93.8</v>
      </c>
      <c r="F782" s="262">
        <f t="shared" si="45"/>
        <v>140.4</v>
      </c>
      <c r="G782" s="262">
        <f t="shared" si="45"/>
        <v>8.439</v>
      </c>
      <c r="H782" s="262">
        <f t="shared" si="45"/>
        <v>32.22</v>
      </c>
      <c r="I782" s="262">
        <f t="shared" si="45"/>
        <v>287.974</v>
      </c>
      <c r="J782" s="262">
        <f t="shared" si="45"/>
        <v>23.514</v>
      </c>
      <c r="K782" s="262">
        <f t="shared" si="45"/>
        <v>73.914</v>
      </c>
      <c r="L782" s="262">
        <f t="shared" si="45"/>
        <v>130.92</v>
      </c>
      <c r="M782" s="262">
        <f t="shared" si="45"/>
        <v>118.814</v>
      </c>
      <c r="N782" s="280">
        <f t="shared" si="45"/>
        <v>90.872</v>
      </c>
      <c r="O782" s="280">
        <f t="shared" si="45"/>
        <v>26.67</v>
      </c>
      <c r="P782" s="280">
        <f t="shared" si="45"/>
        <v>14.577</v>
      </c>
      <c r="Q782" s="280">
        <f t="shared" si="45"/>
        <v>14.504</v>
      </c>
      <c r="R782" s="280">
        <f t="shared" si="45"/>
        <v>14.346</v>
      </c>
      <c r="S782" s="280">
        <f t="shared" si="45"/>
        <v>14.475</v>
      </c>
      <c r="T782" s="280">
        <f t="shared" si="45"/>
        <v>684.6</v>
      </c>
      <c r="U782" s="280">
        <v>9.7</v>
      </c>
      <c r="V782" s="287">
        <v>2</v>
      </c>
    </row>
    <row r="783" s="5" customFormat="1" customHeight="1" spans="1:22">
      <c r="A783" s="47" t="s">
        <v>866</v>
      </c>
      <c r="B783" s="42"/>
      <c r="C783" s="217" t="s">
        <v>886</v>
      </c>
      <c r="D783" s="72" t="s">
        <v>887</v>
      </c>
      <c r="E783" s="181">
        <v>105.8</v>
      </c>
      <c r="F783" s="158">
        <v>141</v>
      </c>
      <c r="G783" s="158">
        <v>8</v>
      </c>
      <c r="H783" s="158">
        <v>34.8</v>
      </c>
      <c r="I783" s="158">
        <v>335</v>
      </c>
      <c r="J783" s="158">
        <v>20</v>
      </c>
      <c r="K783" s="158">
        <v>57.5</v>
      </c>
      <c r="L783" s="181">
        <v>127</v>
      </c>
      <c r="M783" s="181">
        <v>121.1</v>
      </c>
      <c r="N783" s="181">
        <v>95.6</v>
      </c>
      <c r="O783" s="158">
        <v>26.2</v>
      </c>
      <c r="P783" s="158">
        <v>159.6</v>
      </c>
      <c r="Q783" s="158">
        <v>155.3</v>
      </c>
      <c r="R783" s="181"/>
      <c r="S783" s="158">
        <v>157.5</v>
      </c>
      <c r="T783" s="158">
        <v>699.7</v>
      </c>
      <c r="U783" s="188">
        <v>4.3</v>
      </c>
      <c r="V783" s="270">
        <v>2</v>
      </c>
    </row>
    <row r="784" s="5" customFormat="1" customHeight="1" spans="1:22">
      <c r="A784" s="47"/>
      <c r="B784" s="42"/>
      <c r="C784" s="61"/>
      <c r="D784" s="72" t="s">
        <v>753</v>
      </c>
      <c r="E784" s="158">
        <v>94</v>
      </c>
      <c r="F784" s="181">
        <v>143</v>
      </c>
      <c r="G784" s="181">
        <v>8.1</v>
      </c>
      <c r="H784" s="158">
        <v>31.7</v>
      </c>
      <c r="I784" s="181">
        <v>391.36</v>
      </c>
      <c r="J784" s="181">
        <v>20.79</v>
      </c>
      <c r="K784" s="158">
        <v>65.58</v>
      </c>
      <c r="L784" s="158">
        <v>131.52</v>
      </c>
      <c r="M784" s="158">
        <v>120.6</v>
      </c>
      <c r="N784" s="158">
        <v>91.7</v>
      </c>
      <c r="O784" s="158">
        <v>26.4</v>
      </c>
      <c r="P784" s="181">
        <v>146.3</v>
      </c>
      <c r="Q784" s="181">
        <v>140.6</v>
      </c>
      <c r="R784" s="270"/>
      <c r="S784" s="181">
        <v>143.45</v>
      </c>
      <c r="T784" s="181">
        <v>637.6</v>
      </c>
      <c r="U784" s="103">
        <v>4.51</v>
      </c>
      <c r="V784" s="270">
        <v>2</v>
      </c>
    </row>
    <row r="785" s="5" customFormat="1" customHeight="1" spans="1:22">
      <c r="A785" s="47"/>
      <c r="B785" s="42"/>
      <c r="C785" s="61"/>
      <c r="D785" s="72" t="s">
        <v>770</v>
      </c>
      <c r="E785" s="181">
        <v>98.8</v>
      </c>
      <c r="F785" s="181">
        <v>136</v>
      </c>
      <c r="G785" s="181">
        <v>7.9</v>
      </c>
      <c r="H785" s="181">
        <v>29.6</v>
      </c>
      <c r="I785" s="181">
        <v>274.7</v>
      </c>
      <c r="J785" s="181">
        <v>24</v>
      </c>
      <c r="K785" s="181">
        <v>81.1</v>
      </c>
      <c r="L785" s="181">
        <v>123.6</v>
      </c>
      <c r="M785" s="181">
        <v>110.7</v>
      </c>
      <c r="N785" s="181">
        <v>89.6</v>
      </c>
      <c r="O785" s="181">
        <v>25.46</v>
      </c>
      <c r="P785" s="181">
        <v>167.27</v>
      </c>
      <c r="Q785" s="181">
        <v>171.13</v>
      </c>
      <c r="R785" s="270"/>
      <c r="S785" s="181">
        <v>169.2</v>
      </c>
      <c r="T785" s="181">
        <v>676.8</v>
      </c>
      <c r="U785" s="188">
        <v>10.99</v>
      </c>
      <c r="V785" s="181">
        <v>2</v>
      </c>
    </row>
    <row r="786" s="5" customFormat="1" customHeight="1" spans="1:22">
      <c r="A786" s="47"/>
      <c r="B786" s="42"/>
      <c r="C786" s="61"/>
      <c r="D786" s="72" t="s">
        <v>756</v>
      </c>
      <c r="E786" s="181">
        <v>95.6</v>
      </c>
      <c r="F786" s="181">
        <v>135</v>
      </c>
      <c r="G786" s="208">
        <v>7.6</v>
      </c>
      <c r="H786" s="208">
        <v>28.8</v>
      </c>
      <c r="I786" s="208">
        <v>278.9</v>
      </c>
      <c r="J786" s="208">
        <v>23.1</v>
      </c>
      <c r="K786" s="208">
        <v>80.2083333333333</v>
      </c>
      <c r="L786" s="208">
        <v>144.351953601954</v>
      </c>
      <c r="M786" s="208">
        <v>140.267399267399</v>
      </c>
      <c r="N786" s="208">
        <v>97.1935923277552</v>
      </c>
      <c r="O786" s="208">
        <v>24.1933333333333</v>
      </c>
      <c r="P786" s="208">
        <v>202.5</v>
      </c>
      <c r="Q786" s="208">
        <v>195.6</v>
      </c>
      <c r="R786" s="188"/>
      <c r="S786" s="208">
        <v>199.05</v>
      </c>
      <c r="T786" s="208">
        <v>737.4</v>
      </c>
      <c r="U786" s="188">
        <v>7.6</v>
      </c>
      <c r="V786" s="181">
        <v>1</v>
      </c>
    </row>
    <row r="787" s="5" customFormat="1" customHeight="1" spans="1:22">
      <c r="A787" s="47"/>
      <c r="B787" s="42"/>
      <c r="C787" s="61"/>
      <c r="D787" s="72" t="s">
        <v>888</v>
      </c>
      <c r="E787" s="158">
        <v>89.9</v>
      </c>
      <c r="F787" s="181">
        <v>152</v>
      </c>
      <c r="G787" s="181">
        <v>9.3</v>
      </c>
      <c r="H787" s="181">
        <v>33.4</v>
      </c>
      <c r="I787" s="158">
        <v>259.1</v>
      </c>
      <c r="J787" s="158">
        <v>21.8</v>
      </c>
      <c r="K787" s="158">
        <v>65.3</v>
      </c>
      <c r="L787" s="158">
        <v>133.1</v>
      </c>
      <c r="M787" s="158">
        <v>124.4</v>
      </c>
      <c r="N787" s="158">
        <v>93.5</v>
      </c>
      <c r="O787" s="158">
        <v>25.2</v>
      </c>
      <c r="P787" s="158">
        <v>138.23</v>
      </c>
      <c r="Q787" s="158">
        <v>140.92</v>
      </c>
      <c r="R787" s="158"/>
      <c r="S787" s="158">
        <v>139.58</v>
      </c>
      <c r="T787" s="158">
        <v>620.36</v>
      </c>
      <c r="U787" s="103">
        <v>4.66</v>
      </c>
      <c r="V787" s="270">
        <v>2</v>
      </c>
    </row>
    <row r="788" s="5" customFormat="1" customHeight="1" spans="1:22">
      <c r="A788" s="47"/>
      <c r="B788" s="42"/>
      <c r="C788" s="61"/>
      <c r="D788" s="72" t="s">
        <v>760</v>
      </c>
      <c r="E788" s="158">
        <v>90.5</v>
      </c>
      <c r="F788" s="158">
        <v>140</v>
      </c>
      <c r="G788" s="158">
        <v>8.6</v>
      </c>
      <c r="H788" s="158">
        <v>26.1</v>
      </c>
      <c r="I788" s="158">
        <v>203.5</v>
      </c>
      <c r="J788" s="158">
        <v>18</v>
      </c>
      <c r="K788" s="158">
        <v>69</v>
      </c>
      <c r="L788" s="181">
        <v>147.5</v>
      </c>
      <c r="M788" s="181">
        <v>129</v>
      </c>
      <c r="N788" s="181">
        <v>87.5</v>
      </c>
      <c r="O788" s="181">
        <v>27.4</v>
      </c>
      <c r="P788" s="181">
        <v>124.23</v>
      </c>
      <c r="Q788" s="181">
        <v>132.1</v>
      </c>
      <c r="R788" s="126"/>
      <c r="S788" s="181">
        <v>128.16</v>
      </c>
      <c r="T788" s="181">
        <v>569.62</v>
      </c>
      <c r="U788" s="188">
        <v>4.85</v>
      </c>
      <c r="V788" s="181">
        <v>1</v>
      </c>
    </row>
    <row r="789" s="5" customFormat="1" customHeight="1" spans="1:22">
      <c r="A789" s="47"/>
      <c r="B789" s="42"/>
      <c r="C789" s="61"/>
      <c r="D789" s="72" t="s">
        <v>754</v>
      </c>
      <c r="E789" s="181">
        <v>101.5</v>
      </c>
      <c r="F789" s="181">
        <v>149</v>
      </c>
      <c r="G789" s="158">
        <v>7.2</v>
      </c>
      <c r="H789" s="158">
        <v>22.3</v>
      </c>
      <c r="I789" s="158">
        <v>209.7</v>
      </c>
      <c r="J789" s="158">
        <v>17.9</v>
      </c>
      <c r="K789" s="158">
        <v>80.1</v>
      </c>
      <c r="L789" s="158">
        <v>164.2</v>
      </c>
      <c r="M789" s="158">
        <v>135.4</v>
      </c>
      <c r="N789" s="158">
        <v>82.5</v>
      </c>
      <c r="O789" s="158">
        <v>26.1</v>
      </c>
      <c r="P789" s="158">
        <v>205.81</v>
      </c>
      <c r="Q789" s="158">
        <v>206.98</v>
      </c>
      <c r="R789" s="270"/>
      <c r="S789" s="158">
        <v>206.4</v>
      </c>
      <c r="T789" s="158">
        <v>624.82</v>
      </c>
      <c r="U789" s="103">
        <v>11.05</v>
      </c>
      <c r="V789" s="270">
        <v>2</v>
      </c>
    </row>
    <row r="790" s="5" customFormat="1" customHeight="1" spans="1:22">
      <c r="A790" s="47"/>
      <c r="B790" s="42"/>
      <c r="C790" s="61"/>
      <c r="D790" s="72" t="s">
        <v>736</v>
      </c>
      <c r="E790" s="181">
        <v>99.3</v>
      </c>
      <c r="F790" s="181">
        <v>143</v>
      </c>
      <c r="G790" s="181">
        <v>7.5</v>
      </c>
      <c r="H790" s="181">
        <v>32.9</v>
      </c>
      <c r="I790" s="181">
        <v>338.67</v>
      </c>
      <c r="J790" s="181">
        <v>23.2</v>
      </c>
      <c r="K790" s="181">
        <v>70.5</v>
      </c>
      <c r="L790" s="181">
        <v>139.7</v>
      </c>
      <c r="M790" s="181">
        <v>125.4</v>
      </c>
      <c r="N790" s="181">
        <v>89.8</v>
      </c>
      <c r="O790" s="181">
        <v>25.7</v>
      </c>
      <c r="P790" s="181">
        <v>184.5</v>
      </c>
      <c r="Q790" s="181">
        <v>188.9</v>
      </c>
      <c r="R790" s="181"/>
      <c r="S790" s="181">
        <v>186.7</v>
      </c>
      <c r="T790" s="181">
        <v>683.89</v>
      </c>
      <c r="U790" s="188">
        <v>8.19</v>
      </c>
      <c r="V790" s="181">
        <v>1</v>
      </c>
    </row>
    <row r="791" s="5" customFormat="1" customHeight="1" spans="1:22">
      <c r="A791" s="47"/>
      <c r="B791" s="42"/>
      <c r="C791" s="61"/>
      <c r="D791" s="72" t="s">
        <v>752</v>
      </c>
      <c r="E791" s="47">
        <v>98.2</v>
      </c>
      <c r="F791" s="158">
        <v>148</v>
      </c>
      <c r="G791" s="47">
        <v>8.8</v>
      </c>
      <c r="H791" s="47">
        <v>41.4</v>
      </c>
      <c r="I791" s="37">
        <f>(H791-G791)*100/G791</f>
        <v>370.454545454545</v>
      </c>
      <c r="J791" s="47">
        <v>24.1</v>
      </c>
      <c r="K791" s="37">
        <f>J791*100/H791</f>
        <v>58.2125603864734</v>
      </c>
      <c r="L791" s="47">
        <v>166.9</v>
      </c>
      <c r="M791" s="47">
        <v>159.2</v>
      </c>
      <c r="N791" s="37">
        <f>M791*100/L791</f>
        <v>95.3864589574595</v>
      </c>
      <c r="O791" s="47">
        <v>25.66</v>
      </c>
      <c r="P791" s="47">
        <v>152.14</v>
      </c>
      <c r="Q791" s="47">
        <v>143.41</v>
      </c>
      <c r="R791" s="270"/>
      <c r="S791" s="188">
        <f>(Q791+P791)/2</f>
        <v>147.775</v>
      </c>
      <c r="T791" s="288">
        <f>S791*666.67/150</f>
        <v>656.781061666667</v>
      </c>
      <c r="U791" s="188">
        <f>(T791-636.05)*100/636.05</f>
        <v>3.25934465319812</v>
      </c>
      <c r="V791" s="181">
        <v>2</v>
      </c>
    </row>
    <row r="792" s="5" customFormat="1" customHeight="1" spans="1:22">
      <c r="A792" s="47"/>
      <c r="B792" s="42"/>
      <c r="C792" s="61"/>
      <c r="D792" s="72" t="s">
        <v>732</v>
      </c>
      <c r="E792" s="270">
        <v>93.5</v>
      </c>
      <c r="F792" s="270">
        <v>135</v>
      </c>
      <c r="G792" s="181">
        <v>9.3</v>
      </c>
      <c r="H792" s="181">
        <v>27.6</v>
      </c>
      <c r="I792" s="281">
        <f>(H792-G792)/G792*100</f>
        <v>196.774193548387</v>
      </c>
      <c r="J792" s="181">
        <v>24.3</v>
      </c>
      <c r="K792" s="281">
        <f>J792/H792*100</f>
        <v>88.0434782608696</v>
      </c>
      <c r="L792" s="181">
        <v>123.2</v>
      </c>
      <c r="M792" s="181">
        <v>102.1</v>
      </c>
      <c r="N792" s="281">
        <f>M792/L792*100</f>
        <v>82.8733766233766</v>
      </c>
      <c r="O792" s="181">
        <v>24.9</v>
      </c>
      <c r="P792" s="282">
        <v>86.23</v>
      </c>
      <c r="Q792" s="282">
        <v>87.32</v>
      </c>
      <c r="R792" s="270"/>
      <c r="S792" s="270">
        <v>86.78</v>
      </c>
      <c r="T792" s="270">
        <v>723.17</v>
      </c>
      <c r="U792" s="126">
        <v>2.09</v>
      </c>
      <c r="V792" s="270">
        <v>2</v>
      </c>
    </row>
    <row r="793" s="1" customFormat="1" customHeight="1" spans="1:22">
      <c r="A793" s="47"/>
      <c r="B793" s="42"/>
      <c r="C793" s="61"/>
      <c r="D793" s="271" t="s">
        <v>580</v>
      </c>
      <c r="E793" s="210">
        <v>96.7</v>
      </c>
      <c r="F793" s="210">
        <v>142.2</v>
      </c>
      <c r="G793" s="210">
        <v>8.2</v>
      </c>
      <c r="H793" s="210">
        <v>30.9</v>
      </c>
      <c r="I793" s="210">
        <f>AVERAGE(I783:I792)</f>
        <v>285.815873900293</v>
      </c>
      <c r="J793" s="210">
        <v>21.7</v>
      </c>
      <c r="K793" s="210">
        <v>71.6</v>
      </c>
      <c r="L793" s="210">
        <v>140.1</v>
      </c>
      <c r="M793" s="210">
        <v>126.8</v>
      </c>
      <c r="N793" s="210">
        <v>90.6</v>
      </c>
      <c r="O793" s="210">
        <v>25.7</v>
      </c>
      <c r="P793" s="210">
        <v>156.7</v>
      </c>
      <c r="Q793" s="210">
        <v>156.2</v>
      </c>
      <c r="R793" s="210"/>
      <c r="S793" s="210">
        <v>156.5</v>
      </c>
      <c r="T793" s="210">
        <v>663</v>
      </c>
      <c r="U793" s="223">
        <v>6.15</v>
      </c>
      <c r="V793" s="289">
        <v>1</v>
      </c>
    </row>
    <row r="794" s="5" customFormat="1" customHeight="1" spans="1:22">
      <c r="A794" s="47" t="s">
        <v>868</v>
      </c>
      <c r="B794" s="27" t="s">
        <v>889</v>
      </c>
      <c r="C794" s="25" t="s">
        <v>889</v>
      </c>
      <c r="D794" s="252" t="s">
        <v>887</v>
      </c>
      <c r="E794" s="253">
        <v>105.2</v>
      </c>
      <c r="F794" s="253">
        <v>149</v>
      </c>
      <c r="G794" s="253">
        <v>8.5</v>
      </c>
      <c r="H794" s="253">
        <v>35.8</v>
      </c>
      <c r="I794" s="253">
        <v>321.2</v>
      </c>
      <c r="J794" s="253">
        <v>23.9</v>
      </c>
      <c r="K794" s="253">
        <v>66.8</v>
      </c>
      <c r="L794" s="253">
        <v>151.1</v>
      </c>
      <c r="M794" s="253">
        <v>138.9</v>
      </c>
      <c r="N794" s="253">
        <v>91.9</v>
      </c>
      <c r="O794" s="253">
        <v>26.2</v>
      </c>
      <c r="P794" s="253">
        <v>14.3</v>
      </c>
      <c r="Q794" s="253">
        <v>14.2</v>
      </c>
      <c r="R794" s="253">
        <v>13.7</v>
      </c>
      <c r="S794" s="253">
        <v>14.1</v>
      </c>
      <c r="T794" s="253">
        <v>625.2</v>
      </c>
      <c r="U794" s="258">
        <v>8.2</v>
      </c>
      <c r="V794" s="253">
        <v>1</v>
      </c>
    </row>
    <row r="795" s="5" customFormat="1" customHeight="1" spans="1:22">
      <c r="A795" s="47"/>
      <c r="B795" s="42"/>
      <c r="C795" s="47"/>
      <c r="D795" s="252" t="s">
        <v>753</v>
      </c>
      <c r="E795" s="253">
        <v>87.9</v>
      </c>
      <c r="F795" s="253">
        <v>146</v>
      </c>
      <c r="G795" s="253">
        <v>7.9</v>
      </c>
      <c r="H795" s="253">
        <v>37.2</v>
      </c>
      <c r="I795" s="253">
        <v>370.9</v>
      </c>
      <c r="J795" s="253">
        <v>25.3</v>
      </c>
      <c r="K795" s="253">
        <v>68</v>
      </c>
      <c r="L795" s="253">
        <v>119.9</v>
      </c>
      <c r="M795" s="253">
        <v>104.1</v>
      </c>
      <c r="N795" s="253">
        <v>86.8</v>
      </c>
      <c r="O795" s="253">
        <v>26.2</v>
      </c>
      <c r="P795" s="253">
        <v>15.29</v>
      </c>
      <c r="Q795" s="253">
        <v>15.52</v>
      </c>
      <c r="R795" s="253">
        <v>15.02</v>
      </c>
      <c r="S795" s="253">
        <v>15.28</v>
      </c>
      <c r="T795" s="253">
        <v>674.6</v>
      </c>
      <c r="U795" s="258">
        <v>2.15</v>
      </c>
      <c r="V795" s="253">
        <v>7</v>
      </c>
    </row>
    <row r="796" s="5" customFormat="1" customHeight="1" spans="1:22">
      <c r="A796" s="47"/>
      <c r="B796" s="42"/>
      <c r="C796" s="47"/>
      <c r="D796" s="252" t="s">
        <v>770</v>
      </c>
      <c r="E796" s="253">
        <v>99.7</v>
      </c>
      <c r="F796" s="253">
        <v>136</v>
      </c>
      <c r="G796" s="253">
        <v>7.4</v>
      </c>
      <c r="H796" s="253">
        <v>25.86</v>
      </c>
      <c r="I796" s="253">
        <v>249</v>
      </c>
      <c r="J796" s="253">
        <v>21.11</v>
      </c>
      <c r="K796" s="253">
        <v>81.6</v>
      </c>
      <c r="L796" s="253">
        <v>136.9</v>
      </c>
      <c r="M796" s="253">
        <v>122</v>
      </c>
      <c r="N796" s="253">
        <v>89</v>
      </c>
      <c r="O796" s="253">
        <v>26.75</v>
      </c>
      <c r="P796" s="253">
        <v>12.44</v>
      </c>
      <c r="Q796" s="253">
        <v>11.46</v>
      </c>
      <c r="R796" s="253">
        <v>12.88</v>
      </c>
      <c r="S796" s="253">
        <v>12.26</v>
      </c>
      <c r="T796" s="253">
        <v>613</v>
      </c>
      <c r="U796" s="258">
        <v>-1.37</v>
      </c>
      <c r="V796" s="253">
        <v>8</v>
      </c>
    </row>
    <row r="797" s="5" customFormat="1" customHeight="1" spans="1:22">
      <c r="A797" s="47"/>
      <c r="B797" s="42"/>
      <c r="C797" s="47"/>
      <c r="D797" s="252" t="s">
        <v>756</v>
      </c>
      <c r="E797" s="254">
        <v>105.9</v>
      </c>
      <c r="F797" s="272">
        <v>130</v>
      </c>
      <c r="G797" s="272">
        <v>5.8</v>
      </c>
      <c r="H797" s="272">
        <v>30.1</v>
      </c>
      <c r="I797" s="283">
        <v>329.135135135135</v>
      </c>
      <c r="J797" s="272">
        <v>20.5</v>
      </c>
      <c r="K797" s="284">
        <v>68.1063122923588</v>
      </c>
      <c r="L797" s="272">
        <v>124.61</v>
      </c>
      <c r="M797" s="272">
        <v>116.39</v>
      </c>
      <c r="N797" s="272">
        <v>93.4</v>
      </c>
      <c r="O797" s="254">
        <v>26.84</v>
      </c>
      <c r="P797" s="254">
        <v>14.25</v>
      </c>
      <c r="Q797" s="254">
        <v>13.66</v>
      </c>
      <c r="R797" s="254">
        <v>13.63</v>
      </c>
      <c r="S797" s="221">
        <v>13.8466666666667</v>
      </c>
      <c r="T797" s="221">
        <v>692.333333333333</v>
      </c>
      <c r="U797" s="221">
        <v>4.37</v>
      </c>
      <c r="V797" s="254">
        <v>2</v>
      </c>
    </row>
    <row r="798" s="5" customFormat="1" customHeight="1" spans="1:22">
      <c r="A798" s="47"/>
      <c r="B798" s="42"/>
      <c r="C798" s="47"/>
      <c r="D798" s="252" t="s">
        <v>888</v>
      </c>
      <c r="E798" s="253">
        <v>106</v>
      </c>
      <c r="F798" s="253">
        <v>142</v>
      </c>
      <c r="G798" s="253">
        <v>14.39</v>
      </c>
      <c r="H798" s="253">
        <v>32.98</v>
      </c>
      <c r="I798" s="253">
        <v>129.19</v>
      </c>
      <c r="J798" s="253">
        <v>24.85</v>
      </c>
      <c r="K798" s="253">
        <v>75.35</v>
      </c>
      <c r="L798" s="253">
        <v>138.7</v>
      </c>
      <c r="M798" s="253">
        <v>118.1</v>
      </c>
      <c r="N798" s="253">
        <v>85.15</v>
      </c>
      <c r="O798" s="253">
        <v>25.21</v>
      </c>
      <c r="P798" s="253">
        <v>12.38</v>
      </c>
      <c r="Q798" s="253">
        <v>12.87</v>
      </c>
      <c r="R798" s="253">
        <v>11.11</v>
      </c>
      <c r="S798" s="253">
        <v>12.12</v>
      </c>
      <c r="T798" s="253">
        <v>606.15</v>
      </c>
      <c r="U798" s="258">
        <v>11.12</v>
      </c>
      <c r="V798" s="254">
        <v>1</v>
      </c>
    </row>
    <row r="799" s="5" customFormat="1" customHeight="1" spans="1:22">
      <c r="A799" s="47"/>
      <c r="B799" s="42"/>
      <c r="C799" s="47"/>
      <c r="D799" s="252" t="s">
        <v>760</v>
      </c>
      <c r="E799" s="254">
        <v>89.4</v>
      </c>
      <c r="F799" s="255">
        <v>139</v>
      </c>
      <c r="G799" s="256">
        <v>10.64</v>
      </c>
      <c r="H799" s="256">
        <v>25.15</v>
      </c>
      <c r="I799" s="256">
        <v>136.372180451128</v>
      </c>
      <c r="J799" s="256">
        <v>20.515</v>
      </c>
      <c r="K799" s="256">
        <v>81.5705765407555</v>
      </c>
      <c r="L799" s="257">
        <v>102.641470466749</v>
      </c>
      <c r="M799" s="257">
        <v>96.5303593556382</v>
      </c>
      <c r="N799" s="256">
        <v>94.0461578703797</v>
      </c>
      <c r="O799" s="256">
        <v>26.9</v>
      </c>
      <c r="P799" s="258">
        <v>14.76</v>
      </c>
      <c r="Q799" s="258">
        <v>14.08</v>
      </c>
      <c r="R799" s="258">
        <v>14.88</v>
      </c>
      <c r="S799" s="258">
        <v>14.57</v>
      </c>
      <c r="T799" s="258">
        <v>653.07</v>
      </c>
      <c r="U799" s="260">
        <v>9.71</v>
      </c>
      <c r="V799" s="255">
        <v>2</v>
      </c>
    </row>
    <row r="800" s="5" customFormat="1" customHeight="1" spans="1:22">
      <c r="A800" s="47"/>
      <c r="B800" s="42"/>
      <c r="C800" s="47"/>
      <c r="D800" s="252" t="s">
        <v>754</v>
      </c>
      <c r="E800" s="255">
        <v>107.5</v>
      </c>
      <c r="F800" s="253">
        <v>149</v>
      </c>
      <c r="G800" s="253">
        <v>7.2</v>
      </c>
      <c r="H800" s="253">
        <v>22</v>
      </c>
      <c r="I800" s="253">
        <v>205.6</v>
      </c>
      <c r="J800" s="253">
        <v>16.8</v>
      </c>
      <c r="K800" s="253">
        <v>76.5</v>
      </c>
      <c r="L800" s="253">
        <v>190</v>
      </c>
      <c r="M800" s="253">
        <v>146</v>
      </c>
      <c r="N800" s="253">
        <v>76.8</v>
      </c>
      <c r="O800" s="253">
        <v>25.2</v>
      </c>
      <c r="P800" s="253">
        <v>15.63</v>
      </c>
      <c r="Q800" s="253">
        <v>10.77</v>
      </c>
      <c r="R800" s="253">
        <v>14.21</v>
      </c>
      <c r="S800" s="253">
        <v>13.54</v>
      </c>
      <c r="T800" s="253">
        <v>605.96</v>
      </c>
      <c r="U800" s="258">
        <v>1.31</v>
      </c>
      <c r="V800" s="253">
        <v>7</v>
      </c>
    </row>
    <row r="801" s="5" customFormat="1" customHeight="1" spans="1:22">
      <c r="A801" s="47"/>
      <c r="B801" s="42"/>
      <c r="C801" s="47"/>
      <c r="D801" s="252" t="s">
        <v>736</v>
      </c>
      <c r="E801" s="253">
        <v>103.7</v>
      </c>
      <c r="F801" s="253">
        <v>144</v>
      </c>
      <c r="G801" s="253">
        <v>8.3</v>
      </c>
      <c r="H801" s="253">
        <v>33.7</v>
      </c>
      <c r="I801" s="253">
        <v>306</v>
      </c>
      <c r="J801" s="253">
        <v>23.2</v>
      </c>
      <c r="K801" s="253">
        <v>68.8</v>
      </c>
      <c r="L801" s="253">
        <v>123.9</v>
      </c>
      <c r="M801" s="253">
        <v>120.1</v>
      </c>
      <c r="N801" s="253">
        <v>96.9</v>
      </c>
      <c r="O801" s="253">
        <v>25.3</v>
      </c>
      <c r="P801" s="255">
        <v>15.4</v>
      </c>
      <c r="Q801" s="255">
        <v>15.65</v>
      </c>
      <c r="R801" s="255">
        <v>15.85</v>
      </c>
      <c r="S801" s="255">
        <v>15.63</v>
      </c>
      <c r="T801" s="255">
        <v>689.16</v>
      </c>
      <c r="U801" s="260">
        <v>9.83</v>
      </c>
      <c r="V801" s="253">
        <v>1</v>
      </c>
    </row>
    <row r="802" s="5" customFormat="1" customHeight="1" spans="1:22">
      <c r="A802" s="47"/>
      <c r="B802" s="42"/>
      <c r="C802" s="47"/>
      <c r="D802" s="252" t="s">
        <v>752</v>
      </c>
      <c r="E802" s="253">
        <v>94.3</v>
      </c>
      <c r="F802" s="255">
        <v>145</v>
      </c>
      <c r="G802" s="253">
        <v>9.54</v>
      </c>
      <c r="H802" s="253">
        <v>52.23</v>
      </c>
      <c r="I802" s="253">
        <v>447.5</v>
      </c>
      <c r="J802" s="253">
        <v>20.19</v>
      </c>
      <c r="K802" s="253">
        <v>38.7</v>
      </c>
      <c r="L802" s="253">
        <v>110.6</v>
      </c>
      <c r="M802" s="253">
        <v>104.9</v>
      </c>
      <c r="N802" s="253">
        <v>94.85</v>
      </c>
      <c r="O802" s="253">
        <v>29.78</v>
      </c>
      <c r="P802" s="253">
        <v>12.25</v>
      </c>
      <c r="Q802" s="253">
        <v>12.41</v>
      </c>
      <c r="R802" s="253">
        <v>12.75</v>
      </c>
      <c r="S802" s="253">
        <v>12.47</v>
      </c>
      <c r="T802" s="253">
        <v>623.66</v>
      </c>
      <c r="U802" s="258">
        <v>9.7</v>
      </c>
      <c r="V802" s="254">
        <v>1</v>
      </c>
    </row>
    <row r="803" s="5" customFormat="1" customHeight="1" spans="1:22">
      <c r="A803" s="47"/>
      <c r="B803" s="42"/>
      <c r="C803" s="47"/>
      <c r="D803" s="252" t="s">
        <v>732</v>
      </c>
      <c r="E803" s="253">
        <v>92.5</v>
      </c>
      <c r="F803" s="253">
        <v>135</v>
      </c>
      <c r="G803" s="253">
        <v>9.4</v>
      </c>
      <c r="H803" s="253">
        <v>30.2</v>
      </c>
      <c r="I803" s="253">
        <v>221.3</v>
      </c>
      <c r="J803" s="253">
        <v>25.3</v>
      </c>
      <c r="K803" s="253">
        <v>83.9</v>
      </c>
      <c r="L803" s="253">
        <v>143.3</v>
      </c>
      <c r="M803" s="253">
        <v>115.4</v>
      </c>
      <c r="N803" s="253">
        <v>80.5</v>
      </c>
      <c r="O803" s="253">
        <v>26.4</v>
      </c>
      <c r="P803" s="253">
        <v>14.05</v>
      </c>
      <c r="Q803" s="253">
        <v>14.54</v>
      </c>
      <c r="R803" s="253">
        <v>14.63</v>
      </c>
      <c r="S803" s="253">
        <v>14.41</v>
      </c>
      <c r="T803" s="253">
        <v>722.3</v>
      </c>
      <c r="U803" s="258">
        <v>3.72</v>
      </c>
      <c r="V803" s="253">
        <v>6</v>
      </c>
    </row>
    <row r="804" s="5" customFormat="1" customHeight="1" spans="1:22">
      <c r="A804" s="47"/>
      <c r="B804" s="42"/>
      <c r="C804" s="47"/>
      <c r="D804" s="261" t="s">
        <v>580</v>
      </c>
      <c r="E804" s="262">
        <f t="shared" ref="E804:T804" si="46">AVERAGE(E794:E803)</f>
        <v>99.21</v>
      </c>
      <c r="F804" s="262">
        <f t="shared" si="46"/>
        <v>141.5</v>
      </c>
      <c r="G804" s="262">
        <f t="shared" si="46"/>
        <v>8.907</v>
      </c>
      <c r="H804" s="262">
        <f t="shared" si="46"/>
        <v>32.522</v>
      </c>
      <c r="I804" s="262">
        <f t="shared" si="46"/>
        <v>271.619731558626</v>
      </c>
      <c r="J804" s="262">
        <f t="shared" si="46"/>
        <v>22.1665</v>
      </c>
      <c r="K804" s="262">
        <f t="shared" si="46"/>
        <v>70.9326888833114</v>
      </c>
      <c r="L804" s="262">
        <f t="shared" si="46"/>
        <v>134.165147046675</v>
      </c>
      <c r="M804" s="262">
        <f t="shared" si="46"/>
        <v>118.242035935564</v>
      </c>
      <c r="N804" s="262">
        <f t="shared" si="46"/>
        <v>88.934615787038</v>
      </c>
      <c r="O804" s="262">
        <f t="shared" si="46"/>
        <v>26.478</v>
      </c>
      <c r="P804" s="280">
        <f t="shared" si="46"/>
        <v>14.075</v>
      </c>
      <c r="Q804" s="280">
        <f t="shared" si="46"/>
        <v>13.516</v>
      </c>
      <c r="R804" s="280">
        <f t="shared" si="46"/>
        <v>13.866</v>
      </c>
      <c r="S804" s="280">
        <f t="shared" si="46"/>
        <v>13.8226666666667</v>
      </c>
      <c r="T804" s="280">
        <f t="shared" si="46"/>
        <v>650.543333333333</v>
      </c>
      <c r="U804" s="280">
        <v>5.05</v>
      </c>
      <c r="V804" s="263">
        <v>4</v>
      </c>
    </row>
    <row r="805" s="5" customFormat="1" customHeight="1" spans="1:22">
      <c r="A805" s="264" t="s">
        <v>861</v>
      </c>
      <c r="B805" s="42"/>
      <c r="C805" s="265" t="s">
        <v>889</v>
      </c>
      <c r="D805" s="252" t="s">
        <v>887</v>
      </c>
      <c r="E805" s="253">
        <v>102</v>
      </c>
      <c r="F805" s="253">
        <v>147</v>
      </c>
      <c r="G805" s="253">
        <v>5.4</v>
      </c>
      <c r="H805" s="253">
        <v>31.8</v>
      </c>
      <c r="I805" s="253">
        <v>488.9</v>
      </c>
      <c r="J805" s="253">
        <v>24.4</v>
      </c>
      <c r="K805" s="253">
        <v>76.7</v>
      </c>
      <c r="L805" s="253">
        <v>140.8</v>
      </c>
      <c r="M805" s="253">
        <v>132.8</v>
      </c>
      <c r="N805" s="253">
        <v>94.3</v>
      </c>
      <c r="O805" s="253">
        <v>29.8</v>
      </c>
      <c r="P805" s="253">
        <v>16.2</v>
      </c>
      <c r="Q805" s="253">
        <v>16.7</v>
      </c>
      <c r="R805" s="253">
        <v>16.6</v>
      </c>
      <c r="S805" s="253">
        <v>16.5</v>
      </c>
      <c r="T805" s="253">
        <v>732.2</v>
      </c>
      <c r="U805" s="258">
        <v>15.3</v>
      </c>
      <c r="V805" s="253">
        <v>2</v>
      </c>
    </row>
    <row r="806" s="5" customFormat="1" customHeight="1" spans="1:22">
      <c r="A806" s="266"/>
      <c r="B806" s="42"/>
      <c r="C806" s="267"/>
      <c r="D806" s="252" t="s">
        <v>753</v>
      </c>
      <c r="E806" s="253">
        <v>93</v>
      </c>
      <c r="F806" s="253">
        <v>152</v>
      </c>
      <c r="G806" s="253">
        <v>7.86</v>
      </c>
      <c r="H806" s="253">
        <v>25.32</v>
      </c>
      <c r="I806" s="253">
        <v>222.14</v>
      </c>
      <c r="J806" s="253">
        <v>20.23</v>
      </c>
      <c r="K806" s="253">
        <v>79.9</v>
      </c>
      <c r="L806" s="253">
        <v>132</v>
      </c>
      <c r="M806" s="253">
        <v>110.4</v>
      </c>
      <c r="N806" s="253">
        <v>83.64</v>
      </c>
      <c r="O806" s="253">
        <v>27.4</v>
      </c>
      <c r="P806" s="253">
        <v>13.44</v>
      </c>
      <c r="Q806" s="253">
        <v>13.51</v>
      </c>
      <c r="R806" s="253">
        <v>13.28</v>
      </c>
      <c r="S806" s="253">
        <v>13.41</v>
      </c>
      <c r="T806" s="253">
        <v>596</v>
      </c>
      <c r="U806" s="258">
        <v>10.09</v>
      </c>
      <c r="V806" s="253">
        <v>3</v>
      </c>
    </row>
    <row r="807" s="5" customFormat="1" customHeight="1" spans="1:22">
      <c r="A807" s="266"/>
      <c r="B807" s="42"/>
      <c r="C807" s="267"/>
      <c r="D807" s="252" t="s">
        <v>770</v>
      </c>
      <c r="E807" s="253">
        <v>106.5</v>
      </c>
      <c r="F807" s="253">
        <v>143</v>
      </c>
      <c r="G807" s="253">
        <v>8.3</v>
      </c>
      <c r="H807" s="253">
        <v>36.8</v>
      </c>
      <c r="I807" s="253">
        <v>343.3</v>
      </c>
      <c r="J807" s="253">
        <v>28.6</v>
      </c>
      <c r="K807" s="253">
        <v>77.7</v>
      </c>
      <c r="L807" s="255">
        <v>113.5</v>
      </c>
      <c r="M807" s="255">
        <v>90.4</v>
      </c>
      <c r="N807" s="253">
        <v>79.6</v>
      </c>
      <c r="O807" s="253">
        <v>27.46</v>
      </c>
      <c r="P807" s="253">
        <v>13.48</v>
      </c>
      <c r="Q807" s="253">
        <v>13.32</v>
      </c>
      <c r="R807" s="253">
        <v>14.15</v>
      </c>
      <c r="S807" s="253">
        <v>13.65</v>
      </c>
      <c r="T807" s="253">
        <v>682.5</v>
      </c>
      <c r="U807" s="258">
        <v>5.11</v>
      </c>
      <c r="V807" s="253">
        <v>7</v>
      </c>
    </row>
    <row r="808" s="5" customFormat="1" customHeight="1" spans="1:22">
      <c r="A808" s="266"/>
      <c r="B808" s="42"/>
      <c r="C808" s="267"/>
      <c r="D808" s="252" t="s">
        <v>756</v>
      </c>
      <c r="E808" s="254">
        <v>99.4</v>
      </c>
      <c r="F808" s="272">
        <v>130</v>
      </c>
      <c r="G808" s="272">
        <v>7.4</v>
      </c>
      <c r="H808" s="272">
        <v>24.4</v>
      </c>
      <c r="I808" s="283">
        <v>230</v>
      </c>
      <c r="J808" s="272">
        <v>21.9</v>
      </c>
      <c r="K808" s="284">
        <v>89.75</v>
      </c>
      <c r="L808" s="272">
        <v>187.5</v>
      </c>
      <c r="M808" s="272">
        <v>154.76</v>
      </c>
      <c r="N808" s="272">
        <v>82.55</v>
      </c>
      <c r="O808" s="254">
        <v>27.55</v>
      </c>
      <c r="P808" s="254">
        <v>15.28</v>
      </c>
      <c r="Q808" s="254">
        <v>14.9</v>
      </c>
      <c r="R808" s="254">
        <v>15.31</v>
      </c>
      <c r="S808" s="221">
        <v>15.16</v>
      </c>
      <c r="T808" s="221">
        <v>758</v>
      </c>
      <c r="U808" s="221">
        <v>8.94</v>
      </c>
      <c r="V808" s="254">
        <v>1</v>
      </c>
    </row>
    <row r="809" s="5" customFormat="1" customHeight="1" spans="1:22">
      <c r="A809" s="266"/>
      <c r="B809" s="42"/>
      <c r="C809" s="267"/>
      <c r="D809" s="252" t="s">
        <v>888</v>
      </c>
      <c r="E809" s="253">
        <v>98.6</v>
      </c>
      <c r="F809" s="253">
        <v>144</v>
      </c>
      <c r="G809" s="253">
        <v>8.1</v>
      </c>
      <c r="H809" s="253">
        <v>31.9</v>
      </c>
      <c r="I809" s="253">
        <v>293.8</v>
      </c>
      <c r="J809" s="253">
        <v>22.8</v>
      </c>
      <c r="K809" s="253">
        <v>71.5</v>
      </c>
      <c r="L809" s="253">
        <v>145.2</v>
      </c>
      <c r="M809" s="253">
        <v>120.9</v>
      </c>
      <c r="N809" s="253">
        <v>83.3</v>
      </c>
      <c r="O809" s="253">
        <v>28.7</v>
      </c>
      <c r="P809" s="253">
        <v>14.06</v>
      </c>
      <c r="Q809" s="253">
        <v>14.3</v>
      </c>
      <c r="R809" s="253">
        <v>14.81</v>
      </c>
      <c r="S809" s="253">
        <v>14.39</v>
      </c>
      <c r="T809" s="253">
        <v>724.03</v>
      </c>
      <c r="U809" s="258">
        <v>13.4</v>
      </c>
      <c r="V809" s="253">
        <v>3</v>
      </c>
    </row>
    <row r="810" s="5" customFormat="1" customHeight="1" spans="1:22">
      <c r="A810" s="266"/>
      <c r="B810" s="42"/>
      <c r="C810" s="267"/>
      <c r="D810" s="252" t="s">
        <v>760</v>
      </c>
      <c r="E810" s="254">
        <v>86.2</v>
      </c>
      <c r="F810" s="273">
        <v>134</v>
      </c>
      <c r="G810" s="256">
        <v>9.4</v>
      </c>
      <c r="H810" s="256">
        <v>32.6</v>
      </c>
      <c r="I810" s="256">
        <v>246.8</v>
      </c>
      <c r="J810" s="256">
        <v>23.4</v>
      </c>
      <c r="K810" s="256">
        <v>71.8</v>
      </c>
      <c r="L810" s="257">
        <v>123</v>
      </c>
      <c r="M810" s="257">
        <v>116.5</v>
      </c>
      <c r="N810" s="256">
        <v>94.7</v>
      </c>
      <c r="O810" s="256">
        <v>27.61</v>
      </c>
      <c r="P810" s="258">
        <v>13.63</v>
      </c>
      <c r="Q810" s="258">
        <v>13.35</v>
      </c>
      <c r="R810" s="258">
        <v>12.85</v>
      </c>
      <c r="S810" s="254">
        <v>13.28</v>
      </c>
      <c r="T810" s="254">
        <v>664.05</v>
      </c>
      <c r="U810" s="221">
        <v>7.54</v>
      </c>
      <c r="V810" s="254">
        <v>4</v>
      </c>
    </row>
    <row r="811" s="5" customFormat="1" customHeight="1" spans="1:22">
      <c r="A811" s="266"/>
      <c r="B811" s="42"/>
      <c r="C811" s="267"/>
      <c r="D811" s="252" t="s">
        <v>754</v>
      </c>
      <c r="E811" s="255">
        <v>102.2</v>
      </c>
      <c r="F811" s="253">
        <v>148</v>
      </c>
      <c r="G811" s="253">
        <v>7.2</v>
      </c>
      <c r="H811" s="253">
        <v>23.5</v>
      </c>
      <c r="I811" s="253">
        <v>226.4</v>
      </c>
      <c r="J811" s="253">
        <v>19.2</v>
      </c>
      <c r="K811" s="253">
        <v>81.7</v>
      </c>
      <c r="L811" s="253">
        <v>145.6</v>
      </c>
      <c r="M811" s="253">
        <v>126.6</v>
      </c>
      <c r="N811" s="253">
        <v>87</v>
      </c>
      <c r="O811" s="253">
        <v>25.5</v>
      </c>
      <c r="P811" s="253">
        <v>13.63</v>
      </c>
      <c r="Q811" s="253">
        <v>13.6</v>
      </c>
      <c r="R811" s="253">
        <v>13.54</v>
      </c>
      <c r="S811" s="253">
        <v>13.59</v>
      </c>
      <c r="T811" s="253">
        <v>608.26</v>
      </c>
      <c r="U811" s="258">
        <v>-3.32</v>
      </c>
      <c r="V811" s="253">
        <v>9</v>
      </c>
    </row>
    <row r="812" s="5" customFormat="1" customHeight="1" spans="1:22">
      <c r="A812" s="266"/>
      <c r="B812" s="42"/>
      <c r="C812" s="267"/>
      <c r="D812" s="252" t="s">
        <v>736</v>
      </c>
      <c r="E812" s="253">
        <v>98.7</v>
      </c>
      <c r="F812" s="253">
        <v>146</v>
      </c>
      <c r="G812" s="253">
        <v>7.8</v>
      </c>
      <c r="H812" s="253">
        <v>31.1</v>
      </c>
      <c r="I812" s="253">
        <v>298.72</v>
      </c>
      <c r="J812" s="253">
        <v>23.1</v>
      </c>
      <c r="K812" s="253">
        <v>74.28</v>
      </c>
      <c r="L812" s="253">
        <v>126.1</v>
      </c>
      <c r="M812" s="253">
        <v>123.7</v>
      </c>
      <c r="N812" s="253">
        <v>98.1</v>
      </c>
      <c r="O812" s="253">
        <v>28.7</v>
      </c>
      <c r="P812" s="255">
        <v>17.3</v>
      </c>
      <c r="Q812" s="255">
        <v>17.6</v>
      </c>
      <c r="R812" s="255">
        <v>17.25</v>
      </c>
      <c r="S812" s="255">
        <v>17.38</v>
      </c>
      <c r="T812" s="255">
        <v>720.06</v>
      </c>
      <c r="U812" s="260">
        <v>7.3</v>
      </c>
      <c r="V812" s="253">
        <v>5</v>
      </c>
    </row>
    <row r="813" s="5" customFormat="1" customHeight="1" spans="1:22">
      <c r="A813" s="266"/>
      <c r="B813" s="42"/>
      <c r="C813" s="267"/>
      <c r="D813" s="252" t="s">
        <v>752</v>
      </c>
      <c r="E813" s="253">
        <v>93.8</v>
      </c>
      <c r="F813" s="255">
        <v>146</v>
      </c>
      <c r="G813" s="253">
        <v>8.8</v>
      </c>
      <c r="H813" s="253">
        <v>34.43</v>
      </c>
      <c r="I813" s="253">
        <v>291.25</v>
      </c>
      <c r="J813" s="253">
        <v>20.19</v>
      </c>
      <c r="K813" s="253">
        <v>58.64</v>
      </c>
      <c r="L813" s="253">
        <v>153.7</v>
      </c>
      <c r="M813" s="253">
        <v>149</v>
      </c>
      <c r="N813" s="253">
        <v>96.94</v>
      </c>
      <c r="O813" s="253">
        <v>29.7</v>
      </c>
      <c r="P813" s="253">
        <v>13.42</v>
      </c>
      <c r="Q813" s="253">
        <v>12.95</v>
      </c>
      <c r="R813" s="253">
        <v>12.75</v>
      </c>
      <c r="S813" s="253">
        <v>13.04</v>
      </c>
      <c r="T813" s="253">
        <v>652</v>
      </c>
      <c r="U813" s="258">
        <v>2.11</v>
      </c>
      <c r="V813" s="254">
        <v>4</v>
      </c>
    </row>
    <row r="814" s="5" customFormat="1" customHeight="1" spans="1:22">
      <c r="A814" s="266"/>
      <c r="B814" s="42"/>
      <c r="C814" s="267"/>
      <c r="D814" s="252" t="s">
        <v>732</v>
      </c>
      <c r="E814" s="253">
        <v>92.7</v>
      </c>
      <c r="F814" s="253">
        <v>138</v>
      </c>
      <c r="G814" s="253">
        <v>8.7</v>
      </c>
      <c r="H814" s="253">
        <v>21.8</v>
      </c>
      <c r="I814" s="253">
        <v>151.5</v>
      </c>
      <c r="J814" s="253">
        <v>20.7</v>
      </c>
      <c r="K814" s="253">
        <v>94.8</v>
      </c>
      <c r="L814" s="253">
        <v>118.4</v>
      </c>
      <c r="M814" s="253">
        <v>95.4</v>
      </c>
      <c r="N814" s="253">
        <v>80.6</v>
      </c>
      <c r="O814" s="253">
        <v>24.4</v>
      </c>
      <c r="P814" s="253">
        <v>10.22</v>
      </c>
      <c r="Q814" s="253">
        <v>10.39</v>
      </c>
      <c r="R814" s="253">
        <v>9.9</v>
      </c>
      <c r="S814" s="253">
        <v>10.17</v>
      </c>
      <c r="T814" s="253">
        <v>508.5</v>
      </c>
      <c r="U814" s="258">
        <v>-3.33</v>
      </c>
      <c r="V814" s="253">
        <v>8</v>
      </c>
    </row>
    <row r="815" s="5" customFormat="1" customHeight="1" spans="1:22">
      <c r="A815" s="268"/>
      <c r="B815" s="42"/>
      <c r="C815" s="267"/>
      <c r="D815" s="261" t="s">
        <v>580</v>
      </c>
      <c r="E815" s="262">
        <f t="shared" ref="E815:T815" si="47">AVERAGEA(E805:E814)</f>
        <v>97.31</v>
      </c>
      <c r="F815" s="262">
        <f t="shared" si="47"/>
        <v>142.8</v>
      </c>
      <c r="G815" s="262">
        <f t="shared" si="47"/>
        <v>7.896</v>
      </c>
      <c r="H815" s="262">
        <f t="shared" si="47"/>
        <v>29.365</v>
      </c>
      <c r="I815" s="262">
        <f t="shared" si="47"/>
        <v>279.281</v>
      </c>
      <c r="J815" s="262">
        <f t="shared" si="47"/>
        <v>22.452</v>
      </c>
      <c r="K815" s="262">
        <f t="shared" si="47"/>
        <v>77.677</v>
      </c>
      <c r="L815" s="262">
        <f t="shared" si="47"/>
        <v>138.58</v>
      </c>
      <c r="M815" s="262">
        <f t="shared" si="47"/>
        <v>122.046</v>
      </c>
      <c r="N815" s="280">
        <f t="shared" si="47"/>
        <v>88.073</v>
      </c>
      <c r="O815" s="280">
        <f t="shared" si="47"/>
        <v>27.682</v>
      </c>
      <c r="P815" s="280">
        <f t="shared" si="47"/>
        <v>14.066</v>
      </c>
      <c r="Q815" s="280">
        <f t="shared" si="47"/>
        <v>14.062</v>
      </c>
      <c r="R815" s="280">
        <f t="shared" si="47"/>
        <v>14.044</v>
      </c>
      <c r="S815" s="280">
        <f t="shared" si="47"/>
        <v>14.057</v>
      </c>
      <c r="T815" s="280">
        <f t="shared" si="47"/>
        <v>664.56</v>
      </c>
      <c r="U815" s="280">
        <v>6.52</v>
      </c>
      <c r="V815" s="287">
        <v>5</v>
      </c>
    </row>
    <row r="816" s="5" customFormat="1" customHeight="1" spans="1:22">
      <c r="A816" s="47" t="s">
        <v>866</v>
      </c>
      <c r="B816" s="42"/>
      <c r="C816" s="217" t="s">
        <v>889</v>
      </c>
      <c r="D816" s="72" t="s">
        <v>887</v>
      </c>
      <c r="E816" s="181">
        <v>107</v>
      </c>
      <c r="F816" s="158">
        <v>146</v>
      </c>
      <c r="G816" s="158">
        <v>7.9</v>
      </c>
      <c r="H816" s="158">
        <v>25.4</v>
      </c>
      <c r="I816" s="158">
        <v>221.5</v>
      </c>
      <c r="J816" s="158">
        <v>23.1</v>
      </c>
      <c r="K816" s="158">
        <v>90.9</v>
      </c>
      <c r="L816" s="181">
        <v>147</v>
      </c>
      <c r="M816" s="181">
        <v>139.6</v>
      </c>
      <c r="N816" s="181">
        <v>95</v>
      </c>
      <c r="O816" s="158">
        <v>27.8</v>
      </c>
      <c r="P816" s="158">
        <v>155.7</v>
      </c>
      <c r="Q816" s="158">
        <v>156.3</v>
      </c>
      <c r="R816" s="181"/>
      <c r="S816" s="158">
        <v>156</v>
      </c>
      <c r="T816" s="158">
        <v>693.3</v>
      </c>
      <c r="U816" s="188">
        <v>3.3</v>
      </c>
      <c r="V816" s="270">
        <v>3</v>
      </c>
    </row>
    <row r="817" s="5" customFormat="1" customHeight="1" spans="1:22">
      <c r="A817" s="47"/>
      <c r="B817" s="42"/>
      <c r="C817" s="61"/>
      <c r="D817" s="72" t="s">
        <v>753</v>
      </c>
      <c r="E817" s="158">
        <v>86</v>
      </c>
      <c r="F817" s="181">
        <v>145</v>
      </c>
      <c r="G817" s="181">
        <v>8.3</v>
      </c>
      <c r="H817" s="158">
        <v>32.4</v>
      </c>
      <c r="I817" s="181">
        <v>390.36</v>
      </c>
      <c r="J817" s="181">
        <v>22.96</v>
      </c>
      <c r="K817" s="158">
        <v>70.86</v>
      </c>
      <c r="L817" s="158">
        <v>108.75</v>
      </c>
      <c r="M817" s="158">
        <v>100.7</v>
      </c>
      <c r="N817" s="158">
        <v>92.6</v>
      </c>
      <c r="O817" s="158">
        <v>28.5</v>
      </c>
      <c r="P817" s="181">
        <v>138.32</v>
      </c>
      <c r="Q817" s="181">
        <v>145.3</v>
      </c>
      <c r="R817" s="270"/>
      <c r="S817" s="181">
        <v>141.81</v>
      </c>
      <c r="T817" s="181">
        <v>630.3</v>
      </c>
      <c r="U817" s="103">
        <v>3.31</v>
      </c>
      <c r="V817" s="270">
        <v>3</v>
      </c>
    </row>
    <row r="818" s="5" customFormat="1" customHeight="1" spans="1:22">
      <c r="A818" s="47"/>
      <c r="B818" s="42"/>
      <c r="C818" s="61"/>
      <c r="D818" s="72" t="s">
        <v>770</v>
      </c>
      <c r="E818" s="181">
        <v>101.2</v>
      </c>
      <c r="F818" s="181">
        <v>142</v>
      </c>
      <c r="G818" s="181">
        <v>7.7</v>
      </c>
      <c r="H818" s="181">
        <v>27.3</v>
      </c>
      <c r="I818" s="181">
        <v>254.5</v>
      </c>
      <c r="J818" s="181">
        <v>24.2</v>
      </c>
      <c r="K818" s="181">
        <v>88.6</v>
      </c>
      <c r="L818" s="181">
        <v>135.5</v>
      </c>
      <c r="M818" s="181">
        <v>125.6</v>
      </c>
      <c r="N818" s="181">
        <v>92.7</v>
      </c>
      <c r="O818" s="181">
        <v>26.94</v>
      </c>
      <c r="P818" s="181">
        <v>169.69</v>
      </c>
      <c r="Q818" s="181">
        <v>170.61</v>
      </c>
      <c r="R818" s="270"/>
      <c r="S818" s="181">
        <v>170.15</v>
      </c>
      <c r="T818" s="181">
        <v>680.6</v>
      </c>
      <c r="U818" s="188">
        <v>11.61</v>
      </c>
      <c r="V818" s="181">
        <v>1</v>
      </c>
    </row>
    <row r="819" s="5" customFormat="1" customHeight="1" spans="1:22">
      <c r="A819" s="47"/>
      <c r="B819" s="42"/>
      <c r="C819" s="61"/>
      <c r="D819" s="72" t="s">
        <v>756</v>
      </c>
      <c r="E819" s="181">
        <v>96.2</v>
      </c>
      <c r="F819" s="181">
        <v>136</v>
      </c>
      <c r="G819" s="208">
        <v>7.7</v>
      </c>
      <c r="H819" s="208">
        <v>28.1</v>
      </c>
      <c r="I819" s="208">
        <v>264.9</v>
      </c>
      <c r="J819" s="208">
        <v>22.6</v>
      </c>
      <c r="K819" s="208">
        <v>80.4270462633452</v>
      </c>
      <c r="L819" s="208">
        <v>158.555555555556</v>
      </c>
      <c r="M819" s="208">
        <v>151.805555555556</v>
      </c>
      <c r="N819" s="208">
        <v>95.8023139024219</v>
      </c>
      <c r="O819" s="208">
        <v>27.4</v>
      </c>
      <c r="P819" s="208">
        <v>197.2</v>
      </c>
      <c r="Q819" s="208">
        <v>191.3</v>
      </c>
      <c r="R819" s="126"/>
      <c r="S819" s="208">
        <v>194.3</v>
      </c>
      <c r="T819" s="208">
        <v>719.6</v>
      </c>
      <c r="U819" s="188">
        <v>5</v>
      </c>
      <c r="V819" s="181">
        <v>3</v>
      </c>
    </row>
    <row r="820" s="5" customFormat="1" customHeight="1" spans="1:22">
      <c r="A820" s="47"/>
      <c r="B820" s="42"/>
      <c r="C820" s="61"/>
      <c r="D820" s="72" t="s">
        <v>888</v>
      </c>
      <c r="E820" s="158">
        <v>93</v>
      </c>
      <c r="F820" s="181">
        <v>151</v>
      </c>
      <c r="G820" s="181">
        <v>9.1</v>
      </c>
      <c r="H820" s="181">
        <v>36</v>
      </c>
      <c r="I820" s="158">
        <v>295.6</v>
      </c>
      <c r="J820" s="158">
        <v>20.5</v>
      </c>
      <c r="K820" s="158">
        <v>56.9</v>
      </c>
      <c r="L820" s="158">
        <v>136.5</v>
      </c>
      <c r="M820" s="158">
        <v>123.8</v>
      </c>
      <c r="N820" s="158">
        <v>90.7</v>
      </c>
      <c r="O820" s="158">
        <v>26.9</v>
      </c>
      <c r="P820" s="158">
        <v>141.67</v>
      </c>
      <c r="Q820" s="158">
        <v>136.81</v>
      </c>
      <c r="R820" s="158"/>
      <c r="S820" s="158">
        <v>139.24</v>
      </c>
      <c r="T820" s="158">
        <v>618.84</v>
      </c>
      <c r="U820" s="103">
        <v>4.4</v>
      </c>
      <c r="V820" s="270">
        <v>3</v>
      </c>
    </row>
    <row r="821" s="5" customFormat="1" customHeight="1" spans="1:22">
      <c r="A821" s="47"/>
      <c r="B821" s="42"/>
      <c r="C821" s="61"/>
      <c r="D821" s="72" t="s">
        <v>760</v>
      </c>
      <c r="E821" s="158">
        <v>89.4</v>
      </c>
      <c r="F821" s="158">
        <v>140</v>
      </c>
      <c r="G821" s="158">
        <v>7.6</v>
      </c>
      <c r="H821" s="158">
        <v>30.1</v>
      </c>
      <c r="I821" s="158">
        <v>296.1</v>
      </c>
      <c r="J821" s="158">
        <v>21</v>
      </c>
      <c r="K821" s="158">
        <v>69.8</v>
      </c>
      <c r="L821" s="181">
        <v>143</v>
      </c>
      <c r="M821" s="181">
        <v>128.5</v>
      </c>
      <c r="N821" s="181">
        <v>89.9</v>
      </c>
      <c r="O821" s="181">
        <v>27.6</v>
      </c>
      <c r="P821" s="181">
        <v>128.47</v>
      </c>
      <c r="Q821" s="181">
        <v>125.38</v>
      </c>
      <c r="R821" s="126"/>
      <c r="S821" s="181">
        <v>126.92</v>
      </c>
      <c r="T821" s="181">
        <v>564.1</v>
      </c>
      <c r="U821" s="188">
        <v>3.84</v>
      </c>
      <c r="V821" s="181">
        <v>2</v>
      </c>
    </row>
    <row r="822" s="5" customFormat="1" customHeight="1" spans="1:22">
      <c r="A822" s="47"/>
      <c r="B822" s="42"/>
      <c r="C822" s="61"/>
      <c r="D822" s="72" t="s">
        <v>754</v>
      </c>
      <c r="E822" s="181">
        <v>96.5</v>
      </c>
      <c r="F822" s="181">
        <v>149</v>
      </c>
      <c r="G822" s="158">
        <v>7.2</v>
      </c>
      <c r="H822" s="158">
        <v>23.5</v>
      </c>
      <c r="I822" s="158">
        <v>226.4</v>
      </c>
      <c r="J822" s="158">
        <v>17.7</v>
      </c>
      <c r="K822" s="158">
        <v>75.4</v>
      </c>
      <c r="L822" s="158">
        <v>189.6</v>
      </c>
      <c r="M822" s="158">
        <v>143.2</v>
      </c>
      <c r="N822" s="158">
        <v>75.5</v>
      </c>
      <c r="O822" s="158">
        <v>25.2</v>
      </c>
      <c r="P822" s="158">
        <v>211.83</v>
      </c>
      <c r="Q822" s="158">
        <v>210.15</v>
      </c>
      <c r="R822" s="270"/>
      <c r="S822" s="158">
        <v>210.99</v>
      </c>
      <c r="T822" s="158">
        <v>638.72</v>
      </c>
      <c r="U822" s="103">
        <v>13.52</v>
      </c>
      <c r="V822" s="270">
        <v>1</v>
      </c>
    </row>
    <row r="823" s="5" customFormat="1" customHeight="1" spans="1:22">
      <c r="A823" s="47"/>
      <c r="B823" s="42"/>
      <c r="C823" s="61"/>
      <c r="D823" s="72" t="s">
        <v>736</v>
      </c>
      <c r="E823" s="181">
        <v>99.7</v>
      </c>
      <c r="F823" s="181">
        <v>144</v>
      </c>
      <c r="G823" s="181">
        <v>7.6</v>
      </c>
      <c r="H823" s="181">
        <v>36.4</v>
      </c>
      <c r="I823" s="181">
        <v>378.95</v>
      </c>
      <c r="J823" s="181">
        <v>24.1</v>
      </c>
      <c r="K823" s="181">
        <v>66.2</v>
      </c>
      <c r="L823" s="181">
        <v>119.5</v>
      </c>
      <c r="M823" s="181">
        <v>107.5</v>
      </c>
      <c r="N823" s="181">
        <v>90</v>
      </c>
      <c r="O823" s="181">
        <v>25.9</v>
      </c>
      <c r="P823" s="181">
        <v>180.5</v>
      </c>
      <c r="Q823" s="181">
        <v>175.1</v>
      </c>
      <c r="R823" s="181"/>
      <c r="S823" s="181">
        <v>177.8</v>
      </c>
      <c r="T823" s="181">
        <v>651.29</v>
      </c>
      <c r="U823" s="188">
        <v>3.07</v>
      </c>
      <c r="V823" s="181">
        <v>3</v>
      </c>
    </row>
    <row r="824" s="5" customFormat="1" customHeight="1" spans="1:22">
      <c r="A824" s="47"/>
      <c r="B824" s="42"/>
      <c r="C824" s="61"/>
      <c r="D824" s="72" t="s">
        <v>752</v>
      </c>
      <c r="E824" s="47">
        <v>97.2</v>
      </c>
      <c r="F824" s="158">
        <v>150</v>
      </c>
      <c r="G824" s="47">
        <v>8.43</v>
      </c>
      <c r="H824" s="47">
        <v>39.88</v>
      </c>
      <c r="I824" s="37">
        <f>(H824-G824)*100/G824</f>
        <v>373.072360616845</v>
      </c>
      <c r="J824" s="47">
        <v>23.59</v>
      </c>
      <c r="K824" s="37">
        <f>J824*100/H824</f>
        <v>59.1524573721163</v>
      </c>
      <c r="L824" s="47">
        <v>152.4</v>
      </c>
      <c r="M824" s="47">
        <v>124.4</v>
      </c>
      <c r="N824" s="37">
        <f>M824*100/L824</f>
        <v>81.6272965879265</v>
      </c>
      <c r="O824" s="47">
        <v>27.98</v>
      </c>
      <c r="P824" s="47">
        <v>152.13</v>
      </c>
      <c r="Q824" s="47">
        <v>146.52</v>
      </c>
      <c r="R824" s="270"/>
      <c r="S824" s="37">
        <f>(Q824+P824)/2</f>
        <v>149.325</v>
      </c>
      <c r="T824" s="74">
        <f>S824*666.67/150</f>
        <v>663.669985</v>
      </c>
      <c r="U824" s="37">
        <f>(T824-636.05)*100/636.05</f>
        <v>4.34242355160757</v>
      </c>
      <c r="V824" s="181">
        <v>1</v>
      </c>
    </row>
    <row r="825" s="5" customFormat="1" customHeight="1" spans="1:22">
      <c r="A825" s="47"/>
      <c r="B825" s="42"/>
      <c r="C825" s="61"/>
      <c r="D825" s="72" t="s">
        <v>732</v>
      </c>
      <c r="E825" s="270">
        <v>92.7</v>
      </c>
      <c r="F825" s="270">
        <v>138</v>
      </c>
      <c r="G825" s="181">
        <v>8.7</v>
      </c>
      <c r="H825" s="181">
        <v>27.6</v>
      </c>
      <c r="I825" s="281">
        <f>(H825-G825)/G825*100</f>
        <v>217.241379310345</v>
      </c>
      <c r="J825" s="181">
        <v>25.6</v>
      </c>
      <c r="K825" s="281">
        <f>J825/H825*100</f>
        <v>92.7536231884058</v>
      </c>
      <c r="L825" s="181">
        <v>118.4</v>
      </c>
      <c r="M825" s="181">
        <v>99.8</v>
      </c>
      <c r="N825" s="281">
        <f>M825/L825*100</f>
        <v>84.2905405405405</v>
      </c>
      <c r="O825" s="181">
        <v>24.4</v>
      </c>
      <c r="P825" s="282">
        <v>88.43</v>
      </c>
      <c r="Q825" s="282">
        <v>87.12</v>
      </c>
      <c r="R825" s="270"/>
      <c r="S825" s="270">
        <v>87.78</v>
      </c>
      <c r="T825" s="270">
        <v>731.5</v>
      </c>
      <c r="U825" s="126">
        <v>3.27</v>
      </c>
      <c r="V825" s="270">
        <v>1</v>
      </c>
    </row>
    <row r="826" s="5" customFormat="1" customHeight="1" spans="1:22">
      <c r="A826" s="47"/>
      <c r="B826" s="42"/>
      <c r="C826" s="61"/>
      <c r="D826" s="271" t="s">
        <v>580</v>
      </c>
      <c r="E826" s="210">
        <v>95.9</v>
      </c>
      <c r="F826" s="210">
        <v>144.1</v>
      </c>
      <c r="G826" s="210">
        <v>8</v>
      </c>
      <c r="H826" s="210">
        <v>30.7</v>
      </c>
      <c r="I826" s="210">
        <f>AVERAGE(I816:I825)</f>
        <v>291.862373992719</v>
      </c>
      <c r="J826" s="210">
        <v>22.5</v>
      </c>
      <c r="K826" s="210">
        <v>75.1</v>
      </c>
      <c r="L826" s="210">
        <v>140.9</v>
      </c>
      <c r="M826" s="210">
        <v>124.5</v>
      </c>
      <c r="N826" s="210">
        <v>88.4</v>
      </c>
      <c r="O826" s="210">
        <v>26.9</v>
      </c>
      <c r="P826" s="210">
        <v>156.4</v>
      </c>
      <c r="Q826" s="210">
        <v>154.5</v>
      </c>
      <c r="R826" s="210"/>
      <c r="S826" s="210">
        <v>155.4</v>
      </c>
      <c r="T826" s="210">
        <v>659.2</v>
      </c>
      <c r="U826" s="223">
        <v>5.57</v>
      </c>
      <c r="V826" s="21">
        <v>2</v>
      </c>
    </row>
    <row r="827" s="5" customFormat="1" customHeight="1" spans="1:22">
      <c r="A827" s="264" t="s">
        <v>868</v>
      </c>
      <c r="B827" s="42" t="s">
        <v>890</v>
      </c>
      <c r="C827" s="265" t="s">
        <v>891</v>
      </c>
      <c r="D827" s="274" t="s">
        <v>754</v>
      </c>
      <c r="E827" s="275">
        <v>109</v>
      </c>
      <c r="F827" s="276">
        <v>148</v>
      </c>
      <c r="G827" s="275">
        <v>7.2</v>
      </c>
      <c r="H827" s="275">
        <v>29.6</v>
      </c>
      <c r="I827" s="275">
        <v>311.1</v>
      </c>
      <c r="J827" s="275">
        <v>24.4</v>
      </c>
      <c r="K827" s="275">
        <v>82.3</v>
      </c>
      <c r="L827" s="275">
        <v>124.6</v>
      </c>
      <c r="M827" s="275">
        <v>100</v>
      </c>
      <c r="N827" s="275">
        <v>80.2</v>
      </c>
      <c r="O827" s="275">
        <v>27.9</v>
      </c>
      <c r="P827" s="285">
        <v>14.3</v>
      </c>
      <c r="Q827" s="285">
        <v>15.26</v>
      </c>
      <c r="R827" s="285">
        <v>15.2</v>
      </c>
      <c r="S827" s="285">
        <v>14.92</v>
      </c>
      <c r="T827" s="275">
        <v>667.78</v>
      </c>
      <c r="U827" s="290">
        <v>4.58</v>
      </c>
      <c r="V827" s="276">
        <v>3</v>
      </c>
    </row>
    <row r="828" s="5" customFormat="1" customHeight="1" spans="1:22">
      <c r="A828" s="266"/>
      <c r="B828" s="42"/>
      <c r="C828" s="266"/>
      <c r="D828" s="277" t="s">
        <v>743</v>
      </c>
      <c r="E828" s="278">
        <v>98.1</v>
      </c>
      <c r="F828" s="279">
        <v>141</v>
      </c>
      <c r="G828" s="278">
        <v>6.2</v>
      </c>
      <c r="H828" s="278">
        <v>27.2</v>
      </c>
      <c r="I828" s="278">
        <v>341.7</v>
      </c>
      <c r="J828" s="278">
        <v>19.3</v>
      </c>
      <c r="K828" s="278">
        <v>71.1</v>
      </c>
      <c r="L828" s="278">
        <v>108.6</v>
      </c>
      <c r="M828" s="278">
        <v>92.1</v>
      </c>
      <c r="N828" s="278">
        <v>84.8</v>
      </c>
      <c r="O828" s="278">
        <v>28.4</v>
      </c>
      <c r="P828" s="286">
        <v>11.47</v>
      </c>
      <c r="Q828" s="286">
        <v>12.58</v>
      </c>
      <c r="R828" s="286">
        <v>12.26</v>
      </c>
      <c r="S828" s="286">
        <v>12.1</v>
      </c>
      <c r="T828" s="278">
        <v>640.3</v>
      </c>
      <c r="U828" s="291">
        <v>3.54</v>
      </c>
      <c r="V828" s="279">
        <v>3</v>
      </c>
    </row>
    <row r="829" s="5" customFormat="1" customHeight="1" spans="1:22">
      <c r="A829" s="266"/>
      <c r="B829" s="42"/>
      <c r="C829" s="266"/>
      <c r="D829" s="277" t="s">
        <v>803</v>
      </c>
      <c r="E829" s="278">
        <v>108</v>
      </c>
      <c r="F829" s="279">
        <v>142</v>
      </c>
      <c r="G829" s="278">
        <v>7.8</v>
      </c>
      <c r="H829" s="278">
        <v>33.8</v>
      </c>
      <c r="I829" s="278">
        <v>335.5</v>
      </c>
      <c r="J829" s="278">
        <v>20.3</v>
      </c>
      <c r="K829" s="278">
        <v>60</v>
      </c>
      <c r="L829" s="278">
        <v>145.5</v>
      </c>
      <c r="M829" s="278">
        <v>135.4</v>
      </c>
      <c r="N829" s="278">
        <v>93.1</v>
      </c>
      <c r="O829" s="278">
        <v>27.8</v>
      </c>
      <c r="P829" s="286">
        <v>12.84</v>
      </c>
      <c r="Q829" s="286">
        <v>12.55</v>
      </c>
      <c r="R829" s="286">
        <v>13.01</v>
      </c>
      <c r="S829" s="286">
        <v>12.8</v>
      </c>
      <c r="T829" s="278">
        <v>640</v>
      </c>
      <c r="U829" s="291">
        <v>5.23</v>
      </c>
      <c r="V829" s="279">
        <v>2</v>
      </c>
    </row>
    <row r="830" s="5" customFormat="1" customHeight="1" spans="1:22">
      <c r="A830" s="266"/>
      <c r="B830" s="42"/>
      <c r="C830" s="266"/>
      <c r="D830" s="277" t="s">
        <v>731</v>
      </c>
      <c r="E830" s="278">
        <v>107</v>
      </c>
      <c r="F830" s="279">
        <v>142</v>
      </c>
      <c r="G830" s="278">
        <v>7.4</v>
      </c>
      <c r="H830" s="278">
        <v>28.1</v>
      </c>
      <c r="I830" s="278">
        <v>280.4</v>
      </c>
      <c r="J830" s="278">
        <v>19.8</v>
      </c>
      <c r="K830" s="278">
        <v>70.3</v>
      </c>
      <c r="L830" s="278">
        <v>128.9</v>
      </c>
      <c r="M830" s="278">
        <v>109.8</v>
      </c>
      <c r="N830" s="278">
        <v>85.2</v>
      </c>
      <c r="O830" s="278">
        <v>29.6</v>
      </c>
      <c r="P830" s="286">
        <v>12.38</v>
      </c>
      <c r="Q830" s="286">
        <v>12.2</v>
      </c>
      <c r="R830" s="286">
        <v>12.95</v>
      </c>
      <c r="S830" s="286">
        <v>12.51</v>
      </c>
      <c r="T830" s="278">
        <v>625.5</v>
      </c>
      <c r="U830" s="291">
        <v>20.64</v>
      </c>
      <c r="V830" s="279">
        <v>2</v>
      </c>
    </row>
    <row r="831" s="5" customFormat="1" customHeight="1" spans="1:22">
      <c r="A831" s="266"/>
      <c r="B831" s="42"/>
      <c r="C831" s="266"/>
      <c r="D831" s="277" t="s">
        <v>760</v>
      </c>
      <c r="E831" s="278">
        <v>88</v>
      </c>
      <c r="F831" s="279">
        <v>148</v>
      </c>
      <c r="G831" s="278">
        <v>9.2</v>
      </c>
      <c r="H831" s="278">
        <v>37.4</v>
      </c>
      <c r="I831" s="278">
        <v>306</v>
      </c>
      <c r="J831" s="278">
        <v>23.4</v>
      </c>
      <c r="K831" s="278">
        <v>62.6</v>
      </c>
      <c r="L831" s="278">
        <v>120.2</v>
      </c>
      <c r="M831" s="278">
        <v>108.3</v>
      </c>
      <c r="N831" s="278">
        <v>90.1</v>
      </c>
      <c r="O831" s="278">
        <v>29</v>
      </c>
      <c r="P831" s="286">
        <v>13.92</v>
      </c>
      <c r="Q831" s="286">
        <v>14.4</v>
      </c>
      <c r="R831" s="286">
        <v>13.86</v>
      </c>
      <c r="S831" s="286">
        <v>14.06</v>
      </c>
      <c r="T831" s="278">
        <v>624.92</v>
      </c>
      <c r="U831" s="291">
        <v>6.81</v>
      </c>
      <c r="V831" s="279">
        <v>7</v>
      </c>
    </row>
    <row r="832" s="5" customFormat="1" customHeight="1" spans="1:22">
      <c r="A832" s="266"/>
      <c r="B832" s="42"/>
      <c r="C832" s="266"/>
      <c r="D832" s="277" t="s">
        <v>756</v>
      </c>
      <c r="E832" s="278">
        <v>108.5</v>
      </c>
      <c r="F832" s="279">
        <v>128</v>
      </c>
      <c r="G832" s="278">
        <v>4.3</v>
      </c>
      <c r="H832" s="278">
        <v>30.2</v>
      </c>
      <c r="I832" s="278">
        <v>248</v>
      </c>
      <c r="J832" s="278">
        <v>29.1</v>
      </c>
      <c r="K832" s="278">
        <v>96.4</v>
      </c>
      <c r="L832" s="278">
        <v>108.5</v>
      </c>
      <c r="M832" s="278">
        <v>84.3</v>
      </c>
      <c r="N832" s="278">
        <v>77.7</v>
      </c>
      <c r="O832" s="278">
        <v>31.2</v>
      </c>
      <c r="P832" s="286">
        <v>13.9</v>
      </c>
      <c r="Q832" s="286">
        <v>14.55</v>
      </c>
      <c r="R832" s="286">
        <v>13.65</v>
      </c>
      <c r="S832" s="286">
        <v>14.03</v>
      </c>
      <c r="T832" s="278">
        <v>701.67</v>
      </c>
      <c r="U832" s="291">
        <v>0.02</v>
      </c>
      <c r="V832" s="279">
        <v>2</v>
      </c>
    </row>
    <row r="833" s="5" customFormat="1" customHeight="1" spans="1:22">
      <c r="A833" s="266"/>
      <c r="B833" s="42"/>
      <c r="C833" s="266"/>
      <c r="D833" s="277" t="s">
        <v>732</v>
      </c>
      <c r="E833" s="278">
        <v>91.5</v>
      </c>
      <c r="F833" s="279">
        <v>131</v>
      </c>
      <c r="G833" s="278">
        <v>7.4</v>
      </c>
      <c r="H833" s="278">
        <v>24.2</v>
      </c>
      <c r="I833" s="278">
        <v>227</v>
      </c>
      <c r="J833" s="278">
        <v>23.3</v>
      </c>
      <c r="K833" s="278">
        <v>96.4</v>
      </c>
      <c r="L833" s="278">
        <v>158.1</v>
      </c>
      <c r="M833" s="278">
        <v>137.9</v>
      </c>
      <c r="N833" s="278">
        <v>87.2</v>
      </c>
      <c r="O833" s="278">
        <v>24.2</v>
      </c>
      <c r="P833" s="286">
        <v>14.49</v>
      </c>
      <c r="Q833" s="286">
        <v>14.11</v>
      </c>
      <c r="R833" s="286">
        <v>14.26</v>
      </c>
      <c r="S833" s="286">
        <v>14.29</v>
      </c>
      <c r="T833" s="278">
        <v>714.33</v>
      </c>
      <c r="U833" s="291">
        <v>7.66</v>
      </c>
      <c r="V833" s="279">
        <v>3</v>
      </c>
    </row>
    <row r="834" s="5" customFormat="1" customHeight="1" spans="1:22">
      <c r="A834" s="266"/>
      <c r="B834" s="42"/>
      <c r="C834" s="266"/>
      <c r="D834" s="277" t="s">
        <v>757</v>
      </c>
      <c r="E834" s="278">
        <v>105</v>
      </c>
      <c r="F834" s="279">
        <v>138</v>
      </c>
      <c r="G834" s="278">
        <v>8.9</v>
      </c>
      <c r="H834" s="278">
        <v>27.7</v>
      </c>
      <c r="I834" s="278">
        <v>211.2</v>
      </c>
      <c r="J834" s="278">
        <v>21.5</v>
      </c>
      <c r="K834" s="278">
        <v>77.6</v>
      </c>
      <c r="L834" s="278">
        <v>108.2</v>
      </c>
      <c r="M834" s="278">
        <v>104.6</v>
      </c>
      <c r="N834" s="278">
        <v>96.7</v>
      </c>
      <c r="O834" s="278">
        <v>29.4</v>
      </c>
      <c r="P834" s="286">
        <v>12.96</v>
      </c>
      <c r="Q834" s="286">
        <v>13.57</v>
      </c>
      <c r="R834" s="286">
        <v>12.23</v>
      </c>
      <c r="S834" s="286">
        <v>12.92</v>
      </c>
      <c r="T834" s="278">
        <v>615</v>
      </c>
      <c r="U834" s="291">
        <v>2.9</v>
      </c>
      <c r="V834" s="279">
        <v>3</v>
      </c>
    </row>
    <row r="835" s="5" customFormat="1" customHeight="1" spans="1:22">
      <c r="A835" s="266"/>
      <c r="B835" s="42"/>
      <c r="C835" s="266"/>
      <c r="D835" s="277" t="s">
        <v>753</v>
      </c>
      <c r="E835" s="278">
        <v>93.8</v>
      </c>
      <c r="F835" s="279">
        <v>148</v>
      </c>
      <c r="G835" s="278">
        <v>7.8</v>
      </c>
      <c r="H835" s="278">
        <v>34.4</v>
      </c>
      <c r="I835" s="278">
        <v>341</v>
      </c>
      <c r="J835" s="278">
        <v>24.1</v>
      </c>
      <c r="K835" s="278">
        <v>69.9</v>
      </c>
      <c r="L835" s="278">
        <v>134.2</v>
      </c>
      <c r="M835" s="278">
        <v>115.3</v>
      </c>
      <c r="N835" s="278">
        <v>85.9</v>
      </c>
      <c r="O835" s="278">
        <v>25.7</v>
      </c>
      <c r="P835" s="286">
        <v>14.06</v>
      </c>
      <c r="Q835" s="286">
        <v>14.12</v>
      </c>
      <c r="R835" s="286">
        <v>14.36</v>
      </c>
      <c r="S835" s="286">
        <v>14.18</v>
      </c>
      <c r="T835" s="278">
        <v>626.1</v>
      </c>
      <c r="U835" s="291">
        <v>0.43</v>
      </c>
      <c r="V835" s="279">
        <v>9</v>
      </c>
    </row>
    <row r="836" s="5" customFormat="1" customHeight="1" spans="1:22">
      <c r="A836" s="266"/>
      <c r="B836" s="42"/>
      <c r="C836" s="266"/>
      <c r="D836" s="277" t="s">
        <v>892</v>
      </c>
      <c r="E836" s="278">
        <v>97.1</v>
      </c>
      <c r="F836" s="279">
        <v>147</v>
      </c>
      <c r="G836" s="278">
        <v>7.3</v>
      </c>
      <c r="H836" s="278">
        <v>31.8</v>
      </c>
      <c r="I836" s="278">
        <v>335.6</v>
      </c>
      <c r="J836" s="278">
        <v>22.9</v>
      </c>
      <c r="K836" s="278">
        <v>72</v>
      </c>
      <c r="L836" s="278">
        <v>112</v>
      </c>
      <c r="M836" s="278">
        <v>92</v>
      </c>
      <c r="N836" s="278">
        <v>81.6</v>
      </c>
      <c r="O836" s="278">
        <v>27.8</v>
      </c>
      <c r="P836" s="286">
        <v>14.3</v>
      </c>
      <c r="Q836" s="286">
        <v>14.7</v>
      </c>
      <c r="R836" s="286">
        <v>14.5</v>
      </c>
      <c r="S836" s="286">
        <v>14.5</v>
      </c>
      <c r="T836" s="278">
        <v>644.45</v>
      </c>
      <c r="U836" s="291">
        <v>5.84</v>
      </c>
      <c r="V836" s="279">
        <v>4</v>
      </c>
    </row>
    <row r="837" s="5" customFormat="1" customHeight="1" spans="1:22">
      <c r="A837" s="268"/>
      <c r="B837" s="42"/>
      <c r="C837" s="268"/>
      <c r="D837" s="292" t="s">
        <v>580</v>
      </c>
      <c r="E837" s="293">
        <v>99.7</v>
      </c>
      <c r="F837" s="294">
        <v>140.6</v>
      </c>
      <c r="G837" s="293">
        <v>7.4</v>
      </c>
      <c r="H837" s="293">
        <v>30.5</v>
      </c>
      <c r="I837" s="293">
        <v>291.8</v>
      </c>
      <c r="J837" s="293">
        <v>22.6</v>
      </c>
      <c r="K837" s="293">
        <v>75.1</v>
      </c>
      <c r="L837" s="293">
        <v>124.9</v>
      </c>
      <c r="M837" s="293">
        <v>108.8</v>
      </c>
      <c r="N837" s="293">
        <v>86.2</v>
      </c>
      <c r="O837" s="293">
        <v>28.1</v>
      </c>
      <c r="P837" s="298">
        <v>13.5</v>
      </c>
      <c r="Q837" s="298">
        <v>13.8</v>
      </c>
      <c r="R837" s="298">
        <v>13.6</v>
      </c>
      <c r="S837" s="298">
        <v>13.6</v>
      </c>
      <c r="T837" s="293">
        <v>650</v>
      </c>
      <c r="U837" s="300">
        <v>5.72</v>
      </c>
      <c r="V837" s="294">
        <v>3</v>
      </c>
    </row>
    <row r="838" s="5" customFormat="1" customHeight="1" spans="1:22">
      <c r="A838" s="47" t="s">
        <v>871</v>
      </c>
      <c r="B838" s="42"/>
      <c r="C838" s="47" t="s">
        <v>893</v>
      </c>
      <c r="D838" s="32" t="s">
        <v>754</v>
      </c>
      <c r="E838" s="295">
        <v>107.5</v>
      </c>
      <c r="F838" s="44">
        <v>148</v>
      </c>
      <c r="G838" s="295">
        <v>7.2</v>
      </c>
      <c r="H838" s="295">
        <v>27.9</v>
      </c>
      <c r="I838" s="295">
        <v>287.5</v>
      </c>
      <c r="J838" s="295">
        <v>23</v>
      </c>
      <c r="K838" s="295">
        <v>82.3</v>
      </c>
      <c r="L838" s="278">
        <v>137</v>
      </c>
      <c r="M838" s="278">
        <v>115</v>
      </c>
      <c r="N838" s="278">
        <v>83.9</v>
      </c>
      <c r="O838" s="278">
        <v>26.5</v>
      </c>
      <c r="P838" s="286">
        <v>15.07</v>
      </c>
      <c r="Q838" s="286">
        <v>15.08</v>
      </c>
      <c r="R838" s="286">
        <v>15.2</v>
      </c>
      <c r="S838" s="286">
        <v>15.12</v>
      </c>
      <c r="T838" s="278">
        <v>676.6</v>
      </c>
      <c r="U838" s="291">
        <v>8.82</v>
      </c>
      <c r="V838" s="279">
        <v>6</v>
      </c>
    </row>
    <row r="839" s="5" customFormat="1" customHeight="1" spans="1:22">
      <c r="A839" s="47"/>
      <c r="B839" s="42"/>
      <c r="C839" s="47"/>
      <c r="D839" s="32" t="s">
        <v>743</v>
      </c>
      <c r="E839" s="295">
        <v>94.8</v>
      </c>
      <c r="F839" s="44">
        <v>143</v>
      </c>
      <c r="G839" s="295">
        <v>7.6</v>
      </c>
      <c r="H839" s="295">
        <v>32.9</v>
      </c>
      <c r="I839" s="295">
        <v>335.4</v>
      </c>
      <c r="J839" s="295">
        <v>23.1</v>
      </c>
      <c r="K839" s="295">
        <v>70.2</v>
      </c>
      <c r="L839" s="295">
        <v>111.4</v>
      </c>
      <c r="M839" s="295">
        <v>110.3</v>
      </c>
      <c r="N839" s="295">
        <v>99</v>
      </c>
      <c r="O839" s="295">
        <v>31</v>
      </c>
      <c r="P839" s="299">
        <v>12.65</v>
      </c>
      <c r="Q839" s="299">
        <v>12.9</v>
      </c>
      <c r="R839" s="299">
        <v>12.35</v>
      </c>
      <c r="S839" s="299">
        <v>12.63</v>
      </c>
      <c r="T839" s="295">
        <v>668.4</v>
      </c>
      <c r="U839" s="43">
        <v>7.52</v>
      </c>
      <c r="V839" s="44">
        <v>1</v>
      </c>
    </row>
    <row r="840" s="5" customFormat="1" customHeight="1" spans="1:22">
      <c r="A840" s="47"/>
      <c r="B840" s="42"/>
      <c r="C840" s="47"/>
      <c r="D840" s="32" t="s">
        <v>803</v>
      </c>
      <c r="E840" s="295">
        <v>105.4</v>
      </c>
      <c r="F840" s="44">
        <v>149</v>
      </c>
      <c r="G840" s="295">
        <v>6.3</v>
      </c>
      <c r="H840" s="295">
        <v>35</v>
      </c>
      <c r="I840" s="295">
        <v>460</v>
      </c>
      <c r="J840" s="295">
        <v>23.5</v>
      </c>
      <c r="K840" s="295">
        <v>67.1</v>
      </c>
      <c r="L840" s="295">
        <v>174.2</v>
      </c>
      <c r="M840" s="295">
        <v>163.8</v>
      </c>
      <c r="N840" s="295">
        <v>94</v>
      </c>
      <c r="O840" s="295">
        <v>29.7</v>
      </c>
      <c r="P840" s="299">
        <v>14.83</v>
      </c>
      <c r="Q840" s="299">
        <v>14.09</v>
      </c>
      <c r="R840" s="299">
        <v>14.68</v>
      </c>
      <c r="S840" s="299">
        <v>14.53</v>
      </c>
      <c r="T840" s="295">
        <v>726.7</v>
      </c>
      <c r="U840" s="43">
        <v>5.42</v>
      </c>
      <c r="V840" s="279">
        <v>2</v>
      </c>
    </row>
    <row r="841" s="5" customFormat="1" customHeight="1" spans="1:22">
      <c r="A841" s="47"/>
      <c r="B841" s="42"/>
      <c r="C841" s="47"/>
      <c r="D841" s="32" t="s">
        <v>731</v>
      </c>
      <c r="E841" s="278">
        <v>103</v>
      </c>
      <c r="F841" s="279">
        <v>138</v>
      </c>
      <c r="G841" s="278">
        <v>7.9</v>
      </c>
      <c r="H841" s="278">
        <v>41.3</v>
      </c>
      <c r="I841" s="278">
        <v>422.2</v>
      </c>
      <c r="J841" s="278">
        <v>22.7</v>
      </c>
      <c r="K841" s="278">
        <v>55.1</v>
      </c>
      <c r="L841" s="278">
        <v>101.8</v>
      </c>
      <c r="M841" s="278">
        <v>92</v>
      </c>
      <c r="N841" s="278">
        <v>90.4</v>
      </c>
      <c r="O841" s="278">
        <v>32.7</v>
      </c>
      <c r="P841" s="286">
        <v>12.08</v>
      </c>
      <c r="Q841" s="286">
        <v>12.55</v>
      </c>
      <c r="R841" s="286">
        <v>12.55</v>
      </c>
      <c r="S841" s="286">
        <v>12.39</v>
      </c>
      <c r="T841" s="278">
        <v>619.7</v>
      </c>
      <c r="U841" s="291">
        <v>4.88</v>
      </c>
      <c r="V841" s="279">
        <v>8</v>
      </c>
    </row>
    <row r="842" s="5" customFormat="1" customHeight="1" spans="1:22">
      <c r="A842" s="47"/>
      <c r="B842" s="42"/>
      <c r="C842" s="47"/>
      <c r="D842" s="32" t="s">
        <v>760</v>
      </c>
      <c r="E842" s="295">
        <v>79</v>
      </c>
      <c r="F842" s="279">
        <v>153</v>
      </c>
      <c r="G842" s="295">
        <v>9.1</v>
      </c>
      <c r="H842" s="295">
        <v>32.3</v>
      </c>
      <c r="I842" s="278">
        <v>211.4</v>
      </c>
      <c r="J842" s="295">
        <v>24.6</v>
      </c>
      <c r="K842" s="278">
        <v>76.1</v>
      </c>
      <c r="L842" s="278">
        <v>141</v>
      </c>
      <c r="M842" s="278">
        <v>124</v>
      </c>
      <c r="N842" s="278">
        <v>87.9</v>
      </c>
      <c r="O842" s="278">
        <v>27.5</v>
      </c>
      <c r="P842" s="286">
        <v>15.32</v>
      </c>
      <c r="Q842" s="286">
        <v>16.32</v>
      </c>
      <c r="R842" s="286">
        <v>16.4</v>
      </c>
      <c r="S842" s="286">
        <v>16.01</v>
      </c>
      <c r="T842" s="278">
        <v>711.7</v>
      </c>
      <c r="U842" s="291">
        <v>7.57</v>
      </c>
      <c r="V842" s="44">
        <v>5</v>
      </c>
    </row>
    <row r="843" s="5" customFormat="1" customHeight="1" spans="1:22">
      <c r="A843" s="47"/>
      <c r="B843" s="42"/>
      <c r="C843" s="47"/>
      <c r="D843" s="32" t="s">
        <v>756</v>
      </c>
      <c r="E843" s="278">
        <v>99.2</v>
      </c>
      <c r="F843" s="279">
        <v>127</v>
      </c>
      <c r="G843" s="278">
        <v>7.8</v>
      </c>
      <c r="H843" s="278">
        <v>29.5</v>
      </c>
      <c r="I843" s="278">
        <v>278</v>
      </c>
      <c r="J843" s="278">
        <v>21.1</v>
      </c>
      <c r="K843" s="278">
        <v>71.5</v>
      </c>
      <c r="L843" s="278">
        <v>113.3</v>
      </c>
      <c r="M843" s="278">
        <v>104.2</v>
      </c>
      <c r="N843" s="278">
        <v>92</v>
      </c>
      <c r="O843" s="278">
        <v>32.1</v>
      </c>
      <c r="P843" s="286">
        <v>13.97</v>
      </c>
      <c r="Q843" s="286">
        <v>13.57</v>
      </c>
      <c r="R843" s="286">
        <v>14.46</v>
      </c>
      <c r="S843" s="286">
        <v>14</v>
      </c>
      <c r="T843" s="278">
        <v>700</v>
      </c>
      <c r="U843" s="291">
        <v>2.31</v>
      </c>
      <c r="V843" s="279">
        <v>7</v>
      </c>
    </row>
    <row r="844" s="5" customFormat="1" customHeight="1" spans="1:22">
      <c r="A844" s="47"/>
      <c r="B844" s="42"/>
      <c r="C844" s="47"/>
      <c r="D844" s="32" t="s">
        <v>732</v>
      </c>
      <c r="E844" s="278">
        <v>93.9</v>
      </c>
      <c r="F844" s="279">
        <v>135</v>
      </c>
      <c r="G844" s="278">
        <v>9.7</v>
      </c>
      <c r="H844" s="278">
        <v>27.2</v>
      </c>
      <c r="I844" s="278">
        <v>181.4</v>
      </c>
      <c r="J844" s="278">
        <v>22.7</v>
      </c>
      <c r="K844" s="278">
        <v>83.3</v>
      </c>
      <c r="L844" s="278">
        <v>128.5</v>
      </c>
      <c r="M844" s="278">
        <v>115.8</v>
      </c>
      <c r="N844" s="278">
        <v>90.1</v>
      </c>
      <c r="O844" s="278">
        <v>27.8</v>
      </c>
      <c r="P844" s="286">
        <v>9.15</v>
      </c>
      <c r="Q844" s="286">
        <v>9.54</v>
      </c>
      <c r="R844" s="286">
        <v>9.96</v>
      </c>
      <c r="S844" s="286">
        <v>9.55</v>
      </c>
      <c r="T844" s="278">
        <v>477.5</v>
      </c>
      <c r="U844" s="291">
        <v>3.54</v>
      </c>
      <c r="V844" s="279">
        <v>5</v>
      </c>
    </row>
    <row r="845" s="5" customFormat="1" customHeight="1" spans="1:22">
      <c r="A845" s="47"/>
      <c r="B845" s="42"/>
      <c r="C845" s="47"/>
      <c r="D845" s="32" t="s">
        <v>757</v>
      </c>
      <c r="E845" s="278">
        <v>90</v>
      </c>
      <c r="F845" s="279">
        <v>146</v>
      </c>
      <c r="G845" s="278">
        <v>7.3</v>
      </c>
      <c r="H845" s="278">
        <v>33.2</v>
      </c>
      <c r="I845" s="278">
        <v>354.8</v>
      </c>
      <c r="J845" s="278">
        <v>23.6</v>
      </c>
      <c r="K845" s="278">
        <v>71.2</v>
      </c>
      <c r="L845" s="278">
        <v>92</v>
      </c>
      <c r="M845" s="278">
        <v>89</v>
      </c>
      <c r="N845" s="278">
        <v>96.7</v>
      </c>
      <c r="O845" s="278">
        <v>31.6</v>
      </c>
      <c r="P845" s="286">
        <v>12.32</v>
      </c>
      <c r="Q845" s="286">
        <v>12.72</v>
      </c>
      <c r="R845" s="286">
        <v>14.12</v>
      </c>
      <c r="S845" s="286">
        <v>13.05</v>
      </c>
      <c r="T845" s="278">
        <v>621.3</v>
      </c>
      <c r="U845" s="291">
        <v>-2.7</v>
      </c>
      <c r="V845" s="279">
        <v>11</v>
      </c>
    </row>
    <row r="846" s="5" customFormat="1" customHeight="1" spans="1:22">
      <c r="A846" s="47"/>
      <c r="B846" s="42"/>
      <c r="C846" s="47"/>
      <c r="D846" s="32" t="s">
        <v>753</v>
      </c>
      <c r="E846" s="295">
        <v>93</v>
      </c>
      <c r="F846" s="44">
        <v>147</v>
      </c>
      <c r="G846" s="295">
        <v>7.8</v>
      </c>
      <c r="H846" s="278">
        <v>25.2</v>
      </c>
      <c r="I846" s="278">
        <v>222.7</v>
      </c>
      <c r="J846" s="278">
        <v>20.4</v>
      </c>
      <c r="K846" s="278">
        <v>81.1</v>
      </c>
      <c r="L846" s="278">
        <v>118.3</v>
      </c>
      <c r="M846" s="278">
        <v>97.1</v>
      </c>
      <c r="N846" s="278">
        <v>82.1</v>
      </c>
      <c r="O846" s="278">
        <v>30</v>
      </c>
      <c r="P846" s="286">
        <v>13.04</v>
      </c>
      <c r="Q846" s="286">
        <v>13.13</v>
      </c>
      <c r="R846" s="286">
        <v>13.01</v>
      </c>
      <c r="S846" s="299">
        <v>13.06</v>
      </c>
      <c r="T846" s="278">
        <v>580.5</v>
      </c>
      <c r="U846" s="291">
        <v>13.66</v>
      </c>
      <c r="V846" s="44">
        <v>5</v>
      </c>
    </row>
    <row r="847" s="5" customFormat="1" customHeight="1" spans="1:22">
      <c r="A847" s="47"/>
      <c r="B847" s="42"/>
      <c r="C847" s="47"/>
      <c r="D847" s="32" t="s">
        <v>892</v>
      </c>
      <c r="E847" s="278">
        <v>104</v>
      </c>
      <c r="F847" s="279">
        <v>148</v>
      </c>
      <c r="G847" s="278">
        <v>7.2</v>
      </c>
      <c r="H847" s="278">
        <v>32.2</v>
      </c>
      <c r="I847" s="278">
        <v>347.2</v>
      </c>
      <c r="J847" s="278">
        <v>23.3</v>
      </c>
      <c r="K847" s="278">
        <v>72.4</v>
      </c>
      <c r="L847" s="278">
        <v>143.8</v>
      </c>
      <c r="M847" s="278">
        <v>129.8</v>
      </c>
      <c r="N847" s="278">
        <v>90.3</v>
      </c>
      <c r="O847" s="278">
        <v>27.3</v>
      </c>
      <c r="P847" s="286">
        <v>19.85</v>
      </c>
      <c r="Q847" s="286">
        <v>17.5</v>
      </c>
      <c r="R847" s="286">
        <v>16.93</v>
      </c>
      <c r="S847" s="286">
        <v>18.09</v>
      </c>
      <c r="T847" s="278">
        <v>666.3</v>
      </c>
      <c r="U847" s="291">
        <v>-0.45</v>
      </c>
      <c r="V847" s="279">
        <v>6</v>
      </c>
    </row>
    <row r="848" s="5" customFormat="1" customHeight="1" spans="1:22">
      <c r="A848" s="47"/>
      <c r="B848" s="42"/>
      <c r="C848" s="47"/>
      <c r="D848" s="34" t="s">
        <v>580</v>
      </c>
      <c r="E848" s="293">
        <v>97</v>
      </c>
      <c r="F848" s="294">
        <v>143.4</v>
      </c>
      <c r="G848" s="293">
        <v>7.8</v>
      </c>
      <c r="H848" s="293">
        <v>31.7</v>
      </c>
      <c r="I848" s="293">
        <v>310.1</v>
      </c>
      <c r="J848" s="293">
        <v>22.8</v>
      </c>
      <c r="K848" s="293">
        <v>73</v>
      </c>
      <c r="L848" s="293">
        <v>126.1</v>
      </c>
      <c r="M848" s="293">
        <v>114.1</v>
      </c>
      <c r="N848" s="293">
        <v>90.6</v>
      </c>
      <c r="O848" s="293">
        <v>29.6</v>
      </c>
      <c r="P848" s="298">
        <v>13.8</v>
      </c>
      <c r="Q848" s="298">
        <v>13.7</v>
      </c>
      <c r="R848" s="298">
        <v>14</v>
      </c>
      <c r="S848" s="298">
        <v>13.8</v>
      </c>
      <c r="T848" s="293">
        <v>642.5</v>
      </c>
      <c r="U848" s="300">
        <v>4.49</v>
      </c>
      <c r="V848" s="294">
        <v>6</v>
      </c>
    </row>
    <row r="849" s="5" customFormat="1" customHeight="1" spans="1:22">
      <c r="A849" s="47" t="s">
        <v>866</v>
      </c>
      <c r="B849" s="42"/>
      <c r="C849" s="217" t="s">
        <v>894</v>
      </c>
      <c r="D849" s="32" t="s">
        <v>754</v>
      </c>
      <c r="E849" s="278">
        <v>109</v>
      </c>
      <c r="F849" s="279">
        <v>148</v>
      </c>
      <c r="G849" s="278">
        <v>7.2</v>
      </c>
      <c r="H849" s="278">
        <v>27.8</v>
      </c>
      <c r="I849" s="278">
        <v>286.1</v>
      </c>
      <c r="J849" s="278">
        <v>22.5</v>
      </c>
      <c r="K849" s="278">
        <v>80.9</v>
      </c>
      <c r="L849" s="278">
        <v>126.8</v>
      </c>
      <c r="M849" s="278">
        <v>105.1</v>
      </c>
      <c r="N849" s="278">
        <v>82.9</v>
      </c>
      <c r="O849" s="278">
        <v>27.9</v>
      </c>
      <c r="P849" s="286">
        <v>215.45</v>
      </c>
      <c r="Q849" s="286">
        <v>216.21</v>
      </c>
      <c r="R849" s="286"/>
      <c r="S849" s="286">
        <v>215.83</v>
      </c>
      <c r="T849" s="278">
        <v>653.4</v>
      </c>
      <c r="U849" s="291">
        <v>16.73</v>
      </c>
      <c r="V849" s="279">
        <v>2</v>
      </c>
    </row>
    <row r="850" s="5" customFormat="1" customHeight="1" spans="1:22">
      <c r="A850" s="47"/>
      <c r="B850" s="42"/>
      <c r="C850" s="61"/>
      <c r="D850" s="32" t="s">
        <v>743</v>
      </c>
      <c r="E850" s="278">
        <v>106.5</v>
      </c>
      <c r="F850" s="279">
        <v>148</v>
      </c>
      <c r="G850" s="278">
        <v>7.4</v>
      </c>
      <c r="H850" s="278">
        <v>32.9</v>
      </c>
      <c r="I850" s="278">
        <v>344.6</v>
      </c>
      <c r="J850" s="278">
        <v>23.8</v>
      </c>
      <c r="K850" s="278">
        <v>72.5</v>
      </c>
      <c r="L850" s="278">
        <v>145.9</v>
      </c>
      <c r="M850" s="278">
        <v>126.5</v>
      </c>
      <c r="N850" s="278">
        <v>86.7</v>
      </c>
      <c r="O850" s="278">
        <v>30.1</v>
      </c>
      <c r="P850" s="286">
        <v>157.48</v>
      </c>
      <c r="Q850" s="286">
        <v>156.63</v>
      </c>
      <c r="R850" s="299"/>
      <c r="S850" s="286">
        <v>157.05</v>
      </c>
      <c r="T850" s="278">
        <v>698.3</v>
      </c>
      <c r="U850" s="291">
        <v>6.11</v>
      </c>
      <c r="V850" s="279">
        <v>1</v>
      </c>
    </row>
    <row r="851" s="5" customFormat="1" customHeight="1" spans="1:22">
      <c r="A851" s="47"/>
      <c r="B851" s="42"/>
      <c r="C851" s="61"/>
      <c r="D851" s="32" t="s">
        <v>803</v>
      </c>
      <c r="E851" s="278">
        <v>101.2</v>
      </c>
      <c r="F851" s="279">
        <v>143</v>
      </c>
      <c r="G851" s="278">
        <v>7.7</v>
      </c>
      <c r="H851" s="278">
        <v>31.1</v>
      </c>
      <c r="I851" s="278">
        <v>404.8</v>
      </c>
      <c r="J851" s="278">
        <v>21.9</v>
      </c>
      <c r="K851" s="278">
        <v>70.5</v>
      </c>
      <c r="L851" s="278">
        <v>124.3</v>
      </c>
      <c r="M851" s="278">
        <v>116.3</v>
      </c>
      <c r="N851" s="278">
        <v>93.6</v>
      </c>
      <c r="O851" s="278">
        <v>27.9</v>
      </c>
      <c r="P851" s="286">
        <v>342.13</v>
      </c>
      <c r="Q851" s="286">
        <v>332.63</v>
      </c>
      <c r="R851" s="299"/>
      <c r="S851" s="286">
        <v>337.38</v>
      </c>
      <c r="T851" s="278">
        <v>674.8</v>
      </c>
      <c r="U851" s="291">
        <v>6.71</v>
      </c>
      <c r="V851" s="279">
        <v>3</v>
      </c>
    </row>
    <row r="852" s="5" customFormat="1" customHeight="1" spans="1:22">
      <c r="A852" s="47"/>
      <c r="B852" s="42"/>
      <c r="C852" s="61"/>
      <c r="D852" s="32" t="s">
        <v>731</v>
      </c>
      <c r="E852" s="278">
        <v>104</v>
      </c>
      <c r="F852" s="279">
        <v>148</v>
      </c>
      <c r="G852" s="278">
        <v>7.9</v>
      </c>
      <c r="H852" s="278">
        <v>32.8</v>
      </c>
      <c r="I852" s="278">
        <v>313.6</v>
      </c>
      <c r="J852" s="278">
        <v>22.3</v>
      </c>
      <c r="K852" s="278">
        <v>67.9</v>
      </c>
      <c r="L852" s="278">
        <v>123.4</v>
      </c>
      <c r="M852" s="278">
        <v>112.3</v>
      </c>
      <c r="N852" s="278">
        <v>91</v>
      </c>
      <c r="O852" s="278">
        <v>27.2</v>
      </c>
      <c r="P852" s="286">
        <v>343.3</v>
      </c>
      <c r="Q852" s="286">
        <v>332.9</v>
      </c>
      <c r="R852" s="286"/>
      <c r="S852" s="286">
        <v>338.1</v>
      </c>
      <c r="T852" s="278">
        <v>676.2</v>
      </c>
      <c r="U852" s="291">
        <v>9.9</v>
      </c>
      <c r="V852" s="279">
        <v>1</v>
      </c>
    </row>
    <row r="853" s="5" customFormat="1" customHeight="1" spans="1:22">
      <c r="A853" s="47"/>
      <c r="B853" s="42"/>
      <c r="C853" s="61"/>
      <c r="D853" s="32" t="s">
        <v>760</v>
      </c>
      <c r="E853" s="278">
        <v>95.1</v>
      </c>
      <c r="F853" s="279">
        <v>146</v>
      </c>
      <c r="G853" s="278">
        <v>9.2</v>
      </c>
      <c r="H853" s="278">
        <v>27.5</v>
      </c>
      <c r="I853" s="278">
        <v>298.9</v>
      </c>
      <c r="J853" s="278">
        <v>22.6</v>
      </c>
      <c r="K853" s="278">
        <v>82.2</v>
      </c>
      <c r="L853" s="278">
        <v>127.9</v>
      </c>
      <c r="M853" s="278">
        <v>111.3</v>
      </c>
      <c r="N853" s="278">
        <v>87</v>
      </c>
      <c r="O853" s="278">
        <v>28.4</v>
      </c>
      <c r="P853" s="286">
        <v>164.3</v>
      </c>
      <c r="Q853" s="286">
        <v>160.8</v>
      </c>
      <c r="R853" s="286"/>
      <c r="S853" s="286">
        <v>162.55</v>
      </c>
      <c r="T853" s="278">
        <v>602.1</v>
      </c>
      <c r="U853" s="291">
        <v>7.86</v>
      </c>
      <c r="V853" s="279">
        <v>2</v>
      </c>
    </row>
    <row r="854" s="5" customFormat="1" customHeight="1" spans="1:22">
      <c r="A854" s="47"/>
      <c r="B854" s="42"/>
      <c r="C854" s="61"/>
      <c r="D854" s="32" t="s">
        <v>756</v>
      </c>
      <c r="E854" s="278">
        <v>95.4</v>
      </c>
      <c r="F854" s="279">
        <v>136</v>
      </c>
      <c r="G854" s="278">
        <v>7.5</v>
      </c>
      <c r="H854" s="278">
        <v>27.2</v>
      </c>
      <c r="I854" s="278">
        <v>262.7</v>
      </c>
      <c r="J854" s="278">
        <v>22</v>
      </c>
      <c r="K854" s="278">
        <v>80.9</v>
      </c>
      <c r="L854" s="278">
        <v>134.1</v>
      </c>
      <c r="M854" s="278">
        <v>119.4</v>
      </c>
      <c r="N854" s="278">
        <v>89.1</v>
      </c>
      <c r="O854" s="278">
        <v>27.8</v>
      </c>
      <c r="P854" s="286">
        <v>201.2</v>
      </c>
      <c r="Q854" s="286">
        <v>186.5</v>
      </c>
      <c r="R854" s="286"/>
      <c r="S854" s="286">
        <v>193.85</v>
      </c>
      <c r="T854" s="278">
        <v>718.2</v>
      </c>
      <c r="U854" s="291">
        <v>2.9</v>
      </c>
      <c r="V854" s="279">
        <v>4</v>
      </c>
    </row>
    <row r="855" s="1" customFormat="1" customHeight="1" spans="1:22">
      <c r="A855" s="47"/>
      <c r="B855" s="42"/>
      <c r="C855" s="61"/>
      <c r="D855" s="32" t="s">
        <v>732</v>
      </c>
      <c r="E855" s="278">
        <v>95.1</v>
      </c>
      <c r="F855" s="279">
        <v>138</v>
      </c>
      <c r="G855" s="278">
        <v>6.2</v>
      </c>
      <c r="H855" s="278">
        <v>24.6</v>
      </c>
      <c r="I855" s="278">
        <v>296.8</v>
      </c>
      <c r="J855" s="278">
        <v>22.6</v>
      </c>
      <c r="K855" s="278">
        <v>91.9</v>
      </c>
      <c r="L855" s="278">
        <v>181.2</v>
      </c>
      <c r="M855" s="278">
        <v>168.6</v>
      </c>
      <c r="N855" s="278">
        <v>93</v>
      </c>
      <c r="O855" s="278">
        <v>25.6</v>
      </c>
      <c r="P855" s="286">
        <v>328.75</v>
      </c>
      <c r="Q855" s="286">
        <v>325.5</v>
      </c>
      <c r="R855" s="286"/>
      <c r="S855" s="286">
        <v>327.13</v>
      </c>
      <c r="T855" s="278">
        <v>654.3</v>
      </c>
      <c r="U855" s="291">
        <v>7.77</v>
      </c>
      <c r="V855" s="279">
        <v>2</v>
      </c>
    </row>
    <row r="856" s="5" customFormat="1" customHeight="1" spans="1:22">
      <c r="A856" s="47"/>
      <c r="B856" s="42"/>
      <c r="C856" s="61"/>
      <c r="D856" s="32" t="s">
        <v>757</v>
      </c>
      <c r="E856" s="278">
        <v>105</v>
      </c>
      <c r="F856" s="279">
        <v>146</v>
      </c>
      <c r="G856" s="278">
        <v>9.7</v>
      </c>
      <c r="H856" s="278">
        <v>33.8</v>
      </c>
      <c r="I856" s="278">
        <v>248.5</v>
      </c>
      <c r="J856" s="278">
        <v>21.8</v>
      </c>
      <c r="K856" s="278">
        <v>64.5</v>
      </c>
      <c r="L856" s="278">
        <v>119.7</v>
      </c>
      <c r="M856" s="278">
        <v>108.3</v>
      </c>
      <c r="N856" s="278">
        <v>90.5</v>
      </c>
      <c r="O856" s="278">
        <v>29.7</v>
      </c>
      <c r="P856" s="286">
        <v>345.1</v>
      </c>
      <c r="Q856" s="286">
        <v>345.4</v>
      </c>
      <c r="R856" s="286"/>
      <c r="S856" s="286">
        <v>345.25</v>
      </c>
      <c r="T856" s="278">
        <v>690.5</v>
      </c>
      <c r="U856" s="291">
        <v>9.81</v>
      </c>
      <c r="V856" s="279">
        <v>3</v>
      </c>
    </row>
    <row r="857" s="5" customFormat="1" customHeight="1" spans="1:22">
      <c r="A857" s="47"/>
      <c r="B857" s="42"/>
      <c r="C857" s="61"/>
      <c r="D857" s="32" t="s">
        <v>753</v>
      </c>
      <c r="E857" s="278">
        <v>81</v>
      </c>
      <c r="F857" s="279">
        <v>148</v>
      </c>
      <c r="G857" s="278">
        <v>8.1</v>
      </c>
      <c r="H857" s="278">
        <v>32.1</v>
      </c>
      <c r="I857" s="278">
        <v>396.3</v>
      </c>
      <c r="J857" s="278">
        <v>18.4</v>
      </c>
      <c r="K857" s="278">
        <v>57.3</v>
      </c>
      <c r="L857" s="278">
        <v>139.4</v>
      </c>
      <c r="M857" s="278">
        <v>127.2</v>
      </c>
      <c r="N857" s="278">
        <v>91.2</v>
      </c>
      <c r="O857" s="278">
        <v>26.2</v>
      </c>
      <c r="P857" s="286">
        <v>133.1</v>
      </c>
      <c r="Q857" s="286">
        <v>133</v>
      </c>
      <c r="R857" s="286"/>
      <c r="S857" s="286">
        <v>133.05</v>
      </c>
      <c r="T857" s="278">
        <v>591.4</v>
      </c>
      <c r="U857" s="291">
        <v>1.37</v>
      </c>
      <c r="V857" s="279">
        <v>3</v>
      </c>
    </row>
    <row r="858" s="5" customFormat="1" customHeight="1" spans="1:22">
      <c r="A858" s="47"/>
      <c r="B858" s="42"/>
      <c r="C858" s="61"/>
      <c r="D858" s="32" t="s">
        <v>892</v>
      </c>
      <c r="E858" s="278">
        <v>89.1</v>
      </c>
      <c r="F858" s="279">
        <v>150</v>
      </c>
      <c r="G858" s="278">
        <v>6.9</v>
      </c>
      <c r="H858" s="278">
        <v>32.5</v>
      </c>
      <c r="I858" s="278">
        <v>370.6</v>
      </c>
      <c r="J858" s="278">
        <v>22.9</v>
      </c>
      <c r="K858" s="278">
        <v>70.5</v>
      </c>
      <c r="L858" s="278">
        <v>127.8</v>
      </c>
      <c r="M858" s="278">
        <v>114.2</v>
      </c>
      <c r="N858" s="278">
        <v>89.3</v>
      </c>
      <c r="O858" s="278">
        <v>24.2</v>
      </c>
      <c r="P858" s="286">
        <v>143.21</v>
      </c>
      <c r="Q858" s="286">
        <v>144.35</v>
      </c>
      <c r="R858" s="286"/>
      <c r="S858" s="286">
        <v>143.78</v>
      </c>
      <c r="T858" s="278">
        <v>639.3</v>
      </c>
      <c r="U858" s="291">
        <v>2.49</v>
      </c>
      <c r="V858" s="279">
        <v>1</v>
      </c>
    </row>
    <row r="859" s="5" customFormat="1" customHeight="1" spans="1:22">
      <c r="A859" s="47"/>
      <c r="B859" s="42"/>
      <c r="C859" s="61"/>
      <c r="D859" s="34" t="s">
        <v>580</v>
      </c>
      <c r="E859" s="293">
        <v>98.1</v>
      </c>
      <c r="F859" s="294">
        <v>145.1</v>
      </c>
      <c r="G859" s="293">
        <v>7.8</v>
      </c>
      <c r="H859" s="293">
        <v>30.2</v>
      </c>
      <c r="I859" s="293">
        <v>322.3</v>
      </c>
      <c r="J859" s="293">
        <v>22.1</v>
      </c>
      <c r="K859" s="293">
        <v>73.9</v>
      </c>
      <c r="L859" s="293">
        <v>135.1</v>
      </c>
      <c r="M859" s="293">
        <v>120.9</v>
      </c>
      <c r="N859" s="293">
        <v>89.4</v>
      </c>
      <c r="O859" s="293">
        <v>27.5</v>
      </c>
      <c r="P859" s="298">
        <v>237.4</v>
      </c>
      <c r="Q859" s="298">
        <v>233.4</v>
      </c>
      <c r="R859" s="301"/>
      <c r="S859" s="298">
        <v>235.4</v>
      </c>
      <c r="T859" s="293">
        <v>659.8</v>
      </c>
      <c r="U859" s="300">
        <v>6.95</v>
      </c>
      <c r="V859" s="294">
        <v>2</v>
      </c>
    </row>
    <row r="860" s="5" customFormat="1" customHeight="1" spans="1:22">
      <c r="A860" s="264" t="s">
        <v>868</v>
      </c>
      <c r="B860" s="27" t="s">
        <v>895</v>
      </c>
      <c r="C860" s="265" t="s">
        <v>896</v>
      </c>
      <c r="D860" s="274" t="s">
        <v>754</v>
      </c>
      <c r="E860" s="275">
        <v>98</v>
      </c>
      <c r="F860" s="276">
        <v>148</v>
      </c>
      <c r="G860" s="275">
        <v>7.2</v>
      </c>
      <c r="H860" s="275">
        <v>26.3</v>
      </c>
      <c r="I860" s="275">
        <v>265.3</v>
      </c>
      <c r="J860" s="275">
        <v>21.4</v>
      </c>
      <c r="K860" s="275">
        <v>81.4</v>
      </c>
      <c r="L860" s="275">
        <v>131.6</v>
      </c>
      <c r="M860" s="275">
        <v>114.6</v>
      </c>
      <c r="N860" s="275">
        <v>87.1</v>
      </c>
      <c r="O860" s="275">
        <v>26.5</v>
      </c>
      <c r="P860" s="285">
        <v>13.84</v>
      </c>
      <c r="Q860" s="285">
        <v>14.68</v>
      </c>
      <c r="R860" s="285">
        <v>13.81</v>
      </c>
      <c r="S860" s="285">
        <v>14.11</v>
      </c>
      <c r="T860" s="275">
        <v>631.68</v>
      </c>
      <c r="U860" s="290">
        <v>-1.07</v>
      </c>
      <c r="V860" s="276">
        <v>10</v>
      </c>
    </row>
    <row r="861" s="5" customFormat="1" customHeight="1" spans="1:22">
      <c r="A861" s="266"/>
      <c r="B861" s="42"/>
      <c r="C861" s="266"/>
      <c r="D861" s="277" t="s">
        <v>743</v>
      </c>
      <c r="E861" s="278">
        <v>94</v>
      </c>
      <c r="F861" s="279">
        <v>139</v>
      </c>
      <c r="G861" s="278">
        <v>6.2</v>
      </c>
      <c r="H861" s="278">
        <v>29.3</v>
      </c>
      <c r="I861" s="278">
        <v>371</v>
      </c>
      <c r="J861" s="278">
        <v>21.4</v>
      </c>
      <c r="K861" s="278">
        <v>73.1</v>
      </c>
      <c r="L861" s="278">
        <v>117.1</v>
      </c>
      <c r="M861" s="278">
        <v>108.1</v>
      </c>
      <c r="N861" s="278">
        <v>92.3</v>
      </c>
      <c r="O861" s="278">
        <v>25.8</v>
      </c>
      <c r="P861" s="286">
        <v>11.79</v>
      </c>
      <c r="Q861" s="286">
        <v>12.29</v>
      </c>
      <c r="R861" s="286">
        <v>11.73</v>
      </c>
      <c r="S861" s="286">
        <v>11.93</v>
      </c>
      <c r="T861" s="278">
        <v>631.4</v>
      </c>
      <c r="U861" s="291">
        <v>2.1</v>
      </c>
      <c r="V861" s="279">
        <v>5</v>
      </c>
    </row>
    <row r="862" s="5" customFormat="1" customHeight="1" spans="1:22">
      <c r="A862" s="266"/>
      <c r="B862" s="42"/>
      <c r="C862" s="266"/>
      <c r="D862" s="277" t="s">
        <v>803</v>
      </c>
      <c r="E862" s="278">
        <v>97</v>
      </c>
      <c r="F862" s="279">
        <v>141</v>
      </c>
      <c r="G862" s="278">
        <v>8.3</v>
      </c>
      <c r="H862" s="278">
        <v>33</v>
      </c>
      <c r="I862" s="278">
        <v>300</v>
      </c>
      <c r="J862" s="278">
        <v>20.4</v>
      </c>
      <c r="K862" s="278">
        <v>61.9</v>
      </c>
      <c r="L862" s="278">
        <v>135.5</v>
      </c>
      <c r="M862" s="278">
        <v>128.9</v>
      </c>
      <c r="N862" s="278">
        <v>95.2</v>
      </c>
      <c r="O862" s="278">
        <v>28</v>
      </c>
      <c r="P862" s="286">
        <v>12.56</v>
      </c>
      <c r="Q862" s="286">
        <v>12.63</v>
      </c>
      <c r="R862" s="286">
        <v>13.32</v>
      </c>
      <c r="S862" s="286">
        <v>12.84</v>
      </c>
      <c r="T862" s="278">
        <v>641.83</v>
      </c>
      <c r="U862" s="291">
        <v>5.54</v>
      </c>
      <c r="V862" s="279">
        <v>1</v>
      </c>
    </row>
    <row r="863" s="5" customFormat="1" customHeight="1" spans="1:22">
      <c r="A863" s="266"/>
      <c r="B863" s="42"/>
      <c r="C863" s="266"/>
      <c r="D863" s="277" t="s">
        <v>731</v>
      </c>
      <c r="E863" s="278">
        <v>90</v>
      </c>
      <c r="F863" s="279">
        <v>139</v>
      </c>
      <c r="G863" s="278">
        <v>7.4</v>
      </c>
      <c r="H863" s="278">
        <v>29.8</v>
      </c>
      <c r="I863" s="278">
        <v>302.9</v>
      </c>
      <c r="J863" s="278">
        <v>20.7</v>
      </c>
      <c r="K863" s="278">
        <v>69.6</v>
      </c>
      <c r="L863" s="278">
        <v>116.3</v>
      </c>
      <c r="M863" s="278">
        <v>110.2</v>
      </c>
      <c r="N863" s="278">
        <v>94.8</v>
      </c>
      <c r="O863" s="278">
        <v>27</v>
      </c>
      <c r="P863" s="286">
        <v>12.05</v>
      </c>
      <c r="Q863" s="286">
        <v>11.58</v>
      </c>
      <c r="R863" s="286">
        <v>11.77</v>
      </c>
      <c r="S863" s="286">
        <v>11.8</v>
      </c>
      <c r="T863" s="278">
        <v>590</v>
      </c>
      <c r="U863" s="291">
        <v>13.79</v>
      </c>
      <c r="V863" s="279">
        <v>5</v>
      </c>
    </row>
    <row r="864" s="5" customFormat="1" customHeight="1" spans="1:22">
      <c r="A864" s="266"/>
      <c r="B864" s="42"/>
      <c r="C864" s="266"/>
      <c r="D864" s="277" t="s">
        <v>760</v>
      </c>
      <c r="E864" s="278">
        <v>84</v>
      </c>
      <c r="F864" s="279">
        <v>148</v>
      </c>
      <c r="G864" s="278">
        <v>9.5</v>
      </c>
      <c r="H864" s="278">
        <v>40.7</v>
      </c>
      <c r="I864" s="278">
        <v>328</v>
      </c>
      <c r="J864" s="278">
        <v>25.3</v>
      </c>
      <c r="K864" s="278">
        <v>62</v>
      </c>
      <c r="L864" s="278">
        <v>129.1</v>
      </c>
      <c r="M864" s="278">
        <v>110.5</v>
      </c>
      <c r="N864" s="278">
        <v>85.6</v>
      </c>
      <c r="O864" s="278">
        <v>27.6</v>
      </c>
      <c r="P864" s="286">
        <v>13.42</v>
      </c>
      <c r="Q864" s="286">
        <v>14.23</v>
      </c>
      <c r="R864" s="286">
        <v>14.62</v>
      </c>
      <c r="S864" s="286">
        <v>14.09</v>
      </c>
      <c r="T864" s="278">
        <v>626.25</v>
      </c>
      <c r="U864" s="291">
        <v>7.04</v>
      </c>
      <c r="V864" s="279">
        <v>6</v>
      </c>
    </row>
    <row r="865" s="5" customFormat="1" customHeight="1" spans="1:22">
      <c r="A865" s="266"/>
      <c r="B865" s="42"/>
      <c r="C865" s="266"/>
      <c r="D865" s="277" t="s">
        <v>756</v>
      </c>
      <c r="E865" s="278">
        <v>95.3</v>
      </c>
      <c r="F865" s="279">
        <v>128</v>
      </c>
      <c r="G865" s="278">
        <v>4.9</v>
      </c>
      <c r="H865" s="278">
        <v>40.3</v>
      </c>
      <c r="I865" s="278">
        <v>246</v>
      </c>
      <c r="J865" s="278">
        <v>27.5</v>
      </c>
      <c r="K865" s="278">
        <v>68.2</v>
      </c>
      <c r="L865" s="278">
        <v>124.1</v>
      </c>
      <c r="M865" s="278">
        <v>114.5</v>
      </c>
      <c r="N865" s="278">
        <v>92.2</v>
      </c>
      <c r="O865" s="278">
        <v>26.6</v>
      </c>
      <c r="P865" s="286">
        <v>13.65</v>
      </c>
      <c r="Q865" s="286">
        <v>13.2</v>
      </c>
      <c r="R865" s="286">
        <v>13.45</v>
      </c>
      <c r="S865" s="286">
        <v>13.43</v>
      </c>
      <c r="T865" s="278">
        <v>671.67</v>
      </c>
      <c r="U865" s="291">
        <v>-0.02</v>
      </c>
      <c r="V865" s="279">
        <v>7</v>
      </c>
    </row>
    <row r="866" s="5" customFormat="1" customHeight="1" spans="1:22">
      <c r="A866" s="266"/>
      <c r="B866" s="42"/>
      <c r="C866" s="266"/>
      <c r="D866" s="277" t="s">
        <v>732</v>
      </c>
      <c r="E866" s="278">
        <v>90.1</v>
      </c>
      <c r="F866" s="279">
        <v>131</v>
      </c>
      <c r="G866" s="278">
        <v>6.6</v>
      </c>
      <c r="H866" s="278">
        <v>26.6</v>
      </c>
      <c r="I866" s="278">
        <v>303</v>
      </c>
      <c r="J866" s="278">
        <v>25.3</v>
      </c>
      <c r="K866" s="278">
        <v>95.2</v>
      </c>
      <c r="L866" s="278">
        <v>157.6</v>
      </c>
      <c r="M866" s="278">
        <v>131.6</v>
      </c>
      <c r="N866" s="278">
        <v>83.5</v>
      </c>
      <c r="O866" s="278">
        <v>23.9</v>
      </c>
      <c r="P866" s="286">
        <v>14.01</v>
      </c>
      <c r="Q866" s="286">
        <v>14.37</v>
      </c>
      <c r="R866" s="286">
        <v>14.39</v>
      </c>
      <c r="S866" s="286">
        <v>14.26</v>
      </c>
      <c r="T866" s="278">
        <v>712.83</v>
      </c>
      <c r="U866" s="291">
        <v>7.44</v>
      </c>
      <c r="V866" s="279">
        <v>4</v>
      </c>
    </row>
    <row r="867" s="5" customFormat="1" customHeight="1" spans="1:22">
      <c r="A867" s="266"/>
      <c r="B867" s="42"/>
      <c r="C867" s="266"/>
      <c r="D867" s="277" t="s">
        <v>757</v>
      </c>
      <c r="E867" s="278">
        <v>97</v>
      </c>
      <c r="F867" s="279">
        <v>139</v>
      </c>
      <c r="G867" s="278">
        <v>8.8</v>
      </c>
      <c r="H867" s="278">
        <v>36.4</v>
      </c>
      <c r="I867" s="278">
        <v>313.6</v>
      </c>
      <c r="J867" s="278">
        <v>22.3</v>
      </c>
      <c r="K867" s="278">
        <v>61.3</v>
      </c>
      <c r="L867" s="278">
        <v>102.5</v>
      </c>
      <c r="M867" s="278">
        <v>100.1</v>
      </c>
      <c r="N867" s="278">
        <v>97.7</v>
      </c>
      <c r="O867" s="278">
        <v>26.7</v>
      </c>
      <c r="P867" s="286">
        <v>12.63</v>
      </c>
      <c r="Q867" s="286">
        <v>12.61</v>
      </c>
      <c r="R867" s="286">
        <v>12.94</v>
      </c>
      <c r="S867" s="286">
        <v>12.73</v>
      </c>
      <c r="T867" s="278">
        <v>605.9</v>
      </c>
      <c r="U867" s="291">
        <v>1.4</v>
      </c>
      <c r="V867" s="279">
        <v>4</v>
      </c>
    </row>
    <row r="868" s="5" customFormat="1" customHeight="1" spans="1:22">
      <c r="A868" s="266"/>
      <c r="B868" s="42"/>
      <c r="C868" s="266"/>
      <c r="D868" s="277" t="s">
        <v>753</v>
      </c>
      <c r="E868" s="278">
        <v>89.4</v>
      </c>
      <c r="F868" s="279">
        <v>149</v>
      </c>
      <c r="G868" s="278">
        <v>7.9</v>
      </c>
      <c r="H868" s="278">
        <v>35.8</v>
      </c>
      <c r="I868" s="278">
        <v>353.2</v>
      </c>
      <c r="J868" s="278">
        <v>24.5</v>
      </c>
      <c r="K868" s="278">
        <v>68.5</v>
      </c>
      <c r="L868" s="278">
        <v>148.5</v>
      </c>
      <c r="M868" s="278">
        <v>126.8</v>
      </c>
      <c r="N868" s="278">
        <v>85.4</v>
      </c>
      <c r="O868" s="278">
        <v>25.2</v>
      </c>
      <c r="P868" s="286">
        <v>15.68</v>
      </c>
      <c r="Q868" s="286">
        <v>15.89</v>
      </c>
      <c r="R868" s="286">
        <v>15.46</v>
      </c>
      <c r="S868" s="286">
        <v>15.68</v>
      </c>
      <c r="T868" s="278">
        <v>692.3</v>
      </c>
      <c r="U868" s="291">
        <v>11.05</v>
      </c>
      <c r="V868" s="279">
        <v>1</v>
      </c>
    </row>
    <row r="869" s="5" customFormat="1" customHeight="1" spans="1:22">
      <c r="A869" s="266"/>
      <c r="B869" s="42"/>
      <c r="C869" s="266"/>
      <c r="D869" s="277" t="s">
        <v>892</v>
      </c>
      <c r="E869" s="278">
        <v>89.2</v>
      </c>
      <c r="F869" s="279">
        <v>146</v>
      </c>
      <c r="G869" s="278">
        <v>7.3</v>
      </c>
      <c r="H869" s="278">
        <v>35.4</v>
      </c>
      <c r="I869" s="278">
        <v>384.9</v>
      </c>
      <c r="J869" s="278">
        <v>23.1</v>
      </c>
      <c r="K869" s="278">
        <v>65.3</v>
      </c>
      <c r="L869" s="278">
        <v>110</v>
      </c>
      <c r="M869" s="278">
        <v>101</v>
      </c>
      <c r="N869" s="278">
        <v>91.3</v>
      </c>
      <c r="O869" s="278">
        <v>26.8</v>
      </c>
      <c r="P869" s="286">
        <v>14.3</v>
      </c>
      <c r="Q869" s="286">
        <v>14.4</v>
      </c>
      <c r="R869" s="286">
        <v>14.5</v>
      </c>
      <c r="S869" s="286">
        <v>14.4</v>
      </c>
      <c r="T869" s="278">
        <v>640</v>
      </c>
      <c r="U869" s="291">
        <v>5.11</v>
      </c>
      <c r="V869" s="279">
        <v>6</v>
      </c>
    </row>
    <row r="870" s="5" customFormat="1" customHeight="1" spans="1:22">
      <c r="A870" s="268"/>
      <c r="B870" s="42"/>
      <c r="C870" s="268"/>
      <c r="D870" s="292" t="s">
        <v>580</v>
      </c>
      <c r="E870" s="293">
        <v>92.4</v>
      </c>
      <c r="F870" s="294">
        <v>140.8</v>
      </c>
      <c r="G870" s="293">
        <v>7.4</v>
      </c>
      <c r="H870" s="293">
        <v>33.4</v>
      </c>
      <c r="I870" s="293">
        <v>316.8</v>
      </c>
      <c r="J870" s="293">
        <v>23.2</v>
      </c>
      <c r="K870" s="293">
        <v>70.7</v>
      </c>
      <c r="L870" s="293">
        <v>127.2</v>
      </c>
      <c r="M870" s="293">
        <v>114.6</v>
      </c>
      <c r="N870" s="293">
        <v>90.5</v>
      </c>
      <c r="O870" s="293">
        <v>26.4</v>
      </c>
      <c r="P870" s="298">
        <v>13.4</v>
      </c>
      <c r="Q870" s="298">
        <v>13.6</v>
      </c>
      <c r="R870" s="298">
        <v>13.6</v>
      </c>
      <c r="S870" s="298">
        <v>13.5</v>
      </c>
      <c r="T870" s="293">
        <v>644.39</v>
      </c>
      <c r="U870" s="300">
        <v>4.81</v>
      </c>
      <c r="V870" s="294">
        <v>4</v>
      </c>
    </row>
    <row r="871" s="5" customFormat="1" customHeight="1" spans="1:22">
      <c r="A871" s="47" t="s">
        <v>871</v>
      </c>
      <c r="B871" s="42"/>
      <c r="C871" s="25" t="s">
        <v>897</v>
      </c>
      <c r="D871" s="32" t="s">
        <v>754</v>
      </c>
      <c r="E871" s="295">
        <v>97.5</v>
      </c>
      <c r="F871" s="44">
        <v>148</v>
      </c>
      <c r="G871" s="295">
        <v>7.2</v>
      </c>
      <c r="H871" s="295">
        <v>27.5</v>
      </c>
      <c r="I871" s="295">
        <v>281.9</v>
      </c>
      <c r="J871" s="295">
        <v>23.3</v>
      </c>
      <c r="K871" s="295">
        <v>84.7</v>
      </c>
      <c r="L871" s="278">
        <v>139</v>
      </c>
      <c r="M871" s="278">
        <v>115.2</v>
      </c>
      <c r="N871" s="278">
        <v>82.9</v>
      </c>
      <c r="O871" s="278">
        <v>26.1</v>
      </c>
      <c r="P871" s="286">
        <v>15.25</v>
      </c>
      <c r="Q871" s="286">
        <v>15.17</v>
      </c>
      <c r="R871" s="286">
        <v>15.37</v>
      </c>
      <c r="S871" s="286">
        <v>15.26</v>
      </c>
      <c r="T871" s="278">
        <v>683.2</v>
      </c>
      <c r="U871" s="291">
        <v>9.87</v>
      </c>
      <c r="V871" s="279">
        <v>5</v>
      </c>
    </row>
    <row r="872" s="5" customFormat="1" customHeight="1" spans="1:22">
      <c r="A872" s="47"/>
      <c r="B872" s="42"/>
      <c r="C872" s="47"/>
      <c r="D872" s="32" t="s">
        <v>743</v>
      </c>
      <c r="E872" s="295">
        <v>86.5</v>
      </c>
      <c r="F872" s="44">
        <v>141</v>
      </c>
      <c r="G872" s="295">
        <v>7</v>
      </c>
      <c r="H872" s="295">
        <v>32.1</v>
      </c>
      <c r="I872" s="295">
        <v>356.4</v>
      </c>
      <c r="J872" s="295">
        <v>22.3</v>
      </c>
      <c r="K872" s="295">
        <v>69.3</v>
      </c>
      <c r="L872" s="295">
        <v>123.1</v>
      </c>
      <c r="M872" s="295">
        <v>119.6</v>
      </c>
      <c r="N872" s="295">
        <v>97.2</v>
      </c>
      <c r="O872" s="295">
        <v>27.6</v>
      </c>
      <c r="P872" s="299">
        <v>12.3</v>
      </c>
      <c r="Q872" s="299">
        <v>12.45</v>
      </c>
      <c r="R872" s="299">
        <v>12.55</v>
      </c>
      <c r="S872" s="299">
        <v>12.43</v>
      </c>
      <c r="T872" s="295">
        <v>657.9</v>
      </c>
      <c r="U872" s="43">
        <v>5.82</v>
      </c>
      <c r="V872" s="44">
        <v>2</v>
      </c>
    </row>
    <row r="873" s="5" customFormat="1" customHeight="1" spans="1:22">
      <c r="A873" s="47"/>
      <c r="B873" s="42"/>
      <c r="C873" s="47"/>
      <c r="D873" s="32" t="s">
        <v>803</v>
      </c>
      <c r="E873" s="295">
        <v>93.2</v>
      </c>
      <c r="F873" s="44">
        <v>147</v>
      </c>
      <c r="G873" s="295">
        <v>7.8</v>
      </c>
      <c r="H873" s="295">
        <v>31.8</v>
      </c>
      <c r="I873" s="295">
        <v>309.7</v>
      </c>
      <c r="J873" s="295">
        <v>19.9</v>
      </c>
      <c r="K873" s="295">
        <v>62.8</v>
      </c>
      <c r="L873" s="295">
        <v>173.8</v>
      </c>
      <c r="M873" s="295">
        <v>166.9</v>
      </c>
      <c r="N873" s="295">
        <v>96</v>
      </c>
      <c r="O873" s="295">
        <v>27</v>
      </c>
      <c r="P873" s="299">
        <v>14.39</v>
      </c>
      <c r="Q873" s="299">
        <v>14.69</v>
      </c>
      <c r="R873" s="299">
        <v>13.81</v>
      </c>
      <c r="S873" s="299">
        <v>14.3</v>
      </c>
      <c r="T873" s="295">
        <v>714.8</v>
      </c>
      <c r="U873" s="43">
        <v>3.69</v>
      </c>
      <c r="V873" s="279">
        <v>5</v>
      </c>
    </row>
    <row r="874" s="5" customFormat="1" customHeight="1" spans="1:22">
      <c r="A874" s="47"/>
      <c r="B874" s="42"/>
      <c r="C874" s="47"/>
      <c r="D874" s="32" t="s">
        <v>731</v>
      </c>
      <c r="E874" s="278">
        <v>95</v>
      </c>
      <c r="F874" s="279">
        <v>139</v>
      </c>
      <c r="G874" s="278">
        <v>11.1</v>
      </c>
      <c r="H874" s="278">
        <v>47.2</v>
      </c>
      <c r="I874" s="278">
        <v>325</v>
      </c>
      <c r="J874" s="278">
        <v>25.9</v>
      </c>
      <c r="K874" s="278">
        <v>54.9</v>
      </c>
      <c r="L874" s="278">
        <v>100.8</v>
      </c>
      <c r="M874" s="278">
        <v>96.5</v>
      </c>
      <c r="N874" s="278">
        <v>95.7</v>
      </c>
      <c r="O874" s="278">
        <v>27.9</v>
      </c>
      <c r="P874" s="286">
        <v>13.3</v>
      </c>
      <c r="Q874" s="286">
        <v>13.85</v>
      </c>
      <c r="R874" s="286">
        <v>13</v>
      </c>
      <c r="S874" s="286">
        <v>13.38</v>
      </c>
      <c r="T874" s="278">
        <v>669.2</v>
      </c>
      <c r="U874" s="291">
        <v>13.26</v>
      </c>
      <c r="V874" s="279">
        <v>4</v>
      </c>
    </row>
    <row r="875" s="5" customFormat="1" customHeight="1" spans="1:22">
      <c r="A875" s="47"/>
      <c r="B875" s="42"/>
      <c r="C875" s="47"/>
      <c r="D875" s="32" t="s">
        <v>760</v>
      </c>
      <c r="E875" s="295">
        <v>84</v>
      </c>
      <c r="F875" s="279">
        <v>149</v>
      </c>
      <c r="G875" s="295">
        <v>9.6</v>
      </c>
      <c r="H875" s="295">
        <v>30.2</v>
      </c>
      <c r="I875" s="278">
        <v>214.7</v>
      </c>
      <c r="J875" s="295">
        <v>23.6</v>
      </c>
      <c r="K875" s="278">
        <v>78</v>
      </c>
      <c r="L875" s="278">
        <v>122</v>
      </c>
      <c r="M875" s="278">
        <v>105</v>
      </c>
      <c r="N875" s="278">
        <v>86.1</v>
      </c>
      <c r="O875" s="278">
        <v>30.5</v>
      </c>
      <c r="P875" s="286">
        <v>15.59</v>
      </c>
      <c r="Q875" s="286">
        <v>15.74</v>
      </c>
      <c r="R875" s="286">
        <v>14.3</v>
      </c>
      <c r="S875" s="286">
        <v>15.21</v>
      </c>
      <c r="T875" s="278">
        <v>676</v>
      </c>
      <c r="U875" s="291">
        <v>2.17</v>
      </c>
      <c r="V875" s="44">
        <v>8</v>
      </c>
    </row>
    <row r="876" s="5" customFormat="1" customHeight="1" spans="1:22">
      <c r="A876" s="47"/>
      <c r="B876" s="42"/>
      <c r="C876" s="47"/>
      <c r="D876" s="32" t="s">
        <v>756</v>
      </c>
      <c r="E876" s="278">
        <v>92</v>
      </c>
      <c r="F876" s="279">
        <v>128</v>
      </c>
      <c r="G876" s="278">
        <v>6.1</v>
      </c>
      <c r="H876" s="278">
        <v>30.5</v>
      </c>
      <c r="I876" s="278">
        <v>400</v>
      </c>
      <c r="J876" s="278">
        <v>22.3</v>
      </c>
      <c r="K876" s="278">
        <v>73.1</v>
      </c>
      <c r="L876" s="278">
        <v>137.3</v>
      </c>
      <c r="M876" s="278">
        <v>130</v>
      </c>
      <c r="N876" s="278">
        <v>94.7</v>
      </c>
      <c r="O876" s="278">
        <v>28.3</v>
      </c>
      <c r="P876" s="286">
        <v>14.41</v>
      </c>
      <c r="Q876" s="286">
        <v>14.31</v>
      </c>
      <c r="R876" s="286">
        <v>14.65</v>
      </c>
      <c r="S876" s="286">
        <v>14.46</v>
      </c>
      <c r="T876" s="278">
        <v>722.8</v>
      </c>
      <c r="U876" s="291">
        <v>5.65</v>
      </c>
      <c r="V876" s="279">
        <v>2</v>
      </c>
    </row>
    <row r="877" s="5" customFormat="1" customHeight="1" spans="1:22">
      <c r="A877" s="47"/>
      <c r="B877" s="42"/>
      <c r="C877" s="47"/>
      <c r="D877" s="32" t="s">
        <v>732</v>
      </c>
      <c r="E877" s="278">
        <v>83.8</v>
      </c>
      <c r="F877" s="279">
        <v>135</v>
      </c>
      <c r="G877" s="278">
        <v>9.3</v>
      </c>
      <c r="H877" s="278">
        <v>23.4</v>
      </c>
      <c r="I877" s="278">
        <v>150.7</v>
      </c>
      <c r="J877" s="278">
        <v>22</v>
      </c>
      <c r="K877" s="278">
        <v>94</v>
      </c>
      <c r="L877" s="278">
        <v>117.5</v>
      </c>
      <c r="M877" s="278">
        <v>111.3</v>
      </c>
      <c r="N877" s="278">
        <v>94.7</v>
      </c>
      <c r="O877" s="278">
        <v>26.6</v>
      </c>
      <c r="P877" s="286">
        <v>9.56</v>
      </c>
      <c r="Q877" s="286">
        <v>9.21</v>
      </c>
      <c r="R877" s="286">
        <v>9.19</v>
      </c>
      <c r="S877" s="286">
        <v>9.32</v>
      </c>
      <c r="T877" s="278">
        <v>466</v>
      </c>
      <c r="U877" s="291">
        <v>1.05</v>
      </c>
      <c r="V877" s="279">
        <v>9</v>
      </c>
    </row>
    <row r="878" s="5" customFormat="1" customHeight="1" spans="1:22">
      <c r="A878" s="47"/>
      <c r="B878" s="42"/>
      <c r="C878" s="47"/>
      <c r="D878" s="32" t="s">
        <v>757</v>
      </c>
      <c r="E878" s="278">
        <v>85</v>
      </c>
      <c r="F878" s="279">
        <v>144</v>
      </c>
      <c r="G878" s="278">
        <v>6.5</v>
      </c>
      <c r="H878" s="278">
        <v>34.2</v>
      </c>
      <c r="I878" s="278">
        <v>426.2</v>
      </c>
      <c r="J878" s="278">
        <v>24.1</v>
      </c>
      <c r="K878" s="278">
        <v>70.4</v>
      </c>
      <c r="L878" s="278">
        <v>99</v>
      </c>
      <c r="M878" s="278">
        <v>94</v>
      </c>
      <c r="N878" s="278">
        <v>94.9</v>
      </c>
      <c r="O878" s="278">
        <v>28.6</v>
      </c>
      <c r="P878" s="286">
        <v>12.44</v>
      </c>
      <c r="Q878" s="286">
        <v>13.96</v>
      </c>
      <c r="R878" s="286">
        <v>13.2</v>
      </c>
      <c r="S878" s="286">
        <v>13.2</v>
      </c>
      <c r="T878" s="278">
        <v>628.3</v>
      </c>
      <c r="U878" s="291">
        <v>-1.6</v>
      </c>
      <c r="V878" s="279">
        <v>9</v>
      </c>
    </row>
    <row r="879" s="5" customFormat="1" customHeight="1" spans="1:22">
      <c r="A879" s="47"/>
      <c r="B879" s="42"/>
      <c r="C879" s="47"/>
      <c r="D879" s="32" t="s">
        <v>753</v>
      </c>
      <c r="E879" s="295">
        <v>90</v>
      </c>
      <c r="F879" s="44">
        <v>148</v>
      </c>
      <c r="G879" s="295">
        <v>7.7</v>
      </c>
      <c r="H879" s="278">
        <v>28.8</v>
      </c>
      <c r="I879" s="278">
        <v>273.3</v>
      </c>
      <c r="J879" s="278">
        <v>22.8</v>
      </c>
      <c r="K879" s="278">
        <v>79.2</v>
      </c>
      <c r="L879" s="278">
        <v>114.1</v>
      </c>
      <c r="M879" s="278">
        <v>98.3</v>
      </c>
      <c r="N879" s="278">
        <v>86.2</v>
      </c>
      <c r="O879" s="278">
        <v>27.1</v>
      </c>
      <c r="P879" s="286">
        <v>13.48</v>
      </c>
      <c r="Q879" s="286">
        <v>13.64</v>
      </c>
      <c r="R879" s="286">
        <v>13.44</v>
      </c>
      <c r="S879" s="299">
        <v>13.52</v>
      </c>
      <c r="T879" s="278">
        <v>600.9</v>
      </c>
      <c r="U879" s="291">
        <v>17.67</v>
      </c>
      <c r="V879" s="44">
        <v>2</v>
      </c>
    </row>
    <row r="880" s="5" customFormat="1" customHeight="1" spans="1:22">
      <c r="A880" s="47"/>
      <c r="B880" s="42"/>
      <c r="C880" s="47"/>
      <c r="D880" s="32" t="s">
        <v>892</v>
      </c>
      <c r="E880" s="278">
        <v>87</v>
      </c>
      <c r="F880" s="279">
        <v>147</v>
      </c>
      <c r="G880" s="278">
        <v>7.2</v>
      </c>
      <c r="H880" s="278">
        <v>31.5</v>
      </c>
      <c r="I880" s="278">
        <v>337.5</v>
      </c>
      <c r="J880" s="278">
        <v>23.3</v>
      </c>
      <c r="K880" s="278">
        <v>74</v>
      </c>
      <c r="L880" s="278">
        <v>148.4</v>
      </c>
      <c r="M880" s="278">
        <v>135.5</v>
      </c>
      <c r="N880" s="278">
        <v>91.3</v>
      </c>
      <c r="O880" s="278">
        <v>26.5</v>
      </c>
      <c r="P880" s="286">
        <v>19.12</v>
      </c>
      <c r="Q880" s="286">
        <v>17.42</v>
      </c>
      <c r="R880" s="286">
        <v>18.47</v>
      </c>
      <c r="S880" s="286">
        <v>18.33</v>
      </c>
      <c r="T880" s="278">
        <v>675.3</v>
      </c>
      <c r="U880" s="291">
        <v>0.89</v>
      </c>
      <c r="V880" s="279">
        <v>3</v>
      </c>
    </row>
    <row r="881" s="5" customFormat="1" customHeight="1" spans="1:22">
      <c r="A881" s="47"/>
      <c r="B881" s="42"/>
      <c r="C881" s="47"/>
      <c r="D881" s="34" t="s">
        <v>580</v>
      </c>
      <c r="E881" s="293">
        <v>89.4</v>
      </c>
      <c r="F881" s="294">
        <v>142.6</v>
      </c>
      <c r="G881" s="293">
        <v>7.9</v>
      </c>
      <c r="H881" s="293">
        <v>31.7</v>
      </c>
      <c r="I881" s="293">
        <v>307.5</v>
      </c>
      <c r="J881" s="293">
        <v>22.9</v>
      </c>
      <c r="K881" s="293">
        <v>74</v>
      </c>
      <c r="L881" s="293">
        <v>127.5</v>
      </c>
      <c r="M881" s="293">
        <v>117.2</v>
      </c>
      <c r="N881" s="293">
        <v>92</v>
      </c>
      <c r="O881" s="293">
        <v>27.6</v>
      </c>
      <c r="P881" s="298">
        <v>14</v>
      </c>
      <c r="Q881" s="298">
        <v>14</v>
      </c>
      <c r="R881" s="298">
        <v>13.8</v>
      </c>
      <c r="S881" s="298">
        <v>13.9</v>
      </c>
      <c r="T881" s="293">
        <v>649.4</v>
      </c>
      <c r="U881" s="300">
        <v>5.62</v>
      </c>
      <c r="V881" s="294">
        <v>4</v>
      </c>
    </row>
    <row r="882" s="5" customFormat="1" customHeight="1" spans="1:22">
      <c r="A882" s="47" t="s">
        <v>866</v>
      </c>
      <c r="B882" s="42"/>
      <c r="C882" s="217" t="s">
        <v>898</v>
      </c>
      <c r="D882" s="32" t="s">
        <v>754</v>
      </c>
      <c r="E882" s="278">
        <v>98</v>
      </c>
      <c r="F882" s="279">
        <v>148</v>
      </c>
      <c r="G882" s="278">
        <v>7.2</v>
      </c>
      <c r="H882" s="278">
        <v>26.3</v>
      </c>
      <c r="I882" s="278">
        <v>265.3</v>
      </c>
      <c r="J882" s="278">
        <v>20.8</v>
      </c>
      <c r="K882" s="278">
        <v>78.9</v>
      </c>
      <c r="L882" s="278">
        <v>128.7</v>
      </c>
      <c r="M882" s="278">
        <v>107.2</v>
      </c>
      <c r="N882" s="278">
        <v>83.3</v>
      </c>
      <c r="O882" s="278">
        <v>26.5</v>
      </c>
      <c r="P882" s="286">
        <v>191.19</v>
      </c>
      <c r="Q882" s="286">
        <v>194.14</v>
      </c>
      <c r="R882" s="286"/>
      <c r="S882" s="286">
        <v>192.67</v>
      </c>
      <c r="T882" s="278">
        <v>583.3</v>
      </c>
      <c r="U882" s="291">
        <v>4.21</v>
      </c>
      <c r="V882" s="279">
        <v>4</v>
      </c>
    </row>
    <row r="883" s="5" customFormat="1" customHeight="1" spans="1:22">
      <c r="A883" s="47"/>
      <c r="B883" s="42"/>
      <c r="C883" s="61"/>
      <c r="D883" s="32" t="s">
        <v>743</v>
      </c>
      <c r="E883" s="278">
        <v>96.8</v>
      </c>
      <c r="F883" s="279">
        <v>146</v>
      </c>
      <c r="G883" s="278">
        <v>7.6</v>
      </c>
      <c r="H883" s="278">
        <v>30.6</v>
      </c>
      <c r="I883" s="278">
        <v>302.6</v>
      </c>
      <c r="J883" s="278">
        <v>20.3</v>
      </c>
      <c r="K883" s="278">
        <v>66.3</v>
      </c>
      <c r="L883" s="278">
        <v>147.9</v>
      </c>
      <c r="M883" s="278">
        <v>140.5</v>
      </c>
      <c r="N883" s="278">
        <v>95</v>
      </c>
      <c r="O883" s="278">
        <v>27.2</v>
      </c>
      <c r="P883" s="286">
        <v>155.35</v>
      </c>
      <c r="Q883" s="286">
        <v>154.83</v>
      </c>
      <c r="R883" s="299"/>
      <c r="S883" s="286">
        <v>155.09</v>
      </c>
      <c r="T883" s="278">
        <v>689.6</v>
      </c>
      <c r="U883" s="291">
        <v>4.78</v>
      </c>
      <c r="V883" s="279">
        <v>2</v>
      </c>
    </row>
    <row r="884" s="5" customFormat="1" customHeight="1" spans="1:22">
      <c r="A884" s="47"/>
      <c r="B884" s="42"/>
      <c r="C884" s="61"/>
      <c r="D884" s="32" t="s">
        <v>803</v>
      </c>
      <c r="E884" s="278">
        <v>95.8</v>
      </c>
      <c r="F884" s="279">
        <v>142</v>
      </c>
      <c r="G884" s="278">
        <v>8.2</v>
      </c>
      <c r="H884" s="278">
        <v>30.1</v>
      </c>
      <c r="I884" s="278">
        <v>367.5</v>
      </c>
      <c r="J884" s="278">
        <v>23</v>
      </c>
      <c r="K884" s="278">
        <v>76.4</v>
      </c>
      <c r="L884" s="278">
        <v>116.6</v>
      </c>
      <c r="M884" s="278">
        <v>109.9</v>
      </c>
      <c r="N884" s="278">
        <v>94.2</v>
      </c>
      <c r="O884" s="278">
        <v>27.3</v>
      </c>
      <c r="P884" s="286">
        <v>343.7</v>
      </c>
      <c r="Q884" s="286">
        <v>334.1</v>
      </c>
      <c r="R884" s="299"/>
      <c r="S884" s="286">
        <v>338.9</v>
      </c>
      <c r="T884" s="278">
        <v>677.8</v>
      </c>
      <c r="U884" s="291">
        <v>7.19</v>
      </c>
      <c r="V884" s="279">
        <v>2</v>
      </c>
    </row>
    <row r="885" s="5" customFormat="1" customHeight="1" spans="1:22">
      <c r="A885" s="47"/>
      <c r="B885" s="42"/>
      <c r="C885" s="61"/>
      <c r="D885" s="32" t="s">
        <v>731</v>
      </c>
      <c r="E885" s="278">
        <v>98</v>
      </c>
      <c r="F885" s="279">
        <v>146</v>
      </c>
      <c r="G885" s="278">
        <v>8.2</v>
      </c>
      <c r="H885" s="278">
        <v>40.7</v>
      </c>
      <c r="I885" s="278">
        <v>395.5</v>
      </c>
      <c r="J885" s="278">
        <v>24.4</v>
      </c>
      <c r="K885" s="278">
        <v>60</v>
      </c>
      <c r="L885" s="278">
        <v>112.2</v>
      </c>
      <c r="M885" s="278">
        <v>103.6</v>
      </c>
      <c r="N885" s="278">
        <v>92.3</v>
      </c>
      <c r="O885" s="278">
        <v>25.3</v>
      </c>
      <c r="P885" s="286">
        <v>326.6</v>
      </c>
      <c r="Q885" s="286">
        <v>331.1</v>
      </c>
      <c r="R885" s="286"/>
      <c r="S885" s="286">
        <v>328.9</v>
      </c>
      <c r="T885" s="278">
        <v>657.7</v>
      </c>
      <c r="U885" s="291">
        <v>6.89</v>
      </c>
      <c r="V885" s="279">
        <v>2</v>
      </c>
    </row>
    <row r="886" s="5" customFormat="1" customHeight="1" spans="1:22">
      <c r="A886" s="47"/>
      <c r="B886" s="42"/>
      <c r="C886" s="61"/>
      <c r="D886" s="32" t="s">
        <v>760</v>
      </c>
      <c r="E886" s="278">
        <v>90.2</v>
      </c>
      <c r="F886" s="279">
        <v>146</v>
      </c>
      <c r="G886" s="278">
        <v>9.8</v>
      </c>
      <c r="H886" s="278">
        <v>38.1</v>
      </c>
      <c r="I886" s="278">
        <v>388.8</v>
      </c>
      <c r="J886" s="278">
        <v>23.7</v>
      </c>
      <c r="K886" s="278">
        <v>62.2</v>
      </c>
      <c r="L886" s="278">
        <v>113.5</v>
      </c>
      <c r="M886" s="278">
        <v>105</v>
      </c>
      <c r="N886" s="278">
        <v>92.5</v>
      </c>
      <c r="O886" s="278">
        <v>26.6</v>
      </c>
      <c r="P886" s="286">
        <v>168.5</v>
      </c>
      <c r="Q886" s="286">
        <v>168.4</v>
      </c>
      <c r="R886" s="286"/>
      <c r="S886" s="286">
        <v>168.45</v>
      </c>
      <c r="T886" s="278">
        <v>623.9</v>
      </c>
      <c r="U886" s="291">
        <v>11.77</v>
      </c>
      <c r="V886" s="279">
        <v>1</v>
      </c>
    </row>
    <row r="887" s="5" customFormat="1" customHeight="1" spans="1:22">
      <c r="A887" s="47"/>
      <c r="B887" s="42"/>
      <c r="C887" s="61"/>
      <c r="D887" s="32" t="s">
        <v>756</v>
      </c>
      <c r="E887" s="278">
        <v>95.5</v>
      </c>
      <c r="F887" s="279">
        <v>135</v>
      </c>
      <c r="G887" s="278">
        <v>7.3</v>
      </c>
      <c r="H887" s="278">
        <v>27</v>
      </c>
      <c r="I887" s="278">
        <v>269.9</v>
      </c>
      <c r="J887" s="278">
        <v>21.5</v>
      </c>
      <c r="K887" s="278">
        <v>79.6</v>
      </c>
      <c r="L887" s="278">
        <v>126.3</v>
      </c>
      <c r="M887" s="278">
        <v>122.7</v>
      </c>
      <c r="N887" s="278">
        <v>97.2</v>
      </c>
      <c r="O887" s="278">
        <v>25.8</v>
      </c>
      <c r="P887" s="286">
        <v>192.1</v>
      </c>
      <c r="Q887" s="286">
        <v>197.6</v>
      </c>
      <c r="R887" s="286"/>
      <c r="S887" s="286">
        <v>194.85</v>
      </c>
      <c r="T887" s="278">
        <v>721.9</v>
      </c>
      <c r="U887" s="291">
        <v>3.5</v>
      </c>
      <c r="V887" s="279">
        <v>3</v>
      </c>
    </row>
    <row r="888" s="5" customFormat="1" customHeight="1" spans="1:22">
      <c r="A888" s="47"/>
      <c r="B888" s="42"/>
      <c r="C888" s="61"/>
      <c r="D888" s="32" t="s">
        <v>732</v>
      </c>
      <c r="E888" s="278">
        <v>99.1</v>
      </c>
      <c r="F888" s="279">
        <v>138</v>
      </c>
      <c r="G888" s="278">
        <v>5.6</v>
      </c>
      <c r="H888" s="278">
        <v>26.2</v>
      </c>
      <c r="I888" s="278">
        <v>367.9</v>
      </c>
      <c r="J888" s="278">
        <v>21.2</v>
      </c>
      <c r="K888" s="278">
        <v>80.9</v>
      </c>
      <c r="L888" s="278">
        <v>162.3</v>
      </c>
      <c r="M888" s="278">
        <v>139.6</v>
      </c>
      <c r="N888" s="278">
        <v>86</v>
      </c>
      <c r="O888" s="278">
        <v>26.3</v>
      </c>
      <c r="P888" s="286">
        <v>328</v>
      </c>
      <c r="Q888" s="286">
        <v>325.25</v>
      </c>
      <c r="R888" s="286"/>
      <c r="S888" s="286">
        <v>326.63</v>
      </c>
      <c r="T888" s="278">
        <v>653.3</v>
      </c>
      <c r="U888" s="291">
        <v>7.06</v>
      </c>
      <c r="V888" s="279">
        <v>3</v>
      </c>
    </row>
    <row r="889" s="5" customFormat="1" customHeight="1" spans="1:22">
      <c r="A889" s="47"/>
      <c r="B889" s="42"/>
      <c r="C889" s="61"/>
      <c r="D889" s="32" t="s">
        <v>757</v>
      </c>
      <c r="E889" s="278">
        <v>91.1</v>
      </c>
      <c r="F889" s="279">
        <v>147</v>
      </c>
      <c r="G889" s="278">
        <v>7.3</v>
      </c>
      <c r="H889" s="278">
        <v>38.7</v>
      </c>
      <c r="I889" s="278">
        <v>430.1</v>
      </c>
      <c r="J889" s="278">
        <v>23.3</v>
      </c>
      <c r="K889" s="278">
        <v>60.2</v>
      </c>
      <c r="L889" s="278">
        <v>118.1</v>
      </c>
      <c r="M889" s="278">
        <v>111</v>
      </c>
      <c r="N889" s="278">
        <v>94</v>
      </c>
      <c r="O889" s="278">
        <v>26.7</v>
      </c>
      <c r="P889" s="286">
        <v>336.8</v>
      </c>
      <c r="Q889" s="286">
        <v>338.2</v>
      </c>
      <c r="R889" s="286"/>
      <c r="S889" s="286">
        <v>337.5</v>
      </c>
      <c r="T889" s="278">
        <v>675</v>
      </c>
      <c r="U889" s="291">
        <v>7.35</v>
      </c>
      <c r="V889" s="279">
        <v>4</v>
      </c>
    </row>
    <row r="890" s="5" customFormat="1" customHeight="1" spans="1:22">
      <c r="A890" s="47"/>
      <c r="B890" s="42"/>
      <c r="C890" s="61"/>
      <c r="D890" s="32" t="s">
        <v>753</v>
      </c>
      <c r="E890" s="278">
        <v>78</v>
      </c>
      <c r="F890" s="279">
        <v>142</v>
      </c>
      <c r="G890" s="278">
        <v>8.2</v>
      </c>
      <c r="H890" s="278">
        <v>33.4</v>
      </c>
      <c r="I890" s="278">
        <v>407.3</v>
      </c>
      <c r="J890" s="278">
        <v>21.4</v>
      </c>
      <c r="K890" s="278">
        <v>64.1</v>
      </c>
      <c r="L890" s="278">
        <v>126.9</v>
      </c>
      <c r="M890" s="278">
        <v>114.6</v>
      </c>
      <c r="N890" s="278">
        <v>90.3</v>
      </c>
      <c r="O890" s="278">
        <v>25.7</v>
      </c>
      <c r="P890" s="286">
        <v>136.7</v>
      </c>
      <c r="Q890" s="286">
        <v>136.6</v>
      </c>
      <c r="R890" s="286"/>
      <c r="S890" s="286">
        <v>136.65</v>
      </c>
      <c r="T890" s="278">
        <v>607.4</v>
      </c>
      <c r="U890" s="291">
        <v>4.11</v>
      </c>
      <c r="V890" s="279">
        <v>1</v>
      </c>
    </row>
    <row r="891" s="5" customFormat="1" customHeight="1" spans="1:22">
      <c r="A891" s="47"/>
      <c r="B891" s="42"/>
      <c r="C891" s="61"/>
      <c r="D891" s="32" t="s">
        <v>892</v>
      </c>
      <c r="E891" s="278">
        <v>86.2</v>
      </c>
      <c r="F891" s="279">
        <v>148</v>
      </c>
      <c r="G891" s="278">
        <v>6.9</v>
      </c>
      <c r="H891" s="278">
        <v>34.2</v>
      </c>
      <c r="I891" s="278">
        <v>394.9</v>
      </c>
      <c r="J891" s="278">
        <v>23.8</v>
      </c>
      <c r="K891" s="278">
        <v>69.5</v>
      </c>
      <c r="L891" s="278">
        <v>119.5</v>
      </c>
      <c r="M891" s="278">
        <v>105.2</v>
      </c>
      <c r="N891" s="278">
        <v>88</v>
      </c>
      <c r="O891" s="278">
        <v>26.9</v>
      </c>
      <c r="P891" s="286">
        <v>140.86</v>
      </c>
      <c r="Q891" s="286">
        <v>141.32</v>
      </c>
      <c r="R891" s="286"/>
      <c r="S891" s="286">
        <v>141.09</v>
      </c>
      <c r="T891" s="278">
        <v>627.4</v>
      </c>
      <c r="U891" s="291">
        <v>0.57</v>
      </c>
      <c r="V891" s="279">
        <v>3</v>
      </c>
    </row>
    <row r="892" s="5" customFormat="1" customHeight="1" spans="1:22">
      <c r="A892" s="47"/>
      <c r="B892" s="42"/>
      <c r="C892" s="61"/>
      <c r="D892" s="34" t="s">
        <v>580</v>
      </c>
      <c r="E892" s="293">
        <v>92.9</v>
      </c>
      <c r="F892" s="294">
        <v>143.8</v>
      </c>
      <c r="G892" s="293">
        <v>7.6</v>
      </c>
      <c r="H892" s="293">
        <v>32.5</v>
      </c>
      <c r="I892" s="293">
        <v>359</v>
      </c>
      <c r="J892" s="293">
        <v>22.3</v>
      </c>
      <c r="K892" s="293">
        <v>69.8</v>
      </c>
      <c r="L892" s="293">
        <v>127.2</v>
      </c>
      <c r="M892" s="293">
        <v>115.9</v>
      </c>
      <c r="N892" s="293">
        <v>91.3</v>
      </c>
      <c r="O892" s="293">
        <v>26.4</v>
      </c>
      <c r="P892" s="298">
        <v>232</v>
      </c>
      <c r="Q892" s="298">
        <v>232.2</v>
      </c>
      <c r="R892" s="301"/>
      <c r="S892" s="298">
        <v>232.1</v>
      </c>
      <c r="T892" s="293">
        <v>651.7</v>
      </c>
      <c r="U892" s="300">
        <v>5.64</v>
      </c>
      <c r="V892" s="294">
        <v>4</v>
      </c>
    </row>
    <row r="893" s="5" customFormat="1" customHeight="1" spans="1:22">
      <c r="A893" s="47" t="s">
        <v>871</v>
      </c>
      <c r="B893" s="27" t="s">
        <v>899</v>
      </c>
      <c r="C893" s="25" t="s">
        <v>900</v>
      </c>
      <c r="D893" s="296" t="s">
        <v>754</v>
      </c>
      <c r="E893" s="297">
        <v>102</v>
      </c>
      <c r="F893" s="297">
        <v>149</v>
      </c>
      <c r="G893" s="297">
        <v>7.2</v>
      </c>
      <c r="H893" s="297">
        <v>23.5</v>
      </c>
      <c r="I893" s="297">
        <v>226.4</v>
      </c>
      <c r="J893" s="297">
        <v>18.6</v>
      </c>
      <c r="K893" s="297">
        <v>79.2</v>
      </c>
      <c r="L893" s="297">
        <v>159</v>
      </c>
      <c r="M893" s="297">
        <v>132.7</v>
      </c>
      <c r="N893" s="297">
        <v>83.4</v>
      </c>
      <c r="O893" s="297">
        <v>23.9</v>
      </c>
      <c r="P893" s="297">
        <v>13.13</v>
      </c>
      <c r="Q893" s="297">
        <v>13.57</v>
      </c>
      <c r="R893" s="297">
        <v>12.9</v>
      </c>
      <c r="S893" s="297">
        <v>13.2</v>
      </c>
      <c r="T893" s="297">
        <v>590.7</v>
      </c>
      <c r="U893" s="302">
        <v>1.9</v>
      </c>
      <c r="V893" s="297">
        <v>10</v>
      </c>
    </row>
    <row r="894" s="5" customFormat="1" customHeight="1" spans="1:22">
      <c r="A894" s="47"/>
      <c r="B894" s="42"/>
      <c r="C894" s="47"/>
      <c r="D894" s="55" t="s">
        <v>743</v>
      </c>
      <c r="E894" s="279">
        <v>98.2</v>
      </c>
      <c r="F894" s="279">
        <v>145</v>
      </c>
      <c r="G894" s="279">
        <v>8</v>
      </c>
      <c r="H894" s="279">
        <v>32.9</v>
      </c>
      <c r="I894" s="279">
        <v>311.3</v>
      </c>
      <c r="J894" s="279">
        <v>22.6</v>
      </c>
      <c r="K894" s="279">
        <v>68.6</v>
      </c>
      <c r="L894" s="279">
        <v>99.1</v>
      </c>
      <c r="M894" s="279">
        <v>96.7</v>
      </c>
      <c r="N894" s="279">
        <v>97.6</v>
      </c>
      <c r="O894" s="279">
        <v>26.3</v>
      </c>
      <c r="P894" s="279">
        <v>12.64</v>
      </c>
      <c r="Q894" s="279">
        <v>12.77</v>
      </c>
      <c r="R894" s="279">
        <v>12.58</v>
      </c>
      <c r="S894" s="279">
        <v>12.66</v>
      </c>
      <c r="T894" s="279">
        <v>670.4</v>
      </c>
      <c r="U894" s="291">
        <v>4.14</v>
      </c>
      <c r="V894" s="279">
        <v>7</v>
      </c>
    </row>
    <row r="895" s="5" customFormat="1" customHeight="1" spans="1:22">
      <c r="A895" s="47"/>
      <c r="B895" s="42"/>
      <c r="C895" s="47"/>
      <c r="D895" s="55" t="s">
        <v>803</v>
      </c>
      <c r="E895" s="279">
        <v>98.7</v>
      </c>
      <c r="F895" s="279">
        <v>141</v>
      </c>
      <c r="G895" s="279">
        <v>7.5</v>
      </c>
      <c r="H895" s="279">
        <v>29.2</v>
      </c>
      <c r="I895" s="279">
        <v>387.7</v>
      </c>
      <c r="J895" s="279">
        <v>22.1</v>
      </c>
      <c r="K895" s="279">
        <v>75.8</v>
      </c>
      <c r="L895" s="279">
        <v>127.1</v>
      </c>
      <c r="M895" s="279">
        <v>119.3</v>
      </c>
      <c r="N895" s="279">
        <v>93.9</v>
      </c>
      <c r="O895" s="279">
        <v>27.7</v>
      </c>
      <c r="P895" s="279">
        <v>12.83</v>
      </c>
      <c r="Q895" s="279">
        <v>13.36</v>
      </c>
      <c r="R895" s="279">
        <v>13.39</v>
      </c>
      <c r="S895" s="279">
        <v>13.19</v>
      </c>
      <c r="T895" s="279">
        <v>659.7</v>
      </c>
      <c r="U895" s="291">
        <v>6.27</v>
      </c>
      <c r="V895" s="279">
        <v>5</v>
      </c>
    </row>
    <row r="896" s="5" customFormat="1" customHeight="1" spans="1:22">
      <c r="A896" s="47"/>
      <c r="B896" s="42"/>
      <c r="C896" s="47"/>
      <c r="D896" s="55" t="s">
        <v>731</v>
      </c>
      <c r="E896" s="279">
        <v>90</v>
      </c>
      <c r="F896" s="279">
        <v>144</v>
      </c>
      <c r="G896" s="279">
        <v>9.4</v>
      </c>
      <c r="H896" s="279">
        <v>36.3</v>
      </c>
      <c r="I896" s="279">
        <v>286.1</v>
      </c>
      <c r="J896" s="279">
        <v>21.3</v>
      </c>
      <c r="K896" s="279">
        <v>58.8</v>
      </c>
      <c r="L896" s="279">
        <v>124.3</v>
      </c>
      <c r="M896" s="279">
        <v>117</v>
      </c>
      <c r="N896" s="279">
        <v>94.1</v>
      </c>
      <c r="O896" s="279">
        <v>27.6</v>
      </c>
      <c r="P896" s="279">
        <v>12.86</v>
      </c>
      <c r="Q896" s="279">
        <v>12.36</v>
      </c>
      <c r="R896" s="279">
        <v>12</v>
      </c>
      <c r="S896" s="279">
        <v>12.41</v>
      </c>
      <c r="T896" s="279">
        <v>620.3</v>
      </c>
      <c r="U896" s="291">
        <v>6.68</v>
      </c>
      <c r="V896" s="279">
        <v>3</v>
      </c>
    </row>
    <row r="897" s="5" customFormat="1" customHeight="1" spans="1:22">
      <c r="A897" s="47"/>
      <c r="B897" s="42"/>
      <c r="C897" s="47"/>
      <c r="D897" s="55" t="s">
        <v>760</v>
      </c>
      <c r="E897" s="279">
        <v>82.1</v>
      </c>
      <c r="F897" s="279">
        <v>150</v>
      </c>
      <c r="G897" s="279">
        <v>7.3</v>
      </c>
      <c r="H897" s="279">
        <v>32.8</v>
      </c>
      <c r="I897" s="279">
        <v>349.3</v>
      </c>
      <c r="J897" s="279">
        <v>23.7</v>
      </c>
      <c r="K897" s="279">
        <v>72.3</v>
      </c>
      <c r="L897" s="279">
        <v>112.9</v>
      </c>
      <c r="M897" s="279">
        <v>108.3</v>
      </c>
      <c r="N897" s="279">
        <v>95.9</v>
      </c>
      <c r="O897" s="279">
        <v>26.8</v>
      </c>
      <c r="P897" s="279">
        <v>13.51</v>
      </c>
      <c r="Q897" s="279">
        <v>12.92</v>
      </c>
      <c r="R897" s="279">
        <v>12.64</v>
      </c>
      <c r="S897" s="279">
        <v>13.02</v>
      </c>
      <c r="T897" s="279">
        <v>578.8</v>
      </c>
      <c r="U897" s="291">
        <v>5.22</v>
      </c>
      <c r="V897" s="279">
        <v>4</v>
      </c>
    </row>
    <row r="898" s="5" customFormat="1" customHeight="1" spans="1:22">
      <c r="A898" s="47"/>
      <c r="B898" s="42"/>
      <c r="C898" s="47"/>
      <c r="D898" s="55" t="s">
        <v>756</v>
      </c>
      <c r="E898" s="279">
        <v>94.7</v>
      </c>
      <c r="F898" s="279">
        <v>135</v>
      </c>
      <c r="G898" s="279">
        <v>6.8</v>
      </c>
      <c r="H898" s="279">
        <v>26.3</v>
      </c>
      <c r="I898" s="279">
        <v>288.6</v>
      </c>
      <c r="J898" s="279">
        <v>21.5</v>
      </c>
      <c r="K898" s="279">
        <v>81.6</v>
      </c>
      <c r="L898" s="279">
        <v>142.3</v>
      </c>
      <c r="M898" s="279">
        <v>137.9</v>
      </c>
      <c r="N898" s="279">
        <v>96.9</v>
      </c>
      <c r="O898" s="279">
        <v>26.5</v>
      </c>
      <c r="P898" s="279">
        <v>14.39</v>
      </c>
      <c r="Q898" s="279">
        <v>13.42</v>
      </c>
      <c r="R898" s="279">
        <v>14</v>
      </c>
      <c r="S898" s="279">
        <v>13.94</v>
      </c>
      <c r="T898" s="279">
        <v>696.8</v>
      </c>
      <c r="U898" s="291">
        <v>7.15</v>
      </c>
      <c r="V898" s="279">
        <v>5</v>
      </c>
    </row>
    <row r="899" s="5" customFormat="1" customHeight="1" spans="1:22">
      <c r="A899" s="47"/>
      <c r="B899" s="42"/>
      <c r="C899" s="47"/>
      <c r="D899" s="55" t="s">
        <v>732</v>
      </c>
      <c r="E899" s="279">
        <v>97.2</v>
      </c>
      <c r="F899" s="279">
        <v>139</v>
      </c>
      <c r="G899" s="279">
        <v>5.5</v>
      </c>
      <c r="H899" s="279">
        <v>26</v>
      </c>
      <c r="I899" s="279">
        <v>372.7</v>
      </c>
      <c r="J899" s="279">
        <v>22.3</v>
      </c>
      <c r="K899" s="279">
        <v>85.8</v>
      </c>
      <c r="L899" s="279">
        <v>163</v>
      </c>
      <c r="M899" s="279">
        <v>141.2</v>
      </c>
      <c r="N899" s="279">
        <v>86.6</v>
      </c>
      <c r="O899" s="279">
        <v>23.3</v>
      </c>
      <c r="P899" s="279">
        <v>12.34</v>
      </c>
      <c r="Q899" s="279">
        <v>12.36</v>
      </c>
      <c r="R899" s="279">
        <v>12.45</v>
      </c>
      <c r="S899" s="279">
        <v>12.38</v>
      </c>
      <c r="T899" s="279">
        <v>619.2</v>
      </c>
      <c r="U899" s="291">
        <v>1.25</v>
      </c>
      <c r="V899" s="279">
        <v>9</v>
      </c>
    </row>
    <row r="900" s="5" customFormat="1" customHeight="1" spans="1:22">
      <c r="A900" s="47"/>
      <c r="B900" s="42"/>
      <c r="C900" s="47"/>
      <c r="D900" s="55" t="s">
        <v>757</v>
      </c>
      <c r="E900" s="279">
        <v>91.2</v>
      </c>
      <c r="F900" s="279">
        <v>149</v>
      </c>
      <c r="G900" s="279">
        <v>8.5</v>
      </c>
      <c r="H900" s="279">
        <v>36.4</v>
      </c>
      <c r="I900" s="279">
        <v>327.5</v>
      </c>
      <c r="J900" s="279">
        <v>23.3</v>
      </c>
      <c r="K900" s="279">
        <v>63.9</v>
      </c>
      <c r="L900" s="279">
        <v>110.5</v>
      </c>
      <c r="M900" s="279">
        <v>109.4</v>
      </c>
      <c r="N900" s="279">
        <v>99</v>
      </c>
      <c r="O900" s="279">
        <v>23.3</v>
      </c>
      <c r="P900" s="279">
        <v>13.22</v>
      </c>
      <c r="Q900" s="279">
        <v>13.34</v>
      </c>
      <c r="R900" s="279">
        <v>13.28</v>
      </c>
      <c r="S900" s="279">
        <v>13.28</v>
      </c>
      <c r="T900" s="279">
        <v>560.4</v>
      </c>
      <c r="U900" s="291">
        <v>10.12</v>
      </c>
      <c r="V900" s="279">
        <v>7</v>
      </c>
    </row>
    <row r="901" s="5" customFormat="1" customHeight="1" spans="1:22">
      <c r="A901" s="47"/>
      <c r="B901" s="42"/>
      <c r="C901" s="47"/>
      <c r="D901" s="55" t="s">
        <v>753</v>
      </c>
      <c r="E901" s="279">
        <v>88</v>
      </c>
      <c r="F901" s="279">
        <v>142</v>
      </c>
      <c r="G901" s="279">
        <v>8</v>
      </c>
      <c r="H901" s="279">
        <v>28.5</v>
      </c>
      <c r="I901" s="279">
        <v>358</v>
      </c>
      <c r="J901" s="279">
        <v>21.5</v>
      </c>
      <c r="K901" s="279">
        <v>75.4</v>
      </c>
      <c r="L901" s="279">
        <v>105.2</v>
      </c>
      <c r="M901" s="279">
        <v>104</v>
      </c>
      <c r="N901" s="279">
        <v>98.9</v>
      </c>
      <c r="O901" s="279">
        <v>26.3</v>
      </c>
      <c r="P901" s="279">
        <v>12.4</v>
      </c>
      <c r="Q901" s="279">
        <v>12.35</v>
      </c>
      <c r="R901" s="279">
        <v>12.42</v>
      </c>
      <c r="S901" s="279">
        <v>12.39</v>
      </c>
      <c r="T901" s="279">
        <v>563.2</v>
      </c>
      <c r="U901" s="291">
        <v>-3.58</v>
      </c>
      <c r="V901" s="279">
        <v>9</v>
      </c>
    </row>
    <row r="902" s="5" customFormat="1" customHeight="1" spans="1:22">
      <c r="A902" s="47"/>
      <c r="B902" s="42"/>
      <c r="C902" s="47"/>
      <c r="D902" s="55" t="s">
        <v>892</v>
      </c>
      <c r="E902" s="279">
        <v>101.3</v>
      </c>
      <c r="F902" s="279">
        <v>150</v>
      </c>
      <c r="G902" s="279">
        <v>6.8</v>
      </c>
      <c r="H902" s="279">
        <v>33.8</v>
      </c>
      <c r="I902" s="279">
        <v>397.1</v>
      </c>
      <c r="J902" s="279">
        <v>25.4</v>
      </c>
      <c r="K902" s="279">
        <v>75.1</v>
      </c>
      <c r="L902" s="279">
        <v>125.3</v>
      </c>
      <c r="M902" s="279">
        <v>113.2</v>
      </c>
      <c r="N902" s="279">
        <v>90.4</v>
      </c>
      <c r="O902" s="279">
        <v>26.7</v>
      </c>
      <c r="P902" s="279">
        <v>23.22</v>
      </c>
      <c r="Q902" s="279">
        <v>24.52</v>
      </c>
      <c r="R902" s="279">
        <v>24.72</v>
      </c>
      <c r="S902" s="279">
        <v>24.15</v>
      </c>
      <c r="T902" s="279">
        <v>596.7</v>
      </c>
      <c r="U902" s="291">
        <v>0.89</v>
      </c>
      <c r="V902" s="279">
        <v>9</v>
      </c>
    </row>
    <row r="903" s="5" customFormat="1" customHeight="1" spans="1:22">
      <c r="A903" s="47"/>
      <c r="B903" s="42"/>
      <c r="C903" s="47"/>
      <c r="D903" s="57" t="s">
        <v>580</v>
      </c>
      <c r="E903" s="294">
        <v>94.3</v>
      </c>
      <c r="F903" s="294">
        <v>144.4</v>
      </c>
      <c r="G903" s="294">
        <v>7.5</v>
      </c>
      <c r="H903" s="294">
        <v>30.6</v>
      </c>
      <c r="I903" s="294">
        <v>330.5</v>
      </c>
      <c r="J903" s="294">
        <v>22.2</v>
      </c>
      <c r="K903" s="294">
        <v>73.6</v>
      </c>
      <c r="L903" s="294">
        <v>126.9</v>
      </c>
      <c r="M903" s="294">
        <v>118</v>
      </c>
      <c r="N903" s="294">
        <v>93.7</v>
      </c>
      <c r="O903" s="294">
        <v>25.8</v>
      </c>
      <c r="P903" s="294">
        <v>14.1</v>
      </c>
      <c r="Q903" s="294">
        <v>14.1</v>
      </c>
      <c r="R903" s="294">
        <v>14</v>
      </c>
      <c r="S903" s="294">
        <v>14.1</v>
      </c>
      <c r="T903" s="294">
        <v>615.6</v>
      </c>
      <c r="U903" s="300">
        <v>3.95</v>
      </c>
      <c r="V903" s="294">
        <v>7</v>
      </c>
    </row>
    <row r="904" s="5" customFormat="1" customHeight="1" spans="1:22">
      <c r="A904" s="47" t="s">
        <v>866</v>
      </c>
      <c r="B904" s="42"/>
      <c r="C904" s="25" t="s">
        <v>901</v>
      </c>
      <c r="D904" s="55" t="s">
        <v>754</v>
      </c>
      <c r="E904" s="303">
        <v>100.5</v>
      </c>
      <c r="F904" s="303">
        <v>149</v>
      </c>
      <c r="G904" s="303">
        <v>7.2</v>
      </c>
      <c r="H904" s="303">
        <v>28.3</v>
      </c>
      <c r="I904" s="303">
        <v>293.1</v>
      </c>
      <c r="J904" s="303">
        <v>22.4</v>
      </c>
      <c r="K904" s="303">
        <v>79</v>
      </c>
      <c r="L904" s="303">
        <v>125.8</v>
      </c>
      <c r="M904" s="303">
        <v>99.6</v>
      </c>
      <c r="N904" s="303">
        <v>79.2</v>
      </c>
      <c r="O904" s="303">
        <v>26.5</v>
      </c>
      <c r="P904" s="304">
        <v>12.65</v>
      </c>
      <c r="Q904" s="304">
        <v>12.8</v>
      </c>
      <c r="R904" s="304">
        <v>12.9</v>
      </c>
      <c r="S904" s="304">
        <v>12.78</v>
      </c>
      <c r="T904" s="303">
        <v>572.2</v>
      </c>
      <c r="U904" s="68">
        <v>-7.98</v>
      </c>
      <c r="V904" s="303">
        <v>12</v>
      </c>
    </row>
    <row r="905" s="5" customFormat="1" customHeight="1" spans="1:22">
      <c r="A905" s="47"/>
      <c r="B905" s="42"/>
      <c r="C905" s="47"/>
      <c r="D905" s="55" t="s">
        <v>743</v>
      </c>
      <c r="E905" s="303">
        <v>84.8</v>
      </c>
      <c r="F905" s="303">
        <v>142</v>
      </c>
      <c r="G905" s="303">
        <v>7.2</v>
      </c>
      <c r="H905" s="303">
        <v>32.4</v>
      </c>
      <c r="I905" s="303">
        <v>347.1</v>
      </c>
      <c r="J905" s="303">
        <v>22.5</v>
      </c>
      <c r="K905" s="303">
        <v>69.5</v>
      </c>
      <c r="L905" s="303">
        <v>120.6</v>
      </c>
      <c r="M905" s="303">
        <v>119</v>
      </c>
      <c r="N905" s="303">
        <v>98.7</v>
      </c>
      <c r="O905" s="303">
        <v>27.4</v>
      </c>
      <c r="P905" s="303">
        <v>11.7</v>
      </c>
      <c r="Q905" s="303">
        <v>11.7</v>
      </c>
      <c r="R905" s="303">
        <v>12.25</v>
      </c>
      <c r="S905" s="303">
        <v>11.88</v>
      </c>
      <c r="T905" s="303">
        <v>628.8</v>
      </c>
      <c r="U905" s="68">
        <v>1.13</v>
      </c>
      <c r="V905" s="303">
        <v>6</v>
      </c>
    </row>
    <row r="906" s="5" customFormat="1" customHeight="1" spans="1:22">
      <c r="A906" s="47"/>
      <c r="B906" s="42"/>
      <c r="C906" s="47"/>
      <c r="D906" s="55" t="s">
        <v>803</v>
      </c>
      <c r="E906" s="303">
        <v>93</v>
      </c>
      <c r="F906" s="303">
        <v>152</v>
      </c>
      <c r="G906" s="303">
        <v>7.5</v>
      </c>
      <c r="H906" s="303">
        <v>31.2</v>
      </c>
      <c r="I906" s="303">
        <v>315.8</v>
      </c>
      <c r="J906" s="303">
        <v>21.2</v>
      </c>
      <c r="K906" s="303">
        <v>67.9</v>
      </c>
      <c r="L906" s="303">
        <v>143.1</v>
      </c>
      <c r="M906" s="303">
        <v>140.8</v>
      </c>
      <c r="N906" s="303">
        <v>98.4</v>
      </c>
      <c r="O906" s="303">
        <v>26.9</v>
      </c>
      <c r="P906" s="303">
        <v>14.68</v>
      </c>
      <c r="Q906" s="303">
        <v>14.04</v>
      </c>
      <c r="R906" s="303">
        <v>14.49</v>
      </c>
      <c r="S906" s="303">
        <v>14.41</v>
      </c>
      <c r="T906" s="303">
        <v>720.3</v>
      </c>
      <c r="U906" s="315">
        <v>4.49</v>
      </c>
      <c r="V906" s="304">
        <v>3</v>
      </c>
    </row>
    <row r="907" s="5" customFormat="1" customHeight="1" spans="1:22">
      <c r="A907" s="47"/>
      <c r="B907" s="42"/>
      <c r="C907" s="47"/>
      <c r="D907" s="55" t="s">
        <v>731</v>
      </c>
      <c r="E907" s="304">
        <v>100</v>
      </c>
      <c r="F907" s="304">
        <v>138</v>
      </c>
      <c r="G907" s="304">
        <v>9.8</v>
      </c>
      <c r="H907" s="304">
        <v>41.6</v>
      </c>
      <c r="I907" s="304">
        <v>324.7</v>
      </c>
      <c r="J907" s="304">
        <v>23.9</v>
      </c>
      <c r="K907" s="304">
        <v>57.4</v>
      </c>
      <c r="L907" s="304">
        <v>103.7</v>
      </c>
      <c r="M907" s="304">
        <v>101.8</v>
      </c>
      <c r="N907" s="304">
        <v>98.2</v>
      </c>
      <c r="O907" s="304">
        <v>29</v>
      </c>
      <c r="P907" s="304">
        <v>12.38</v>
      </c>
      <c r="Q907" s="304">
        <v>13.25</v>
      </c>
      <c r="R907" s="304">
        <v>13.02</v>
      </c>
      <c r="S907" s="304">
        <v>12.88</v>
      </c>
      <c r="T907" s="304">
        <v>644.2</v>
      </c>
      <c r="U907" s="316">
        <v>9.03</v>
      </c>
      <c r="V907" s="304">
        <v>6</v>
      </c>
    </row>
    <row r="908" s="5" customFormat="1" customHeight="1" spans="1:22">
      <c r="A908" s="47"/>
      <c r="B908" s="42"/>
      <c r="C908" s="47"/>
      <c r="D908" s="55" t="s">
        <v>760</v>
      </c>
      <c r="E908" s="303">
        <v>83</v>
      </c>
      <c r="F908" s="304">
        <v>152</v>
      </c>
      <c r="G908" s="303">
        <v>9.9</v>
      </c>
      <c r="H908" s="303">
        <v>29.5</v>
      </c>
      <c r="I908" s="304">
        <v>197.5</v>
      </c>
      <c r="J908" s="303">
        <v>23</v>
      </c>
      <c r="K908" s="304">
        <v>78.1</v>
      </c>
      <c r="L908" s="304">
        <v>138</v>
      </c>
      <c r="M908" s="304">
        <v>115</v>
      </c>
      <c r="N908" s="304">
        <v>83.3</v>
      </c>
      <c r="O908" s="304">
        <v>27.4</v>
      </c>
      <c r="P908" s="304">
        <v>15.02</v>
      </c>
      <c r="Q908" s="304">
        <v>16.2</v>
      </c>
      <c r="R908" s="304">
        <v>16.68</v>
      </c>
      <c r="S908" s="304">
        <v>15.97</v>
      </c>
      <c r="T908" s="304">
        <v>709.7</v>
      </c>
      <c r="U908" s="316">
        <v>7.26</v>
      </c>
      <c r="V908" s="303">
        <v>6</v>
      </c>
    </row>
    <row r="909" s="5" customFormat="1" customHeight="1" spans="1:22">
      <c r="A909" s="47"/>
      <c r="B909" s="42"/>
      <c r="C909" s="47"/>
      <c r="D909" s="55" t="s">
        <v>756</v>
      </c>
      <c r="E909" s="304">
        <v>99.4</v>
      </c>
      <c r="F909" s="304">
        <v>126</v>
      </c>
      <c r="G909" s="304">
        <v>6.8</v>
      </c>
      <c r="H909" s="304">
        <v>31</v>
      </c>
      <c r="I909" s="304">
        <v>356</v>
      </c>
      <c r="J909" s="304">
        <v>25.3</v>
      </c>
      <c r="K909" s="304">
        <v>81.6</v>
      </c>
      <c r="L909" s="304">
        <v>124.5</v>
      </c>
      <c r="M909" s="304">
        <v>119.6</v>
      </c>
      <c r="N909" s="304">
        <v>96.1</v>
      </c>
      <c r="O909" s="304">
        <v>29.3</v>
      </c>
      <c r="P909" s="304">
        <v>13.43</v>
      </c>
      <c r="Q909" s="304">
        <v>12.79</v>
      </c>
      <c r="R909" s="304">
        <v>13.5</v>
      </c>
      <c r="S909" s="304">
        <v>13.24</v>
      </c>
      <c r="T909" s="304">
        <v>662</v>
      </c>
      <c r="U909" s="316">
        <v>-3.24</v>
      </c>
      <c r="V909" s="304">
        <v>12</v>
      </c>
    </row>
    <row r="910" s="5" customFormat="1" customHeight="1" spans="1:22">
      <c r="A910" s="47"/>
      <c r="B910" s="42"/>
      <c r="C910" s="47"/>
      <c r="D910" s="55" t="s">
        <v>732</v>
      </c>
      <c r="E910" s="304">
        <v>88.9</v>
      </c>
      <c r="F910" s="304">
        <v>135</v>
      </c>
      <c r="G910" s="304">
        <v>8.5</v>
      </c>
      <c r="H910" s="304">
        <v>24.6</v>
      </c>
      <c r="I910" s="304">
        <v>189.4</v>
      </c>
      <c r="J910" s="304">
        <v>23.3</v>
      </c>
      <c r="K910" s="304">
        <v>94.9</v>
      </c>
      <c r="L910" s="304">
        <v>107.9</v>
      </c>
      <c r="M910" s="304">
        <v>104.4</v>
      </c>
      <c r="N910" s="304">
        <v>96.8</v>
      </c>
      <c r="O910" s="304">
        <v>25.5</v>
      </c>
      <c r="P910" s="304">
        <v>9.27</v>
      </c>
      <c r="Q910" s="304">
        <v>9.25</v>
      </c>
      <c r="R910" s="304">
        <v>9.17</v>
      </c>
      <c r="S910" s="304">
        <v>9.23</v>
      </c>
      <c r="T910" s="304">
        <v>461.5</v>
      </c>
      <c r="U910" s="316">
        <v>0.07</v>
      </c>
      <c r="V910" s="304">
        <v>11</v>
      </c>
    </row>
    <row r="911" s="5" customFormat="1" customHeight="1" spans="1:22">
      <c r="A911" s="47"/>
      <c r="B911" s="42"/>
      <c r="C911" s="47"/>
      <c r="D911" s="55" t="s">
        <v>757</v>
      </c>
      <c r="E911" s="304">
        <v>98</v>
      </c>
      <c r="F911" s="304">
        <v>145</v>
      </c>
      <c r="G911" s="304">
        <v>6.5</v>
      </c>
      <c r="H911" s="304">
        <v>31.5</v>
      </c>
      <c r="I911" s="304">
        <v>384.6</v>
      </c>
      <c r="J911" s="304">
        <v>22.3</v>
      </c>
      <c r="K911" s="304">
        <v>70.9</v>
      </c>
      <c r="L911" s="304">
        <v>128</v>
      </c>
      <c r="M911" s="304">
        <v>124</v>
      </c>
      <c r="N911" s="304">
        <v>96.9</v>
      </c>
      <c r="O911" s="304">
        <v>26.6</v>
      </c>
      <c r="P911" s="304">
        <v>13.36</v>
      </c>
      <c r="Q911" s="304">
        <v>14.52</v>
      </c>
      <c r="R911" s="304">
        <v>15.64</v>
      </c>
      <c r="S911" s="304">
        <v>14.51</v>
      </c>
      <c r="T911" s="304">
        <v>690.5</v>
      </c>
      <c r="U911" s="316">
        <v>8.2</v>
      </c>
      <c r="V911" s="304">
        <v>4</v>
      </c>
    </row>
    <row r="912" s="5" customFormat="1" customHeight="1" spans="1:22">
      <c r="A912" s="47"/>
      <c r="B912" s="42"/>
      <c r="C912" s="47"/>
      <c r="D912" s="55" t="s">
        <v>753</v>
      </c>
      <c r="E912" s="303">
        <v>91</v>
      </c>
      <c r="F912" s="303">
        <v>154</v>
      </c>
      <c r="G912" s="303">
        <v>7.8</v>
      </c>
      <c r="H912" s="304">
        <v>23.2</v>
      </c>
      <c r="I912" s="304">
        <v>198.8</v>
      </c>
      <c r="J912" s="304">
        <v>19.4</v>
      </c>
      <c r="K912" s="304">
        <v>83.6</v>
      </c>
      <c r="L912" s="304">
        <v>152.2</v>
      </c>
      <c r="M912" s="304">
        <v>123.2</v>
      </c>
      <c r="N912" s="304">
        <v>81</v>
      </c>
      <c r="O912" s="304">
        <v>24.1</v>
      </c>
      <c r="P912" s="304">
        <v>12.53</v>
      </c>
      <c r="Q912" s="304">
        <v>12.76</v>
      </c>
      <c r="R912" s="304">
        <v>12.81</v>
      </c>
      <c r="S912" s="303">
        <v>12.7</v>
      </c>
      <c r="T912" s="304">
        <v>564.5</v>
      </c>
      <c r="U912" s="316">
        <v>10.53</v>
      </c>
      <c r="V912" s="303">
        <v>7</v>
      </c>
    </row>
    <row r="913" s="5" customFormat="1" customHeight="1" spans="1:22">
      <c r="A913" s="47"/>
      <c r="B913" s="42"/>
      <c r="C913" s="47"/>
      <c r="D913" s="55" t="s">
        <v>892</v>
      </c>
      <c r="E913" s="304">
        <v>89</v>
      </c>
      <c r="F913" s="304">
        <v>147</v>
      </c>
      <c r="G913" s="304">
        <v>7.2</v>
      </c>
      <c r="H913" s="304">
        <v>32.4</v>
      </c>
      <c r="I913" s="304">
        <v>350</v>
      </c>
      <c r="J913" s="304">
        <v>22.4</v>
      </c>
      <c r="K913" s="304">
        <v>69.1</v>
      </c>
      <c r="L913" s="304">
        <v>156.8</v>
      </c>
      <c r="M913" s="304">
        <v>141.9</v>
      </c>
      <c r="N913" s="304">
        <v>90.5</v>
      </c>
      <c r="O913" s="304">
        <v>26.4</v>
      </c>
      <c r="P913" s="304">
        <v>18.23</v>
      </c>
      <c r="Q913" s="304">
        <v>18.71</v>
      </c>
      <c r="R913" s="304">
        <v>18.31</v>
      </c>
      <c r="S913" s="304">
        <v>18.41</v>
      </c>
      <c r="T913" s="304">
        <v>678.2</v>
      </c>
      <c r="U913" s="316">
        <v>1.34</v>
      </c>
      <c r="V913" s="304">
        <v>2</v>
      </c>
    </row>
    <row r="914" s="5" customFormat="1" customHeight="1" spans="1:22">
      <c r="A914" s="47"/>
      <c r="B914" s="42"/>
      <c r="C914" s="47"/>
      <c r="D914" s="57" t="s">
        <v>580</v>
      </c>
      <c r="E914" s="305">
        <v>92.8</v>
      </c>
      <c r="F914" s="305">
        <v>144</v>
      </c>
      <c r="G914" s="305">
        <v>7.8</v>
      </c>
      <c r="H914" s="305">
        <v>30.6</v>
      </c>
      <c r="I914" s="305">
        <v>295.7</v>
      </c>
      <c r="J914" s="305">
        <v>22.6</v>
      </c>
      <c r="K914" s="305">
        <v>75.2</v>
      </c>
      <c r="L914" s="305">
        <v>130.1</v>
      </c>
      <c r="M914" s="305">
        <v>118.9</v>
      </c>
      <c r="N914" s="305">
        <v>91.9</v>
      </c>
      <c r="O914" s="305">
        <v>26.9</v>
      </c>
      <c r="P914" s="305">
        <v>13.3</v>
      </c>
      <c r="Q914" s="305">
        <v>13.6</v>
      </c>
      <c r="R914" s="305">
        <v>13.9</v>
      </c>
      <c r="S914" s="305">
        <v>13.6</v>
      </c>
      <c r="T914" s="305">
        <v>633.2</v>
      </c>
      <c r="U914" s="70">
        <v>2.97</v>
      </c>
      <c r="V914" s="57">
        <v>7</v>
      </c>
    </row>
    <row r="915" s="5" customFormat="1" customHeight="1" spans="1:22">
      <c r="A915" s="47" t="s">
        <v>866</v>
      </c>
      <c r="B915" s="42"/>
      <c r="C915" s="217" t="s">
        <v>902</v>
      </c>
      <c r="D915" s="55" t="s">
        <v>754</v>
      </c>
      <c r="E915" s="279">
        <v>102</v>
      </c>
      <c r="F915" s="279">
        <v>149</v>
      </c>
      <c r="G915" s="279">
        <v>7.2</v>
      </c>
      <c r="H915" s="279">
        <v>23.5</v>
      </c>
      <c r="I915" s="279">
        <v>226.4</v>
      </c>
      <c r="J915" s="279">
        <v>19.9</v>
      </c>
      <c r="K915" s="279">
        <v>84.6</v>
      </c>
      <c r="L915" s="279">
        <v>159</v>
      </c>
      <c r="M915" s="279">
        <v>132.7</v>
      </c>
      <c r="N915" s="279">
        <v>83.4</v>
      </c>
      <c r="O915" s="279">
        <v>23.9</v>
      </c>
      <c r="P915" s="279">
        <v>205.78</v>
      </c>
      <c r="Q915" s="279">
        <v>204.96</v>
      </c>
      <c r="R915" s="304"/>
      <c r="S915" s="279">
        <v>205.37</v>
      </c>
      <c r="T915" s="279">
        <v>621.7</v>
      </c>
      <c r="U915" s="291">
        <v>11.08</v>
      </c>
      <c r="V915" s="279">
        <v>3</v>
      </c>
    </row>
    <row r="916" s="5" customFormat="1" customHeight="1" spans="1:22">
      <c r="A916" s="47"/>
      <c r="B916" s="42"/>
      <c r="C916" s="61"/>
      <c r="D916" s="55" t="s">
        <v>743</v>
      </c>
      <c r="E916" s="279">
        <v>95.4</v>
      </c>
      <c r="F916" s="279">
        <v>148</v>
      </c>
      <c r="G916" s="279">
        <v>7.1</v>
      </c>
      <c r="H916" s="279">
        <v>30.1</v>
      </c>
      <c r="I916" s="279">
        <v>323.9</v>
      </c>
      <c r="J916" s="279">
        <v>19.5</v>
      </c>
      <c r="K916" s="279">
        <v>64.7</v>
      </c>
      <c r="L916" s="279">
        <v>130.6</v>
      </c>
      <c r="M916" s="279">
        <v>127.6</v>
      </c>
      <c r="N916" s="279">
        <v>97.7</v>
      </c>
      <c r="O916" s="279">
        <v>26.7</v>
      </c>
      <c r="P916" s="279">
        <v>153.22</v>
      </c>
      <c r="Q916" s="279">
        <v>153.12</v>
      </c>
      <c r="R916" s="303"/>
      <c r="S916" s="279">
        <v>153.17</v>
      </c>
      <c r="T916" s="279">
        <v>681.1</v>
      </c>
      <c r="U916" s="291">
        <v>3.48</v>
      </c>
      <c r="V916" s="279">
        <v>4</v>
      </c>
    </row>
    <row r="917" s="5" customFormat="1" customHeight="1" spans="1:22">
      <c r="A917" s="47"/>
      <c r="B917" s="42"/>
      <c r="C917" s="61"/>
      <c r="D917" s="55" t="s">
        <v>803</v>
      </c>
      <c r="E917" s="279">
        <v>92</v>
      </c>
      <c r="F917" s="279">
        <v>145</v>
      </c>
      <c r="G917" s="279">
        <v>7.3</v>
      </c>
      <c r="H917" s="279">
        <v>31.6</v>
      </c>
      <c r="I917" s="279">
        <v>430.3</v>
      </c>
      <c r="J917" s="279">
        <v>22.3</v>
      </c>
      <c r="K917" s="279">
        <v>70.7</v>
      </c>
      <c r="L917" s="279">
        <v>122.8</v>
      </c>
      <c r="M917" s="279">
        <v>119.1</v>
      </c>
      <c r="N917" s="279">
        <v>96.9</v>
      </c>
      <c r="O917" s="279">
        <v>26.2</v>
      </c>
      <c r="P917" s="279">
        <v>342.13</v>
      </c>
      <c r="Q917" s="279">
        <v>338.63</v>
      </c>
      <c r="R917" s="303"/>
      <c r="S917" s="279">
        <v>340.38</v>
      </c>
      <c r="T917" s="279">
        <v>680.8</v>
      </c>
      <c r="U917" s="317">
        <v>7.65</v>
      </c>
      <c r="V917" s="279">
        <v>1</v>
      </c>
    </row>
    <row r="918" s="5" customFormat="1" customHeight="1" spans="1:22">
      <c r="A918" s="47"/>
      <c r="B918" s="42"/>
      <c r="C918" s="61"/>
      <c r="D918" s="55" t="s">
        <v>731</v>
      </c>
      <c r="E918" s="279">
        <v>92</v>
      </c>
      <c r="F918" s="279">
        <v>148</v>
      </c>
      <c r="G918" s="279">
        <v>6.1</v>
      </c>
      <c r="H918" s="279">
        <v>33.3</v>
      </c>
      <c r="I918" s="279">
        <v>442.2</v>
      </c>
      <c r="J918" s="279">
        <v>22.3</v>
      </c>
      <c r="K918" s="279">
        <v>66.9</v>
      </c>
      <c r="L918" s="279">
        <v>114.3</v>
      </c>
      <c r="M918" s="279">
        <v>111.2</v>
      </c>
      <c r="N918" s="279">
        <v>97.3</v>
      </c>
      <c r="O918" s="279">
        <v>24.2</v>
      </c>
      <c r="P918" s="279">
        <v>320.5</v>
      </c>
      <c r="Q918" s="279">
        <v>318.4</v>
      </c>
      <c r="R918" s="304"/>
      <c r="S918" s="279">
        <v>319.5</v>
      </c>
      <c r="T918" s="279">
        <v>638.9</v>
      </c>
      <c r="U918" s="291">
        <v>3.84</v>
      </c>
      <c r="V918" s="279">
        <v>4</v>
      </c>
    </row>
    <row r="919" s="5" customFormat="1" customHeight="1" spans="1:22">
      <c r="A919" s="47"/>
      <c r="B919" s="42"/>
      <c r="C919" s="61"/>
      <c r="D919" s="55" t="s">
        <v>760</v>
      </c>
      <c r="E919" s="279">
        <v>88.4</v>
      </c>
      <c r="F919" s="279">
        <v>147</v>
      </c>
      <c r="G919" s="279">
        <v>9.5</v>
      </c>
      <c r="H919" s="279">
        <v>29.7</v>
      </c>
      <c r="I919" s="279">
        <v>312.6</v>
      </c>
      <c r="J919" s="279">
        <v>23.3</v>
      </c>
      <c r="K919" s="279">
        <v>78.5</v>
      </c>
      <c r="L919" s="279">
        <v>113.5</v>
      </c>
      <c r="M919" s="279">
        <v>108.6</v>
      </c>
      <c r="N919" s="279">
        <v>95.7</v>
      </c>
      <c r="O919" s="279">
        <v>26.8</v>
      </c>
      <c r="P919" s="279">
        <v>163.4</v>
      </c>
      <c r="Q919" s="279">
        <v>161.6</v>
      </c>
      <c r="R919" s="304"/>
      <c r="S919" s="279">
        <v>162.5</v>
      </c>
      <c r="T919" s="279">
        <v>601.9</v>
      </c>
      <c r="U919" s="291">
        <v>7.83</v>
      </c>
      <c r="V919" s="279">
        <v>3</v>
      </c>
    </row>
    <row r="920" s="5" customFormat="1" customHeight="1" spans="1:22">
      <c r="A920" s="47"/>
      <c r="B920" s="42"/>
      <c r="C920" s="61"/>
      <c r="D920" s="55" t="s">
        <v>756</v>
      </c>
      <c r="E920" s="279">
        <v>95.6</v>
      </c>
      <c r="F920" s="279">
        <v>137</v>
      </c>
      <c r="G920" s="279">
        <v>7.5</v>
      </c>
      <c r="H920" s="279">
        <v>28.6</v>
      </c>
      <c r="I920" s="279">
        <v>281.3</v>
      </c>
      <c r="J920" s="279">
        <v>22.6</v>
      </c>
      <c r="K920" s="279">
        <v>79</v>
      </c>
      <c r="L920" s="279">
        <v>109.8</v>
      </c>
      <c r="M920" s="279">
        <v>108.1</v>
      </c>
      <c r="N920" s="279">
        <v>98.4</v>
      </c>
      <c r="O920" s="279" t="s">
        <v>903</v>
      </c>
      <c r="P920" s="279">
        <v>205.3</v>
      </c>
      <c r="Q920" s="279">
        <v>197.5</v>
      </c>
      <c r="R920" s="304"/>
      <c r="S920" s="279">
        <v>201.4</v>
      </c>
      <c r="T920" s="279">
        <v>745.9</v>
      </c>
      <c r="U920" s="291">
        <v>6.9</v>
      </c>
      <c r="V920" s="279">
        <v>2</v>
      </c>
    </row>
    <row r="921" s="5" customFormat="1" customHeight="1" spans="1:22">
      <c r="A921" s="47"/>
      <c r="B921" s="42"/>
      <c r="C921" s="61"/>
      <c r="D921" s="55" t="s">
        <v>732</v>
      </c>
      <c r="E921" s="279">
        <v>97.2</v>
      </c>
      <c r="F921" s="279">
        <v>139</v>
      </c>
      <c r="G921" s="279">
        <v>5.5</v>
      </c>
      <c r="H921" s="279">
        <v>26</v>
      </c>
      <c r="I921" s="279">
        <v>372.7</v>
      </c>
      <c r="J921" s="279">
        <v>22.3</v>
      </c>
      <c r="K921" s="279">
        <v>85.8</v>
      </c>
      <c r="L921" s="279">
        <v>163</v>
      </c>
      <c r="M921" s="279">
        <v>141.2</v>
      </c>
      <c r="N921" s="279">
        <v>86.6</v>
      </c>
      <c r="O921" s="279">
        <v>23.3</v>
      </c>
      <c r="P921" s="279">
        <v>308.5</v>
      </c>
      <c r="Q921" s="279">
        <v>309</v>
      </c>
      <c r="R921" s="304"/>
      <c r="S921" s="279">
        <v>308.75</v>
      </c>
      <c r="T921" s="279">
        <v>617.5</v>
      </c>
      <c r="U921" s="291">
        <v>1.25</v>
      </c>
      <c r="V921" s="279">
        <v>4</v>
      </c>
    </row>
    <row r="922" s="5" customFormat="1" customHeight="1" spans="1:22">
      <c r="A922" s="47"/>
      <c r="B922" s="42"/>
      <c r="C922" s="61"/>
      <c r="D922" s="55" t="s">
        <v>757</v>
      </c>
      <c r="E922" s="279">
        <v>90.8</v>
      </c>
      <c r="F922" s="279">
        <v>148</v>
      </c>
      <c r="G922" s="279">
        <v>6.9</v>
      </c>
      <c r="H922" s="279">
        <v>34.5</v>
      </c>
      <c r="I922" s="279">
        <v>400</v>
      </c>
      <c r="J922" s="279">
        <v>23.5</v>
      </c>
      <c r="K922" s="279">
        <v>68.1</v>
      </c>
      <c r="L922" s="279">
        <v>129.1</v>
      </c>
      <c r="M922" s="279">
        <v>120.1</v>
      </c>
      <c r="N922" s="279">
        <v>93</v>
      </c>
      <c r="O922" s="279">
        <v>26.4</v>
      </c>
      <c r="P922" s="279">
        <v>364.1</v>
      </c>
      <c r="Q922" s="279">
        <v>364.3</v>
      </c>
      <c r="R922" s="304"/>
      <c r="S922" s="279">
        <v>364.2</v>
      </c>
      <c r="T922" s="279">
        <v>728.4</v>
      </c>
      <c r="U922" s="291">
        <v>15.84</v>
      </c>
      <c r="V922" s="279">
        <v>1</v>
      </c>
    </row>
    <row r="923" s="5" customFormat="1" customHeight="1" spans="1:22">
      <c r="A923" s="47"/>
      <c r="B923" s="42"/>
      <c r="C923" s="61"/>
      <c r="D923" s="55" t="s">
        <v>753</v>
      </c>
      <c r="E923" s="279">
        <v>89</v>
      </c>
      <c r="F923" s="279">
        <v>143</v>
      </c>
      <c r="G923" s="279">
        <v>8</v>
      </c>
      <c r="H923" s="279">
        <v>28.5</v>
      </c>
      <c r="I923" s="279">
        <v>358</v>
      </c>
      <c r="J923" s="279">
        <v>21.5</v>
      </c>
      <c r="K923" s="279">
        <v>75.4</v>
      </c>
      <c r="L923" s="279">
        <v>112</v>
      </c>
      <c r="M923" s="279">
        <v>107.9</v>
      </c>
      <c r="N923" s="279">
        <v>96.3</v>
      </c>
      <c r="O923" s="279">
        <v>26.3</v>
      </c>
      <c r="P923" s="279">
        <v>132</v>
      </c>
      <c r="Q923" s="279">
        <v>133.1</v>
      </c>
      <c r="R923" s="304"/>
      <c r="S923" s="279">
        <v>132.55</v>
      </c>
      <c r="T923" s="279">
        <v>589.2</v>
      </c>
      <c r="U923" s="291">
        <v>0.99</v>
      </c>
      <c r="V923" s="279">
        <v>4</v>
      </c>
    </row>
    <row r="924" s="5" customFormat="1" customHeight="1" spans="1:22">
      <c r="A924" s="47"/>
      <c r="B924" s="42"/>
      <c r="C924" s="61"/>
      <c r="D924" s="55" t="s">
        <v>892</v>
      </c>
      <c r="E924" s="279">
        <v>88</v>
      </c>
      <c r="F924" s="279">
        <v>150</v>
      </c>
      <c r="G924" s="279">
        <v>6.9</v>
      </c>
      <c r="H924" s="279">
        <v>33</v>
      </c>
      <c r="I924" s="279">
        <v>377.7</v>
      </c>
      <c r="J924" s="279">
        <v>23.9</v>
      </c>
      <c r="K924" s="279">
        <v>72.5</v>
      </c>
      <c r="L924" s="279">
        <v>121.9</v>
      </c>
      <c r="M924" s="279">
        <v>108.3</v>
      </c>
      <c r="N924" s="279">
        <v>88.9</v>
      </c>
      <c r="O924" s="279">
        <v>26.3</v>
      </c>
      <c r="P924" s="279">
        <v>141.97</v>
      </c>
      <c r="Q924" s="279">
        <v>139.49</v>
      </c>
      <c r="R924" s="304"/>
      <c r="S924" s="279">
        <v>140.73</v>
      </c>
      <c r="T924" s="279">
        <v>625.8</v>
      </c>
      <c r="U924" s="291">
        <v>0.31</v>
      </c>
      <c r="V924" s="279">
        <v>4</v>
      </c>
    </row>
    <row r="925" s="5" customFormat="1" customHeight="1" spans="1:22">
      <c r="A925" s="47"/>
      <c r="B925" s="42"/>
      <c r="C925" s="61"/>
      <c r="D925" s="57" t="s">
        <v>580</v>
      </c>
      <c r="E925" s="294">
        <v>93</v>
      </c>
      <c r="F925" s="294">
        <v>145.4</v>
      </c>
      <c r="G925" s="294">
        <v>7.2</v>
      </c>
      <c r="H925" s="294">
        <v>29.9</v>
      </c>
      <c r="I925" s="294">
        <v>352.5</v>
      </c>
      <c r="J925" s="294">
        <v>22.1</v>
      </c>
      <c r="K925" s="294">
        <v>74.6</v>
      </c>
      <c r="L925" s="294">
        <v>127.6</v>
      </c>
      <c r="M925" s="294">
        <v>118.5</v>
      </c>
      <c r="N925" s="294">
        <v>93.4</v>
      </c>
      <c r="O925" s="294" t="s">
        <v>904</v>
      </c>
      <c r="P925" s="294">
        <v>233.7</v>
      </c>
      <c r="Q925" s="294">
        <v>232</v>
      </c>
      <c r="R925" s="305"/>
      <c r="S925" s="294">
        <v>232.9</v>
      </c>
      <c r="T925" s="294">
        <v>653.1</v>
      </c>
      <c r="U925" s="300">
        <v>5.86</v>
      </c>
      <c r="V925" s="294">
        <v>3</v>
      </c>
    </row>
    <row r="926" s="5" customFormat="1" customHeight="1" spans="1:22">
      <c r="A926" s="47" t="s">
        <v>868</v>
      </c>
      <c r="B926" s="27" t="s">
        <v>905</v>
      </c>
      <c r="C926" s="25" t="s">
        <v>905</v>
      </c>
      <c r="D926" s="252" t="s">
        <v>887</v>
      </c>
      <c r="E926" s="306">
        <v>107.5</v>
      </c>
      <c r="F926" s="306">
        <v>150</v>
      </c>
      <c r="G926" s="306">
        <v>7.1</v>
      </c>
      <c r="H926" s="306">
        <v>36.4</v>
      </c>
      <c r="I926" s="306">
        <v>412.7</v>
      </c>
      <c r="J926" s="306">
        <v>27</v>
      </c>
      <c r="K926" s="306">
        <v>74.2</v>
      </c>
      <c r="L926" s="306">
        <v>188.1</v>
      </c>
      <c r="M926" s="306">
        <v>162.4</v>
      </c>
      <c r="N926" s="306">
        <v>86.3</v>
      </c>
      <c r="O926" s="306">
        <v>22.9</v>
      </c>
      <c r="P926" s="306">
        <v>13.8</v>
      </c>
      <c r="Q926" s="306">
        <v>13.4</v>
      </c>
      <c r="R926" s="306">
        <v>14.3</v>
      </c>
      <c r="S926" s="306">
        <v>13.83</v>
      </c>
      <c r="T926" s="306">
        <v>614.7</v>
      </c>
      <c r="U926" s="312">
        <v>8.05</v>
      </c>
      <c r="V926" s="306">
        <v>5</v>
      </c>
    </row>
    <row r="927" s="5" customFormat="1" customHeight="1" spans="1:22">
      <c r="A927" s="47"/>
      <c r="B927" s="42"/>
      <c r="C927" s="47"/>
      <c r="D927" s="252" t="s">
        <v>753</v>
      </c>
      <c r="E927" s="306">
        <v>89.8</v>
      </c>
      <c r="F927" s="306">
        <v>150</v>
      </c>
      <c r="G927" s="306">
        <v>7.8</v>
      </c>
      <c r="H927" s="306">
        <v>35.4</v>
      </c>
      <c r="I927" s="306">
        <v>353.8</v>
      </c>
      <c r="J927" s="306">
        <v>24.9</v>
      </c>
      <c r="K927" s="306">
        <v>70.3</v>
      </c>
      <c r="L927" s="306">
        <v>125.8</v>
      </c>
      <c r="M927" s="306">
        <v>104.7</v>
      </c>
      <c r="N927" s="306">
        <v>83.7</v>
      </c>
      <c r="O927" s="306">
        <v>26.13</v>
      </c>
      <c r="P927" s="312">
        <v>14.83</v>
      </c>
      <c r="Q927" s="312">
        <v>15.15</v>
      </c>
      <c r="R927" s="312">
        <v>14.57</v>
      </c>
      <c r="S927" s="312">
        <v>14.85</v>
      </c>
      <c r="T927" s="318">
        <v>655.7</v>
      </c>
      <c r="U927" s="312">
        <v>4.27</v>
      </c>
      <c r="V927" s="306">
        <v>1</v>
      </c>
    </row>
    <row r="928" s="5" customFormat="1" customHeight="1" spans="1:22">
      <c r="A928" s="47"/>
      <c r="B928" s="42"/>
      <c r="C928" s="47"/>
      <c r="D928" s="252" t="s">
        <v>770</v>
      </c>
      <c r="E928" s="306">
        <v>105.3</v>
      </c>
      <c r="F928" s="306">
        <v>140</v>
      </c>
      <c r="G928" s="306">
        <v>7.8</v>
      </c>
      <c r="H928" s="306">
        <v>22.68</v>
      </c>
      <c r="I928" s="306">
        <v>190</v>
      </c>
      <c r="J928" s="306">
        <v>19.32</v>
      </c>
      <c r="K928" s="306">
        <v>85.1</v>
      </c>
      <c r="L928" s="306">
        <v>160.5</v>
      </c>
      <c r="M928" s="306">
        <v>135.7</v>
      </c>
      <c r="N928" s="306">
        <v>84.5</v>
      </c>
      <c r="O928" s="306">
        <v>26.83</v>
      </c>
      <c r="P928" s="306">
        <v>14.19</v>
      </c>
      <c r="Q928" s="306">
        <v>14.2</v>
      </c>
      <c r="R928" s="306">
        <v>14.39</v>
      </c>
      <c r="S928" s="306">
        <v>14.27</v>
      </c>
      <c r="T928" s="306">
        <v>713.5</v>
      </c>
      <c r="U928" s="312">
        <v>11.05</v>
      </c>
      <c r="V928" s="306">
        <v>1</v>
      </c>
    </row>
    <row r="929" s="5" customFormat="1" customHeight="1" spans="1:22">
      <c r="A929" s="47"/>
      <c r="B929" s="42"/>
      <c r="C929" s="47"/>
      <c r="D929" s="252" t="s">
        <v>756</v>
      </c>
      <c r="E929" s="306">
        <v>103.3</v>
      </c>
      <c r="F929" s="306">
        <v>141</v>
      </c>
      <c r="G929" s="306">
        <v>8.3</v>
      </c>
      <c r="H929" s="306">
        <v>28.6</v>
      </c>
      <c r="I929" s="306">
        <v>310</v>
      </c>
      <c r="J929" s="306">
        <v>19.9</v>
      </c>
      <c r="K929" s="306">
        <v>69.6</v>
      </c>
      <c r="L929" s="306">
        <v>205.68</v>
      </c>
      <c r="M929" s="306">
        <v>169.01</v>
      </c>
      <c r="N929" s="306">
        <v>82.17</v>
      </c>
      <c r="O929" s="306">
        <v>22.75</v>
      </c>
      <c r="P929" s="306">
        <v>14.66</v>
      </c>
      <c r="Q929" s="306">
        <v>14.78</v>
      </c>
      <c r="R929" s="306">
        <v>14.9</v>
      </c>
      <c r="S929" s="306">
        <v>14.78</v>
      </c>
      <c r="T929" s="306">
        <v>739</v>
      </c>
      <c r="U929" s="312">
        <v>3.69</v>
      </c>
      <c r="V929" s="306">
        <v>7</v>
      </c>
    </row>
    <row r="930" s="5" customFormat="1" customHeight="1" spans="1:22">
      <c r="A930" s="47"/>
      <c r="B930" s="42"/>
      <c r="C930" s="47"/>
      <c r="D930" s="252" t="s">
        <v>888</v>
      </c>
      <c r="E930" s="306">
        <v>106</v>
      </c>
      <c r="F930" s="306">
        <v>151</v>
      </c>
      <c r="G930" s="306">
        <v>12.78</v>
      </c>
      <c r="H930" s="306">
        <v>29.45</v>
      </c>
      <c r="I930" s="306">
        <v>130.44</v>
      </c>
      <c r="J930" s="306">
        <v>21.66</v>
      </c>
      <c r="K930" s="306">
        <v>73.55</v>
      </c>
      <c r="L930" s="306">
        <v>135.1</v>
      </c>
      <c r="M930" s="306">
        <v>115.1</v>
      </c>
      <c r="N930" s="306">
        <v>85.2</v>
      </c>
      <c r="O930" s="306">
        <v>27.43</v>
      </c>
      <c r="P930" s="306">
        <v>11.13</v>
      </c>
      <c r="Q930" s="306">
        <v>11.06</v>
      </c>
      <c r="R930" s="306">
        <v>10.42</v>
      </c>
      <c r="S930" s="306">
        <v>10.87</v>
      </c>
      <c r="T930" s="306">
        <v>543.64</v>
      </c>
      <c r="U930" s="312">
        <v>-4.26</v>
      </c>
      <c r="V930" s="306">
        <v>11</v>
      </c>
    </row>
    <row r="931" s="5" customFormat="1" customHeight="1" spans="1:22">
      <c r="A931" s="47"/>
      <c r="B931" s="42"/>
      <c r="C931" s="47"/>
      <c r="D931" s="252" t="s">
        <v>760</v>
      </c>
      <c r="E931" s="306">
        <v>86.2</v>
      </c>
      <c r="F931" s="306">
        <v>141</v>
      </c>
      <c r="G931" s="306">
        <v>10</v>
      </c>
      <c r="H931" s="306">
        <v>30.6</v>
      </c>
      <c r="I931" s="306">
        <v>206.4</v>
      </c>
      <c r="J931" s="306">
        <v>20.5</v>
      </c>
      <c r="K931" s="306">
        <v>67.1</v>
      </c>
      <c r="L931" s="306">
        <v>141</v>
      </c>
      <c r="M931" s="306">
        <v>115</v>
      </c>
      <c r="N931" s="312">
        <v>81.6997678617488</v>
      </c>
      <c r="O931" s="306">
        <v>22</v>
      </c>
      <c r="P931" s="306">
        <v>14.19</v>
      </c>
      <c r="Q931" s="306">
        <v>14.52</v>
      </c>
      <c r="R931" s="306">
        <v>14.33</v>
      </c>
      <c r="S931" s="306">
        <v>14.35</v>
      </c>
      <c r="T931" s="306">
        <v>632.84</v>
      </c>
      <c r="U931" s="312">
        <v>2.06</v>
      </c>
      <c r="V931" s="306">
        <v>6</v>
      </c>
    </row>
    <row r="932" s="5" customFormat="1" customHeight="1" spans="1:22">
      <c r="A932" s="47"/>
      <c r="B932" s="42"/>
      <c r="C932" s="47"/>
      <c r="D932" s="252" t="s">
        <v>754</v>
      </c>
      <c r="E932" s="306">
        <v>112.5</v>
      </c>
      <c r="F932" s="306">
        <v>155</v>
      </c>
      <c r="G932" s="306">
        <v>7.2</v>
      </c>
      <c r="H932" s="306">
        <v>22.3</v>
      </c>
      <c r="I932" s="306">
        <v>209.7</v>
      </c>
      <c r="J932" s="306">
        <v>18.5</v>
      </c>
      <c r="K932" s="306">
        <v>82.9</v>
      </c>
      <c r="L932" s="306">
        <v>185</v>
      </c>
      <c r="M932" s="306">
        <v>154.3</v>
      </c>
      <c r="N932" s="306">
        <v>83.4</v>
      </c>
      <c r="O932" s="306">
        <v>23.5</v>
      </c>
      <c r="P932" s="306">
        <v>14.38</v>
      </c>
      <c r="Q932" s="306">
        <v>14.88</v>
      </c>
      <c r="R932" s="306">
        <v>14.55</v>
      </c>
      <c r="S932" s="306">
        <v>14.6</v>
      </c>
      <c r="T932" s="306">
        <v>653.62</v>
      </c>
      <c r="U932" s="312">
        <v>1.32</v>
      </c>
      <c r="V932" s="306">
        <v>9</v>
      </c>
    </row>
    <row r="933" s="5" customFormat="1" customHeight="1" spans="1:22">
      <c r="A933" s="47"/>
      <c r="B933" s="42"/>
      <c r="C933" s="47"/>
      <c r="D933" s="252" t="s">
        <v>731</v>
      </c>
      <c r="E933" s="306">
        <v>104</v>
      </c>
      <c r="F933" s="306">
        <v>152</v>
      </c>
      <c r="G933" s="306">
        <v>6.4</v>
      </c>
      <c r="H933" s="306">
        <v>25.4</v>
      </c>
      <c r="I933" s="306">
        <v>296.4</v>
      </c>
      <c r="J933" s="306">
        <v>19.8</v>
      </c>
      <c r="K933" s="306">
        <v>78</v>
      </c>
      <c r="L933" s="306">
        <v>140.7</v>
      </c>
      <c r="M933" s="306">
        <v>132.3</v>
      </c>
      <c r="N933" s="306">
        <v>94</v>
      </c>
      <c r="O933" s="306">
        <v>25.3</v>
      </c>
      <c r="P933" s="306">
        <v>12.64</v>
      </c>
      <c r="Q933" s="306">
        <v>12.2</v>
      </c>
      <c r="R933" s="306">
        <v>12.58</v>
      </c>
      <c r="S933" s="306">
        <v>12.47</v>
      </c>
      <c r="T933" s="306">
        <v>623.7</v>
      </c>
      <c r="U933" s="312">
        <v>8.43</v>
      </c>
      <c r="V933" s="306">
        <v>1</v>
      </c>
    </row>
    <row r="934" s="5" customFormat="1" customHeight="1" spans="1:22">
      <c r="A934" s="47"/>
      <c r="B934" s="42"/>
      <c r="C934" s="47"/>
      <c r="D934" s="252" t="s">
        <v>736</v>
      </c>
      <c r="E934" s="306">
        <v>106.3</v>
      </c>
      <c r="F934" s="306">
        <v>149</v>
      </c>
      <c r="G934" s="306">
        <v>8.3</v>
      </c>
      <c r="H934" s="306">
        <v>36.6</v>
      </c>
      <c r="I934" s="306">
        <v>341</v>
      </c>
      <c r="J934" s="306">
        <v>22.7</v>
      </c>
      <c r="K934" s="306">
        <v>62</v>
      </c>
      <c r="L934" s="306">
        <v>136.9</v>
      </c>
      <c r="M934" s="306">
        <v>126.4</v>
      </c>
      <c r="N934" s="306">
        <v>92.3</v>
      </c>
      <c r="O934" s="306">
        <v>23.4</v>
      </c>
      <c r="P934" s="306">
        <v>14.8</v>
      </c>
      <c r="Q934" s="306">
        <v>15</v>
      </c>
      <c r="R934" s="306">
        <v>15.35</v>
      </c>
      <c r="S934" s="306">
        <v>15.05</v>
      </c>
      <c r="T934" s="306">
        <v>663.58</v>
      </c>
      <c r="U934" s="312">
        <v>3.29</v>
      </c>
      <c r="V934" s="306">
        <v>6</v>
      </c>
    </row>
    <row r="935" s="5" customFormat="1" customHeight="1" spans="1:22">
      <c r="A935" s="47"/>
      <c r="B935" s="42"/>
      <c r="C935" s="47"/>
      <c r="D935" s="252" t="s">
        <v>752</v>
      </c>
      <c r="E935" s="306">
        <v>103.3</v>
      </c>
      <c r="F935" s="306">
        <v>150</v>
      </c>
      <c r="G935" s="306">
        <v>9.07</v>
      </c>
      <c r="H935" s="306">
        <v>47.78</v>
      </c>
      <c r="I935" s="306">
        <v>4.3</v>
      </c>
      <c r="J935" s="306">
        <v>21.85</v>
      </c>
      <c r="K935" s="306">
        <v>45.7</v>
      </c>
      <c r="L935" s="306">
        <v>164.3</v>
      </c>
      <c r="M935" s="306">
        <v>136.7</v>
      </c>
      <c r="N935" s="306">
        <v>83.2</v>
      </c>
      <c r="O935" s="306">
        <v>22.76</v>
      </c>
      <c r="P935" s="306">
        <v>12.72</v>
      </c>
      <c r="Q935" s="306">
        <v>13.59</v>
      </c>
      <c r="R935" s="306">
        <v>13.08</v>
      </c>
      <c r="S935" s="306">
        <v>13.13</v>
      </c>
      <c r="T935" s="306">
        <v>656.5</v>
      </c>
      <c r="U935" s="312">
        <v>3.17</v>
      </c>
      <c r="V935" s="306">
        <v>6</v>
      </c>
    </row>
    <row r="936" s="5" customFormat="1" customHeight="1" spans="1:22">
      <c r="A936" s="47"/>
      <c r="B936" s="42"/>
      <c r="C936" s="47"/>
      <c r="D936" s="252" t="s">
        <v>906</v>
      </c>
      <c r="E936" s="306">
        <v>106</v>
      </c>
      <c r="F936" s="306">
        <v>155</v>
      </c>
      <c r="G936" s="306">
        <v>8.89</v>
      </c>
      <c r="H936" s="306">
        <v>51.48</v>
      </c>
      <c r="I936" s="306">
        <v>479.1</v>
      </c>
      <c r="J936" s="306">
        <v>21.7</v>
      </c>
      <c r="K936" s="306">
        <v>42.1</v>
      </c>
      <c r="L936" s="306">
        <v>203.4</v>
      </c>
      <c r="M936" s="306">
        <v>173.2</v>
      </c>
      <c r="N936" s="306">
        <v>85.2</v>
      </c>
      <c r="O936" s="306">
        <v>22.5</v>
      </c>
      <c r="P936" s="306">
        <v>16.3</v>
      </c>
      <c r="Q936" s="306">
        <v>16.2</v>
      </c>
      <c r="R936" s="306">
        <v>16.3</v>
      </c>
      <c r="S936" s="306">
        <v>16.3</v>
      </c>
      <c r="T936" s="306">
        <v>812.7</v>
      </c>
      <c r="U936" s="312">
        <v>6.2</v>
      </c>
      <c r="V936" s="306">
        <v>3</v>
      </c>
    </row>
    <row r="937" s="5" customFormat="1" customHeight="1" spans="1:22">
      <c r="A937" s="47"/>
      <c r="B937" s="42"/>
      <c r="C937" s="47"/>
      <c r="D937" s="261" t="s">
        <v>580</v>
      </c>
      <c r="E937" s="307">
        <f t="shared" ref="E937:T937" si="48">AVERAGE(E926:E936)</f>
        <v>102.745454545455</v>
      </c>
      <c r="F937" s="307">
        <f t="shared" si="48"/>
        <v>148.545454545455</v>
      </c>
      <c r="G937" s="307">
        <f t="shared" si="48"/>
        <v>8.51272727272727</v>
      </c>
      <c r="H937" s="307">
        <f t="shared" si="48"/>
        <v>33.3354545454546</v>
      </c>
      <c r="I937" s="307">
        <f t="shared" si="48"/>
        <v>266.712727272727</v>
      </c>
      <c r="J937" s="307">
        <f t="shared" si="48"/>
        <v>21.6209090909091</v>
      </c>
      <c r="K937" s="307">
        <f t="shared" si="48"/>
        <v>68.2318181818182</v>
      </c>
      <c r="L937" s="307">
        <f t="shared" si="48"/>
        <v>162.407272727273</v>
      </c>
      <c r="M937" s="307">
        <f t="shared" si="48"/>
        <v>138.619090909091</v>
      </c>
      <c r="N937" s="307">
        <f t="shared" si="48"/>
        <v>85.6063425328863</v>
      </c>
      <c r="O937" s="307">
        <f t="shared" si="48"/>
        <v>24.1363636363636</v>
      </c>
      <c r="P937" s="313">
        <f t="shared" si="48"/>
        <v>13.9672727272727</v>
      </c>
      <c r="Q937" s="313">
        <f t="shared" si="48"/>
        <v>14.0890909090909</v>
      </c>
      <c r="R937" s="313">
        <f t="shared" si="48"/>
        <v>14.07</v>
      </c>
      <c r="S937" s="313">
        <f t="shared" si="48"/>
        <v>14.0454545454545</v>
      </c>
      <c r="T937" s="313">
        <f t="shared" si="48"/>
        <v>664.498181818182</v>
      </c>
      <c r="U937" s="313">
        <v>4.36</v>
      </c>
      <c r="V937" s="319">
        <v>5</v>
      </c>
    </row>
    <row r="938" s="5" customFormat="1" customHeight="1" spans="1:22">
      <c r="A938" s="47" t="s">
        <v>871</v>
      </c>
      <c r="B938" s="42"/>
      <c r="C938" s="25" t="s">
        <v>905</v>
      </c>
      <c r="D938" s="252" t="s">
        <v>887</v>
      </c>
      <c r="E938" s="306">
        <v>105.4</v>
      </c>
      <c r="F938" s="306">
        <v>153</v>
      </c>
      <c r="G938" s="306">
        <v>6.9</v>
      </c>
      <c r="H938" s="306">
        <v>33.5</v>
      </c>
      <c r="I938" s="306">
        <v>385.5</v>
      </c>
      <c r="J938" s="306">
        <v>24.6</v>
      </c>
      <c r="K938" s="306">
        <v>73.4</v>
      </c>
      <c r="L938" s="306">
        <v>151.6</v>
      </c>
      <c r="M938" s="306">
        <v>145.4</v>
      </c>
      <c r="N938" s="306">
        <v>95.9</v>
      </c>
      <c r="O938" s="306">
        <v>23.8</v>
      </c>
      <c r="P938" s="306">
        <v>16</v>
      </c>
      <c r="Q938" s="306">
        <v>16.1</v>
      </c>
      <c r="R938" s="306">
        <v>17</v>
      </c>
      <c r="S938" s="306">
        <v>16.4</v>
      </c>
      <c r="T938" s="306">
        <v>728.7</v>
      </c>
      <c r="U938" s="312">
        <v>4.9</v>
      </c>
      <c r="V938" s="306">
        <v>5</v>
      </c>
    </row>
    <row r="939" s="5" customFormat="1" customHeight="1" spans="1:22">
      <c r="A939" s="47"/>
      <c r="B939" s="42"/>
      <c r="C939" s="47"/>
      <c r="D939" s="252" t="s">
        <v>753</v>
      </c>
      <c r="E939" s="306">
        <v>89</v>
      </c>
      <c r="F939" s="306">
        <v>155</v>
      </c>
      <c r="G939" s="306">
        <v>7.8</v>
      </c>
      <c r="H939" s="306">
        <v>25.89</v>
      </c>
      <c r="I939" s="306">
        <v>231.92</v>
      </c>
      <c r="J939" s="306">
        <v>20.07</v>
      </c>
      <c r="K939" s="306">
        <v>77.52</v>
      </c>
      <c r="L939" s="306">
        <v>169.4</v>
      </c>
      <c r="M939" s="306">
        <v>137.2</v>
      </c>
      <c r="N939" s="306">
        <v>80.99</v>
      </c>
      <c r="O939" s="306">
        <v>22.8</v>
      </c>
      <c r="P939" s="312">
        <v>13.92</v>
      </c>
      <c r="Q939" s="312">
        <v>13.85</v>
      </c>
      <c r="R939" s="312">
        <v>14.11</v>
      </c>
      <c r="S939" s="312">
        <v>13.96</v>
      </c>
      <c r="T939" s="318">
        <v>620.5</v>
      </c>
      <c r="U939" s="312">
        <v>7.97</v>
      </c>
      <c r="V939" s="306">
        <v>1</v>
      </c>
    </row>
    <row r="940" s="5" customFormat="1" customHeight="1" spans="1:22">
      <c r="A940" s="47"/>
      <c r="B940" s="42"/>
      <c r="C940" s="47"/>
      <c r="D940" s="252" t="s">
        <v>770</v>
      </c>
      <c r="E940" s="306">
        <v>109.6</v>
      </c>
      <c r="F940" s="306">
        <v>144</v>
      </c>
      <c r="G940" s="306">
        <v>7.5</v>
      </c>
      <c r="H940" s="306">
        <v>27.6</v>
      </c>
      <c r="I940" s="306">
        <v>268</v>
      </c>
      <c r="J940" s="306">
        <v>24.6</v>
      </c>
      <c r="K940" s="306">
        <v>89.1</v>
      </c>
      <c r="L940" s="306">
        <v>148.3</v>
      </c>
      <c r="M940" s="306">
        <v>123.1</v>
      </c>
      <c r="N940" s="306">
        <v>83</v>
      </c>
      <c r="O940" s="306">
        <v>26.1</v>
      </c>
      <c r="P940" s="306">
        <v>14.83</v>
      </c>
      <c r="Q940" s="306">
        <v>14.92</v>
      </c>
      <c r="R940" s="306">
        <v>15.21</v>
      </c>
      <c r="S940" s="306">
        <v>14.98</v>
      </c>
      <c r="T940" s="306">
        <v>749.3</v>
      </c>
      <c r="U940" s="312">
        <v>3.07</v>
      </c>
      <c r="V940" s="306">
        <v>6</v>
      </c>
    </row>
    <row r="941" s="5" customFormat="1" customHeight="1" spans="1:22">
      <c r="A941" s="47"/>
      <c r="B941" s="42"/>
      <c r="C941" s="47"/>
      <c r="D941" s="252" t="s">
        <v>756</v>
      </c>
      <c r="E941" s="306">
        <v>99.8</v>
      </c>
      <c r="F941" s="306">
        <v>137</v>
      </c>
      <c r="G941" s="306">
        <v>6.9</v>
      </c>
      <c r="H941" s="306">
        <v>26.3</v>
      </c>
      <c r="I941" s="306">
        <v>281</v>
      </c>
      <c r="J941" s="306">
        <v>18</v>
      </c>
      <c r="K941" s="306">
        <v>68.44</v>
      </c>
      <c r="L941" s="306">
        <v>225</v>
      </c>
      <c r="M941" s="306">
        <v>164.87</v>
      </c>
      <c r="N941" s="306">
        <v>73.27</v>
      </c>
      <c r="O941" s="306">
        <v>24.59</v>
      </c>
      <c r="P941" s="306">
        <v>14.82</v>
      </c>
      <c r="Q941" s="306">
        <v>14.28</v>
      </c>
      <c r="R941" s="306">
        <v>14.58</v>
      </c>
      <c r="S941" s="306">
        <v>14.56</v>
      </c>
      <c r="T941" s="306">
        <v>728</v>
      </c>
      <c r="U941" s="312">
        <v>1.11</v>
      </c>
      <c r="V941" s="306">
        <v>5</v>
      </c>
    </row>
    <row r="942" s="5" customFormat="1" customHeight="1" spans="1:22">
      <c r="A942" s="47"/>
      <c r="B942" s="42"/>
      <c r="C942" s="47"/>
      <c r="D942" s="252" t="s">
        <v>888</v>
      </c>
      <c r="E942" s="306">
        <v>108.4</v>
      </c>
      <c r="F942" s="306">
        <v>152</v>
      </c>
      <c r="G942" s="306">
        <v>8.8</v>
      </c>
      <c r="H942" s="306">
        <v>37.2</v>
      </c>
      <c r="I942" s="306">
        <v>322.7</v>
      </c>
      <c r="J942" s="306">
        <v>23.4</v>
      </c>
      <c r="K942" s="306">
        <v>62.9</v>
      </c>
      <c r="L942" s="306">
        <v>140.5</v>
      </c>
      <c r="M942" s="306">
        <v>127.1</v>
      </c>
      <c r="N942" s="306">
        <v>90.46</v>
      </c>
      <c r="O942" s="306">
        <v>24.8</v>
      </c>
      <c r="P942" s="306">
        <v>12.65</v>
      </c>
      <c r="Q942" s="306">
        <v>14.99</v>
      </c>
      <c r="R942" s="306">
        <v>13.47</v>
      </c>
      <c r="S942" s="306">
        <v>13.7</v>
      </c>
      <c r="T942" s="306">
        <v>689.31</v>
      </c>
      <c r="U942" s="312">
        <v>4.02</v>
      </c>
      <c r="V942" s="306">
        <v>8</v>
      </c>
    </row>
    <row r="943" s="5" customFormat="1" customHeight="1" spans="1:22">
      <c r="A943" s="47"/>
      <c r="B943" s="42"/>
      <c r="C943" s="47"/>
      <c r="D943" s="252" t="s">
        <v>760</v>
      </c>
      <c r="E943" s="306">
        <v>94.8</v>
      </c>
      <c r="F943" s="306">
        <v>142</v>
      </c>
      <c r="G943" s="306">
        <v>10.2</v>
      </c>
      <c r="H943" s="306">
        <v>30.4</v>
      </c>
      <c r="I943" s="306">
        <v>198</v>
      </c>
      <c r="J943" s="306">
        <v>21.4</v>
      </c>
      <c r="K943" s="306">
        <v>70.4</v>
      </c>
      <c r="L943" s="306">
        <v>179.1</v>
      </c>
      <c r="M943" s="306">
        <v>163.1</v>
      </c>
      <c r="N943" s="306">
        <v>91.1</v>
      </c>
      <c r="O943" s="306">
        <v>23.84</v>
      </c>
      <c r="P943" s="306">
        <v>16.6</v>
      </c>
      <c r="Q943" s="306">
        <v>16.29</v>
      </c>
      <c r="R943" s="306">
        <v>16.47</v>
      </c>
      <c r="S943" s="306">
        <v>16.45</v>
      </c>
      <c r="T943" s="306">
        <v>822.78</v>
      </c>
      <c r="U943" s="312">
        <v>9.7</v>
      </c>
      <c r="V943" s="306">
        <v>2</v>
      </c>
    </row>
    <row r="944" s="5" customFormat="1" customHeight="1" spans="1:22">
      <c r="A944" s="47"/>
      <c r="B944" s="42"/>
      <c r="C944" s="47"/>
      <c r="D944" s="252" t="s">
        <v>754</v>
      </c>
      <c r="E944" s="306">
        <v>111.3</v>
      </c>
      <c r="F944" s="306">
        <v>155</v>
      </c>
      <c r="G944" s="306">
        <v>7.2</v>
      </c>
      <c r="H944" s="306">
        <v>25.1</v>
      </c>
      <c r="I944" s="306">
        <v>248.6</v>
      </c>
      <c r="J944" s="306">
        <v>20.7</v>
      </c>
      <c r="K944" s="306">
        <v>82.4</v>
      </c>
      <c r="L944" s="306">
        <v>171.3</v>
      </c>
      <c r="M944" s="306">
        <v>137.6</v>
      </c>
      <c r="N944" s="306">
        <v>80.3</v>
      </c>
      <c r="O944" s="306">
        <v>24.6</v>
      </c>
      <c r="P944" s="306">
        <v>15.27</v>
      </c>
      <c r="Q944" s="306">
        <v>15.62</v>
      </c>
      <c r="R944" s="306">
        <v>15.32</v>
      </c>
      <c r="S944" s="306">
        <v>15.4</v>
      </c>
      <c r="T944" s="306">
        <v>689.42</v>
      </c>
      <c r="U944" s="312">
        <v>6.7</v>
      </c>
      <c r="V944" s="306">
        <v>7</v>
      </c>
    </row>
    <row r="945" s="5" customFormat="1" customHeight="1" spans="1:22">
      <c r="A945" s="47"/>
      <c r="B945" s="42"/>
      <c r="C945" s="47"/>
      <c r="D945" s="252" t="s">
        <v>731</v>
      </c>
      <c r="E945" s="306">
        <v>105</v>
      </c>
      <c r="F945" s="306">
        <v>140</v>
      </c>
      <c r="G945" s="306">
        <v>8</v>
      </c>
      <c r="H945" s="306">
        <v>45.1</v>
      </c>
      <c r="I945" s="306">
        <v>464.3</v>
      </c>
      <c r="J945" s="306">
        <v>26.6</v>
      </c>
      <c r="K945" s="306">
        <v>58.9</v>
      </c>
      <c r="L945" s="306">
        <v>133</v>
      </c>
      <c r="M945" s="306">
        <v>125.2</v>
      </c>
      <c r="N945" s="306">
        <v>94.2</v>
      </c>
      <c r="O945" s="306">
        <v>24.8</v>
      </c>
      <c r="P945" s="306">
        <v>15.46</v>
      </c>
      <c r="Q945" s="306">
        <v>15.33</v>
      </c>
      <c r="R945" s="306">
        <v>15.75</v>
      </c>
      <c r="S945" s="306">
        <v>15.51</v>
      </c>
      <c r="T945" s="306">
        <v>775.7</v>
      </c>
      <c r="U945" s="312">
        <v>16.79</v>
      </c>
      <c r="V945" s="306">
        <v>2</v>
      </c>
    </row>
    <row r="946" s="5" customFormat="1" customHeight="1" spans="1:22">
      <c r="A946" s="47"/>
      <c r="B946" s="42"/>
      <c r="C946" s="47"/>
      <c r="D946" s="252" t="s">
        <v>736</v>
      </c>
      <c r="E946" s="306">
        <v>112.3</v>
      </c>
      <c r="F946" s="306">
        <v>149</v>
      </c>
      <c r="G946" s="306">
        <v>8.2</v>
      </c>
      <c r="H946" s="306">
        <v>34.2</v>
      </c>
      <c r="I946" s="306">
        <v>317.1</v>
      </c>
      <c r="J946" s="306">
        <v>23.7</v>
      </c>
      <c r="K946" s="306">
        <v>69.3</v>
      </c>
      <c r="L946" s="306">
        <v>133.9</v>
      </c>
      <c r="M946" s="306">
        <v>126.9</v>
      </c>
      <c r="N946" s="306">
        <v>94.8</v>
      </c>
      <c r="O946" s="306">
        <v>26.1</v>
      </c>
      <c r="P946" s="306">
        <v>17.9</v>
      </c>
      <c r="Q946" s="306">
        <v>17.5</v>
      </c>
      <c r="R946" s="306">
        <v>17.8</v>
      </c>
      <c r="S946" s="306">
        <v>17.73</v>
      </c>
      <c r="T946" s="306">
        <v>735.22</v>
      </c>
      <c r="U946" s="312">
        <v>8.93</v>
      </c>
      <c r="V946" s="306">
        <v>1</v>
      </c>
    </row>
    <row r="947" s="5" customFormat="1" customHeight="1" spans="1:22">
      <c r="A947" s="47"/>
      <c r="B947" s="42"/>
      <c r="C947" s="47"/>
      <c r="D947" s="252" t="s">
        <v>752</v>
      </c>
      <c r="E947" s="306">
        <v>97.6</v>
      </c>
      <c r="F947" s="306">
        <v>152</v>
      </c>
      <c r="G947" s="306">
        <v>9.3</v>
      </c>
      <c r="H947" s="306">
        <v>41.89</v>
      </c>
      <c r="I947" s="306">
        <v>350.4</v>
      </c>
      <c r="J947" s="306">
        <v>20</v>
      </c>
      <c r="K947" s="306">
        <v>47.74</v>
      </c>
      <c r="L947" s="306">
        <v>178.44</v>
      </c>
      <c r="M947" s="306">
        <v>160.22</v>
      </c>
      <c r="N947" s="306">
        <v>89.79</v>
      </c>
      <c r="O947" s="306">
        <v>26.32</v>
      </c>
      <c r="P947" s="306">
        <v>13.79</v>
      </c>
      <c r="Q947" s="306">
        <v>13.36</v>
      </c>
      <c r="R947" s="306">
        <v>13.63</v>
      </c>
      <c r="S947" s="306">
        <v>13.59</v>
      </c>
      <c r="T947" s="306">
        <v>679.67</v>
      </c>
      <c r="U947" s="312">
        <v>3.21</v>
      </c>
      <c r="V947" s="306">
        <v>6</v>
      </c>
    </row>
    <row r="948" s="5" customFormat="1" customHeight="1" spans="1:22">
      <c r="A948" s="47"/>
      <c r="B948" s="42"/>
      <c r="C948" s="47"/>
      <c r="D948" s="252" t="s">
        <v>906</v>
      </c>
      <c r="E948" s="306">
        <v>103.2</v>
      </c>
      <c r="F948" s="306">
        <v>150</v>
      </c>
      <c r="G948" s="306">
        <v>7.61</v>
      </c>
      <c r="H948" s="306">
        <v>54.93</v>
      </c>
      <c r="I948" s="306">
        <v>721.8</v>
      </c>
      <c r="J948" s="306">
        <v>22.78</v>
      </c>
      <c r="K948" s="306">
        <v>41.5</v>
      </c>
      <c r="L948" s="306">
        <v>169.5</v>
      </c>
      <c r="M948" s="306">
        <v>158</v>
      </c>
      <c r="N948" s="306">
        <v>93.2</v>
      </c>
      <c r="O948" s="306">
        <v>23.86</v>
      </c>
      <c r="P948" s="306">
        <v>17.47</v>
      </c>
      <c r="Q948" s="306">
        <v>17.58</v>
      </c>
      <c r="R948" s="306">
        <v>17.68</v>
      </c>
      <c r="S948" s="306">
        <v>17.58</v>
      </c>
      <c r="T948" s="306">
        <v>813.78</v>
      </c>
      <c r="U948" s="312">
        <v>6.85</v>
      </c>
      <c r="V948" s="306">
        <v>1</v>
      </c>
    </row>
    <row r="949" s="5" customFormat="1" customHeight="1" spans="1:22">
      <c r="A949" s="47"/>
      <c r="B949" s="42"/>
      <c r="C949" s="47"/>
      <c r="D949" s="261" t="s">
        <v>580</v>
      </c>
      <c r="E949" s="307">
        <f t="shared" ref="E949:T949" si="49">AVERAGE(E938:E948)</f>
        <v>103.309090909091</v>
      </c>
      <c r="F949" s="307">
        <f t="shared" si="49"/>
        <v>148.090909090909</v>
      </c>
      <c r="G949" s="307">
        <f t="shared" si="49"/>
        <v>8.03727272727273</v>
      </c>
      <c r="H949" s="307">
        <f t="shared" si="49"/>
        <v>34.7372727272727</v>
      </c>
      <c r="I949" s="307">
        <f t="shared" si="49"/>
        <v>344.483636363636</v>
      </c>
      <c r="J949" s="307">
        <f t="shared" si="49"/>
        <v>22.35</v>
      </c>
      <c r="K949" s="307">
        <f t="shared" si="49"/>
        <v>67.4181818181818</v>
      </c>
      <c r="L949" s="307">
        <f t="shared" si="49"/>
        <v>163.64</v>
      </c>
      <c r="M949" s="307">
        <f t="shared" si="49"/>
        <v>142.608181818182</v>
      </c>
      <c r="N949" s="307">
        <f t="shared" si="49"/>
        <v>87.91</v>
      </c>
      <c r="O949" s="307">
        <f t="shared" si="49"/>
        <v>24.6918181818182</v>
      </c>
      <c r="P949" s="314">
        <f t="shared" si="49"/>
        <v>15.3372727272727</v>
      </c>
      <c r="Q949" s="314">
        <f t="shared" si="49"/>
        <v>15.4381818181818</v>
      </c>
      <c r="R949" s="314">
        <f t="shared" si="49"/>
        <v>15.5472727272727</v>
      </c>
      <c r="S949" s="314">
        <f t="shared" si="49"/>
        <v>15.4418181818182</v>
      </c>
      <c r="T949" s="314">
        <f t="shared" si="49"/>
        <v>730.216363636364</v>
      </c>
      <c r="U949" s="314">
        <v>6.63</v>
      </c>
      <c r="V949" s="319">
        <v>1</v>
      </c>
    </row>
    <row r="950" s="5" customFormat="1" customHeight="1" spans="1:22">
      <c r="A950" s="47" t="s">
        <v>866</v>
      </c>
      <c r="B950" s="42"/>
      <c r="C950" s="217" t="s">
        <v>907</v>
      </c>
      <c r="D950" s="72" t="s">
        <v>887</v>
      </c>
      <c r="E950" s="308">
        <v>109.2</v>
      </c>
      <c r="F950" s="309">
        <v>149</v>
      </c>
      <c r="G950" s="309">
        <v>7.9</v>
      </c>
      <c r="H950" s="309">
        <v>31</v>
      </c>
      <c r="I950" s="309">
        <v>292.4</v>
      </c>
      <c r="J950" s="309">
        <v>20</v>
      </c>
      <c r="K950" s="309">
        <v>64.5</v>
      </c>
      <c r="L950" s="308">
        <v>191</v>
      </c>
      <c r="M950" s="308">
        <v>175.4</v>
      </c>
      <c r="N950" s="308">
        <v>91.8</v>
      </c>
      <c r="O950" s="309">
        <v>24.1</v>
      </c>
      <c r="P950" s="309">
        <v>173.4</v>
      </c>
      <c r="Q950" s="309">
        <v>168.5</v>
      </c>
      <c r="R950" s="308"/>
      <c r="S950" s="309">
        <v>171</v>
      </c>
      <c r="T950" s="309">
        <v>759.7</v>
      </c>
      <c r="U950" s="320">
        <v>9</v>
      </c>
      <c r="V950" s="308">
        <v>2</v>
      </c>
    </row>
    <row r="951" s="5" customFormat="1" customHeight="1" spans="1:22">
      <c r="A951" s="47"/>
      <c r="B951" s="42"/>
      <c r="C951" s="61"/>
      <c r="D951" s="72" t="s">
        <v>753</v>
      </c>
      <c r="E951" s="308">
        <v>87</v>
      </c>
      <c r="F951" s="308">
        <v>146</v>
      </c>
      <c r="G951" s="308">
        <v>8.1</v>
      </c>
      <c r="H951" s="308">
        <v>32.6</v>
      </c>
      <c r="I951" s="309">
        <v>402.47</v>
      </c>
      <c r="J951" s="309">
        <v>22.3</v>
      </c>
      <c r="K951" s="309">
        <v>68.4</v>
      </c>
      <c r="L951" s="308">
        <v>137.39</v>
      </c>
      <c r="M951" s="308">
        <v>127.9</v>
      </c>
      <c r="N951" s="308">
        <v>92.5</v>
      </c>
      <c r="O951" s="309">
        <v>24.1</v>
      </c>
      <c r="P951" s="308">
        <v>149.1</v>
      </c>
      <c r="Q951" s="308">
        <v>148.02</v>
      </c>
      <c r="R951" s="308"/>
      <c r="S951" s="308">
        <v>148.56</v>
      </c>
      <c r="T951" s="308">
        <v>660.3</v>
      </c>
      <c r="U951" s="320">
        <v>5.97</v>
      </c>
      <c r="V951" s="308">
        <v>1</v>
      </c>
    </row>
    <row r="952" s="5" customFormat="1" customHeight="1" spans="1:22">
      <c r="A952" s="47"/>
      <c r="B952" s="42"/>
      <c r="C952" s="61"/>
      <c r="D952" s="72" t="s">
        <v>770</v>
      </c>
      <c r="E952" s="308">
        <v>107.8</v>
      </c>
      <c r="F952" s="308">
        <v>143</v>
      </c>
      <c r="G952" s="308">
        <v>7.8</v>
      </c>
      <c r="H952" s="308">
        <v>29.2</v>
      </c>
      <c r="I952" s="308">
        <v>274.4</v>
      </c>
      <c r="J952" s="308">
        <v>21.4</v>
      </c>
      <c r="K952" s="308">
        <v>73.3</v>
      </c>
      <c r="L952" s="308">
        <v>176.3</v>
      </c>
      <c r="M952" s="308">
        <v>156.1</v>
      </c>
      <c r="N952" s="308">
        <v>88.6</v>
      </c>
      <c r="O952" s="308">
        <v>24.01</v>
      </c>
      <c r="P952" s="308">
        <v>188.3</v>
      </c>
      <c r="Q952" s="308">
        <v>191.2</v>
      </c>
      <c r="R952" s="308"/>
      <c r="S952" s="308">
        <v>189.75</v>
      </c>
      <c r="T952" s="308">
        <v>759</v>
      </c>
      <c r="U952" s="321">
        <v>8.61</v>
      </c>
      <c r="V952" s="308">
        <v>1</v>
      </c>
    </row>
    <row r="953" s="5" customFormat="1" customHeight="1" spans="1:22">
      <c r="A953" s="47"/>
      <c r="B953" s="42"/>
      <c r="C953" s="61"/>
      <c r="D953" s="72" t="s">
        <v>756</v>
      </c>
      <c r="E953" s="308">
        <v>95.8</v>
      </c>
      <c r="F953" s="308">
        <v>145</v>
      </c>
      <c r="G953" s="310">
        <v>7.9</v>
      </c>
      <c r="H953" s="310">
        <v>31</v>
      </c>
      <c r="I953" s="310">
        <v>292.4</v>
      </c>
      <c r="J953" s="310">
        <v>24.1</v>
      </c>
      <c r="K953" s="310">
        <v>77.741935483871</v>
      </c>
      <c r="L953" s="310">
        <v>229.02962962963</v>
      </c>
      <c r="M953" s="310">
        <v>187.788888888889</v>
      </c>
      <c r="N953" s="310">
        <v>82.2512584104107</v>
      </c>
      <c r="O953" s="310">
        <v>23.2933333333333</v>
      </c>
      <c r="P953" s="310">
        <v>215.6</v>
      </c>
      <c r="Q953" s="310">
        <v>208.4</v>
      </c>
      <c r="R953" s="308"/>
      <c r="S953" s="310">
        <f>AVERAGE(Q953:R953)</f>
        <v>208.4</v>
      </c>
      <c r="T953" s="310">
        <v>785.2</v>
      </c>
      <c r="U953" s="321">
        <v>13.7</v>
      </c>
      <c r="V953" s="308">
        <v>1</v>
      </c>
    </row>
    <row r="954" s="5" customFormat="1" customHeight="1" spans="1:22">
      <c r="A954" s="47"/>
      <c r="B954" s="42"/>
      <c r="C954" s="61"/>
      <c r="D954" s="72" t="s">
        <v>888</v>
      </c>
      <c r="E954" s="308">
        <v>100.3</v>
      </c>
      <c r="F954" s="308">
        <v>155</v>
      </c>
      <c r="G954" s="308">
        <v>9.3</v>
      </c>
      <c r="H954" s="309">
        <v>28.52</v>
      </c>
      <c r="I954" s="309">
        <v>206.7</v>
      </c>
      <c r="J954" s="309">
        <v>19.3</v>
      </c>
      <c r="K954" s="309">
        <v>67.7</v>
      </c>
      <c r="L954" s="309">
        <v>169.2</v>
      </c>
      <c r="M954" s="309">
        <v>146</v>
      </c>
      <c r="N954" s="309">
        <v>86.3</v>
      </c>
      <c r="O954" s="309">
        <v>24.6</v>
      </c>
      <c r="P954" s="309">
        <v>132.5</v>
      </c>
      <c r="Q954" s="309">
        <v>138</v>
      </c>
      <c r="R954" s="308"/>
      <c r="S954" s="309">
        <v>135.25</v>
      </c>
      <c r="T954" s="309">
        <v>601.11</v>
      </c>
      <c r="U954" s="320">
        <v>7.65</v>
      </c>
      <c r="V954" s="308">
        <v>1</v>
      </c>
    </row>
    <row r="955" s="5" customFormat="1" customHeight="1" spans="1:22">
      <c r="A955" s="47"/>
      <c r="B955" s="42"/>
      <c r="C955" s="61"/>
      <c r="D955" s="72" t="s">
        <v>760</v>
      </c>
      <c r="E955" s="309">
        <v>94</v>
      </c>
      <c r="F955" s="309">
        <v>141</v>
      </c>
      <c r="G955" s="309">
        <v>8.3</v>
      </c>
      <c r="H955" s="309">
        <v>26.9</v>
      </c>
      <c r="I955" s="309">
        <v>224.1</v>
      </c>
      <c r="J955" s="309">
        <v>18.9</v>
      </c>
      <c r="K955" s="309">
        <v>70.3</v>
      </c>
      <c r="L955" s="308">
        <v>159.1</v>
      </c>
      <c r="M955" s="308">
        <v>143.1</v>
      </c>
      <c r="N955" s="308">
        <v>89.9</v>
      </c>
      <c r="O955" s="308">
        <v>28.5</v>
      </c>
      <c r="P955" s="308">
        <v>130.44</v>
      </c>
      <c r="Q955" s="308">
        <v>137.6</v>
      </c>
      <c r="R955" s="308"/>
      <c r="S955" s="308">
        <v>134.02</v>
      </c>
      <c r="T955" s="308">
        <v>595.67</v>
      </c>
      <c r="U955" s="321">
        <v>6.98</v>
      </c>
      <c r="V955" s="308">
        <v>1</v>
      </c>
    </row>
    <row r="956" s="5" customFormat="1" customHeight="1" spans="1:22">
      <c r="A956" s="47"/>
      <c r="B956" s="42"/>
      <c r="C956" s="61"/>
      <c r="D956" s="72" t="s">
        <v>754</v>
      </c>
      <c r="E956" s="309">
        <v>112.5</v>
      </c>
      <c r="F956" s="309">
        <v>154</v>
      </c>
      <c r="G956" s="309">
        <v>7.2</v>
      </c>
      <c r="H956" s="309">
        <v>25.4</v>
      </c>
      <c r="I956" s="309">
        <v>252.8</v>
      </c>
      <c r="J956" s="309">
        <v>21.2</v>
      </c>
      <c r="K956" s="309">
        <v>83.4</v>
      </c>
      <c r="L956" s="309">
        <v>168</v>
      </c>
      <c r="M956" s="309">
        <v>133.2</v>
      </c>
      <c r="N956" s="309">
        <v>79.3</v>
      </c>
      <c r="O956" s="309">
        <v>23.4</v>
      </c>
      <c r="P956" s="309">
        <v>232.29</v>
      </c>
      <c r="Q956" s="309">
        <v>238.9</v>
      </c>
      <c r="R956" s="308"/>
      <c r="S956" s="309">
        <v>235.59</v>
      </c>
      <c r="T956" s="309">
        <v>713.2</v>
      </c>
      <c r="U956" s="320">
        <v>4.77</v>
      </c>
      <c r="V956" s="308">
        <v>2</v>
      </c>
    </row>
    <row r="957" s="5" customFormat="1" customHeight="1" spans="1:22">
      <c r="A957" s="47"/>
      <c r="B957" s="42"/>
      <c r="C957" s="61"/>
      <c r="D957" s="72" t="s">
        <v>731</v>
      </c>
      <c r="E957" s="308">
        <v>104</v>
      </c>
      <c r="F957" s="308">
        <v>149</v>
      </c>
      <c r="G957" s="308">
        <v>8.5</v>
      </c>
      <c r="H957" s="308">
        <v>32.2</v>
      </c>
      <c r="I957" s="308">
        <v>279.1</v>
      </c>
      <c r="J957" s="308">
        <v>21.1</v>
      </c>
      <c r="K957" s="308">
        <v>65.4</v>
      </c>
      <c r="L957" s="308">
        <v>145.2</v>
      </c>
      <c r="M957" s="308">
        <v>130.3</v>
      </c>
      <c r="N957" s="308">
        <v>89.7</v>
      </c>
      <c r="O957" s="308">
        <v>24</v>
      </c>
      <c r="P957" s="308">
        <v>333.2</v>
      </c>
      <c r="Q957" s="308">
        <v>327.4</v>
      </c>
      <c r="R957" s="308"/>
      <c r="S957" s="308">
        <v>330.3</v>
      </c>
      <c r="T957" s="308">
        <v>660.6</v>
      </c>
      <c r="U957" s="321">
        <v>7.36</v>
      </c>
      <c r="V957" s="308">
        <v>2</v>
      </c>
    </row>
    <row r="958" s="5" customFormat="1" customHeight="1" spans="1:22">
      <c r="A958" s="47"/>
      <c r="B958" s="42"/>
      <c r="C958" s="61"/>
      <c r="D958" s="72" t="s">
        <v>736</v>
      </c>
      <c r="E958" s="308">
        <v>106.3</v>
      </c>
      <c r="F958" s="308">
        <v>148</v>
      </c>
      <c r="G958" s="308">
        <v>7.4</v>
      </c>
      <c r="H958" s="308">
        <v>30.8</v>
      </c>
      <c r="I958" s="308">
        <v>316.2</v>
      </c>
      <c r="J958" s="308">
        <v>22.7</v>
      </c>
      <c r="K958" s="308">
        <v>73.7</v>
      </c>
      <c r="L958" s="308">
        <v>150.7</v>
      </c>
      <c r="M958" s="308">
        <v>130.4</v>
      </c>
      <c r="N958" s="308">
        <v>86.5</v>
      </c>
      <c r="O958" s="308">
        <v>23.6</v>
      </c>
      <c r="P958" s="308">
        <v>178.4</v>
      </c>
      <c r="Q958" s="308">
        <v>188.4</v>
      </c>
      <c r="R958" s="308"/>
      <c r="S958" s="308">
        <v>183.4</v>
      </c>
      <c r="T958" s="308">
        <v>671.8</v>
      </c>
      <c r="U958" s="321">
        <v>8.55</v>
      </c>
      <c r="V958" s="308">
        <v>2</v>
      </c>
    </row>
    <row r="959" s="5" customFormat="1" customHeight="1" spans="1:22">
      <c r="A959" s="47"/>
      <c r="B959" s="42"/>
      <c r="C959" s="61"/>
      <c r="D959" s="72" t="s">
        <v>906</v>
      </c>
      <c r="E959" s="308">
        <v>112</v>
      </c>
      <c r="F959" s="308">
        <v>149</v>
      </c>
      <c r="G959" s="308">
        <v>8</v>
      </c>
      <c r="H959" s="308">
        <v>41.2</v>
      </c>
      <c r="I959" s="308">
        <v>415</v>
      </c>
      <c r="J959" s="308">
        <v>22.85</v>
      </c>
      <c r="K959" s="308">
        <v>55.46</v>
      </c>
      <c r="L959" s="308">
        <v>176</v>
      </c>
      <c r="M959" s="308">
        <v>147</v>
      </c>
      <c r="N959" s="308">
        <v>83.5</v>
      </c>
      <c r="O959" s="308">
        <v>23</v>
      </c>
      <c r="P959" s="308">
        <v>170.32</v>
      </c>
      <c r="Q959" s="308">
        <v>168.18</v>
      </c>
      <c r="R959" s="308"/>
      <c r="S959" s="308">
        <v>169.25</v>
      </c>
      <c r="T959" s="308">
        <v>769.3</v>
      </c>
      <c r="U959" s="321">
        <v>2.52</v>
      </c>
      <c r="V959" s="309">
        <v>2</v>
      </c>
    </row>
    <row r="960" s="5" customFormat="1" customHeight="1" spans="1:22">
      <c r="A960" s="47"/>
      <c r="B960" s="42"/>
      <c r="C960" s="61"/>
      <c r="D960" s="271" t="s">
        <v>580</v>
      </c>
      <c r="E960" s="311">
        <v>102.9</v>
      </c>
      <c r="F960" s="311">
        <v>147.9</v>
      </c>
      <c r="G960" s="311">
        <v>8</v>
      </c>
      <c r="H960" s="311">
        <v>30.9</v>
      </c>
      <c r="I960" s="311">
        <v>295.6</v>
      </c>
      <c r="J960" s="311">
        <v>21.4</v>
      </c>
      <c r="K960" s="311">
        <v>70</v>
      </c>
      <c r="L960" s="311">
        <v>170.2</v>
      </c>
      <c r="M960" s="311">
        <v>147.7</v>
      </c>
      <c r="N960" s="311">
        <v>86.8</v>
      </c>
      <c r="O960" s="311">
        <v>24.3</v>
      </c>
      <c r="P960" s="311">
        <v>190.4</v>
      </c>
      <c r="Q960" s="311">
        <v>191.5</v>
      </c>
      <c r="R960" s="311"/>
      <c r="S960" s="311">
        <v>190.6</v>
      </c>
      <c r="T960" s="311">
        <v>697.6</v>
      </c>
      <c r="U960" s="322">
        <v>7.51</v>
      </c>
      <c r="V960" s="323">
        <v>1</v>
      </c>
    </row>
    <row r="961" s="5" customFormat="1" customHeight="1" spans="1:22">
      <c r="A961" s="47" t="s">
        <v>868</v>
      </c>
      <c r="B961" s="27" t="s">
        <v>908</v>
      </c>
      <c r="C961" s="25" t="s">
        <v>908</v>
      </c>
      <c r="D961" s="252" t="s">
        <v>887</v>
      </c>
      <c r="E961" s="306">
        <v>98.4</v>
      </c>
      <c r="F961" s="306">
        <v>152</v>
      </c>
      <c r="G961" s="306">
        <v>7.3</v>
      </c>
      <c r="H961" s="306">
        <v>34.8</v>
      </c>
      <c r="I961" s="306">
        <v>376.7</v>
      </c>
      <c r="J961" s="306">
        <v>23.6</v>
      </c>
      <c r="K961" s="306">
        <v>67.8</v>
      </c>
      <c r="L961" s="306">
        <v>144.8</v>
      </c>
      <c r="M961" s="306">
        <v>125.4</v>
      </c>
      <c r="N961" s="306">
        <v>86.6</v>
      </c>
      <c r="O961" s="306">
        <v>26.5</v>
      </c>
      <c r="P961" s="306">
        <v>13.9</v>
      </c>
      <c r="Q961" s="306">
        <v>14.4</v>
      </c>
      <c r="R961" s="306">
        <v>14</v>
      </c>
      <c r="S961" s="306">
        <v>14.1</v>
      </c>
      <c r="T961" s="306">
        <v>626.7</v>
      </c>
      <c r="U961" s="312">
        <v>10.16</v>
      </c>
      <c r="V961" s="306">
        <v>3</v>
      </c>
    </row>
    <row r="962" s="5" customFormat="1" customHeight="1" spans="1:22">
      <c r="A962" s="47"/>
      <c r="B962" s="42"/>
      <c r="C962" s="47"/>
      <c r="D962" s="252" t="s">
        <v>753</v>
      </c>
      <c r="E962" s="306">
        <v>89.3</v>
      </c>
      <c r="F962" s="306">
        <v>151</v>
      </c>
      <c r="G962" s="306">
        <v>8.3</v>
      </c>
      <c r="H962" s="306">
        <v>33.8</v>
      </c>
      <c r="I962" s="306">
        <v>307.2</v>
      </c>
      <c r="J962" s="306">
        <v>24.8</v>
      </c>
      <c r="K962" s="306">
        <v>73.4</v>
      </c>
      <c r="L962" s="306">
        <v>135.8</v>
      </c>
      <c r="M962" s="306">
        <v>108.8</v>
      </c>
      <c r="N962" s="306">
        <v>80.1</v>
      </c>
      <c r="O962" s="306">
        <v>25.1</v>
      </c>
      <c r="P962" s="312">
        <v>14.34</v>
      </c>
      <c r="Q962" s="312">
        <v>14.04</v>
      </c>
      <c r="R962" s="312">
        <v>14.71</v>
      </c>
      <c r="S962" s="312">
        <v>14.36</v>
      </c>
      <c r="T962" s="318">
        <v>634</v>
      </c>
      <c r="U962" s="312">
        <v>0.84</v>
      </c>
      <c r="V962" s="306">
        <v>7</v>
      </c>
    </row>
    <row r="963" s="5" customFormat="1" customHeight="1" spans="1:22">
      <c r="A963" s="47"/>
      <c r="B963" s="42"/>
      <c r="C963" s="47"/>
      <c r="D963" s="252" t="s">
        <v>770</v>
      </c>
      <c r="E963" s="306">
        <v>98.8</v>
      </c>
      <c r="F963" s="306">
        <v>141</v>
      </c>
      <c r="G963" s="306">
        <v>7.6</v>
      </c>
      <c r="H963" s="306">
        <v>26.13</v>
      </c>
      <c r="I963" s="306">
        <v>243</v>
      </c>
      <c r="J963" s="306">
        <v>22.74</v>
      </c>
      <c r="K963" s="306">
        <v>87</v>
      </c>
      <c r="L963" s="306">
        <v>123.5</v>
      </c>
      <c r="M963" s="306">
        <v>111.2</v>
      </c>
      <c r="N963" s="306">
        <v>82</v>
      </c>
      <c r="O963" s="306">
        <v>25.52</v>
      </c>
      <c r="P963" s="306">
        <v>12.24</v>
      </c>
      <c r="Q963" s="306">
        <v>12.24</v>
      </c>
      <c r="R963" s="306">
        <v>12.92</v>
      </c>
      <c r="S963" s="306">
        <v>12.47</v>
      </c>
      <c r="T963" s="306">
        <v>623.5</v>
      </c>
      <c r="U963" s="312">
        <v>-2.96</v>
      </c>
      <c r="V963" s="306">
        <v>9</v>
      </c>
    </row>
    <row r="964" s="5" customFormat="1" customHeight="1" spans="1:22">
      <c r="A964" s="47"/>
      <c r="B964" s="42"/>
      <c r="C964" s="47"/>
      <c r="D964" s="252" t="s">
        <v>756</v>
      </c>
      <c r="E964" s="306">
        <v>102.3</v>
      </c>
      <c r="F964" s="306">
        <v>140</v>
      </c>
      <c r="G964" s="306">
        <v>8.3</v>
      </c>
      <c r="H964" s="306">
        <v>27.8</v>
      </c>
      <c r="I964" s="306">
        <v>314</v>
      </c>
      <c r="J964" s="306">
        <v>19</v>
      </c>
      <c r="K964" s="306">
        <v>68.3453237410072</v>
      </c>
      <c r="L964" s="306">
        <v>156.29</v>
      </c>
      <c r="M964" s="306">
        <v>137.43</v>
      </c>
      <c r="N964" s="306">
        <v>87.93</v>
      </c>
      <c r="O964" s="306">
        <v>26.77</v>
      </c>
      <c r="P964" s="306">
        <v>14.95</v>
      </c>
      <c r="Q964" s="306">
        <v>13.8</v>
      </c>
      <c r="R964" s="306">
        <v>13.65</v>
      </c>
      <c r="S964" s="306">
        <v>14.13</v>
      </c>
      <c r="T964" s="306">
        <v>706.67</v>
      </c>
      <c r="U964" s="312">
        <v>-0.84</v>
      </c>
      <c r="V964" s="306">
        <v>11</v>
      </c>
    </row>
    <row r="965" s="5" customFormat="1" customHeight="1" spans="1:22">
      <c r="A965" s="47"/>
      <c r="B965" s="42"/>
      <c r="C965" s="47"/>
      <c r="D965" s="252" t="s">
        <v>888</v>
      </c>
      <c r="E965" s="306">
        <v>104</v>
      </c>
      <c r="F965" s="306">
        <v>150</v>
      </c>
      <c r="G965" s="306">
        <v>12.92</v>
      </c>
      <c r="H965" s="306">
        <v>29.45</v>
      </c>
      <c r="I965" s="306">
        <v>127.94</v>
      </c>
      <c r="J965" s="306">
        <v>22.23</v>
      </c>
      <c r="K965" s="306">
        <v>75.48</v>
      </c>
      <c r="L965" s="306">
        <v>154.7</v>
      </c>
      <c r="M965" s="306">
        <v>129</v>
      </c>
      <c r="N965" s="306">
        <v>83.39</v>
      </c>
      <c r="O965" s="306">
        <v>24.23</v>
      </c>
      <c r="P965" s="306">
        <v>11.66</v>
      </c>
      <c r="Q965" s="306">
        <v>11.71</v>
      </c>
      <c r="R965" s="306">
        <v>11.04</v>
      </c>
      <c r="S965" s="306">
        <v>11.47</v>
      </c>
      <c r="T965" s="306">
        <v>573.64</v>
      </c>
      <c r="U965" s="312">
        <v>1.03</v>
      </c>
      <c r="V965" s="306">
        <v>5</v>
      </c>
    </row>
    <row r="966" s="5" customFormat="1" customHeight="1" spans="1:22">
      <c r="A966" s="47"/>
      <c r="B966" s="42"/>
      <c r="C966" s="47"/>
      <c r="D966" s="252" t="s">
        <v>760</v>
      </c>
      <c r="E966" s="306">
        <v>82</v>
      </c>
      <c r="F966" s="306">
        <v>140</v>
      </c>
      <c r="G966" s="306">
        <v>8</v>
      </c>
      <c r="H966" s="306">
        <v>22.5</v>
      </c>
      <c r="I966" s="306">
        <v>181.8</v>
      </c>
      <c r="J966" s="306">
        <v>18.9</v>
      </c>
      <c r="K966" s="306">
        <v>84</v>
      </c>
      <c r="L966" s="306">
        <v>129</v>
      </c>
      <c r="M966" s="306">
        <v>121</v>
      </c>
      <c r="N966" s="306">
        <v>94</v>
      </c>
      <c r="O966" s="306">
        <v>26.1</v>
      </c>
      <c r="P966" s="306">
        <v>14.41</v>
      </c>
      <c r="Q966" s="306">
        <v>14.66</v>
      </c>
      <c r="R966" s="306">
        <v>14.53</v>
      </c>
      <c r="S966" s="306">
        <v>14.53</v>
      </c>
      <c r="T966" s="306">
        <v>640.77</v>
      </c>
      <c r="U966" s="312">
        <v>3.34</v>
      </c>
      <c r="V966" s="306">
        <v>5</v>
      </c>
    </row>
    <row r="967" s="5" customFormat="1" customHeight="1" spans="1:22">
      <c r="A967" s="47"/>
      <c r="B967" s="42"/>
      <c r="C967" s="47"/>
      <c r="D967" s="252" t="s">
        <v>754</v>
      </c>
      <c r="E967" s="306">
        <v>98.5</v>
      </c>
      <c r="F967" s="306">
        <v>155</v>
      </c>
      <c r="G967" s="306">
        <v>7.2</v>
      </c>
      <c r="H967" s="306">
        <v>24.7</v>
      </c>
      <c r="I967" s="306">
        <v>243.1</v>
      </c>
      <c r="J967" s="306">
        <v>21.2</v>
      </c>
      <c r="K967" s="306">
        <v>85.7</v>
      </c>
      <c r="L967" s="306">
        <v>163.4</v>
      </c>
      <c r="M967" s="306">
        <v>137.4</v>
      </c>
      <c r="N967" s="306">
        <v>84.1</v>
      </c>
      <c r="O967" s="306">
        <v>24.4</v>
      </c>
      <c r="P967" s="306">
        <v>16.16</v>
      </c>
      <c r="Q967" s="306">
        <v>15.48</v>
      </c>
      <c r="R967" s="306">
        <v>15.14</v>
      </c>
      <c r="S967" s="306">
        <v>15.59</v>
      </c>
      <c r="T967" s="306">
        <v>697.93</v>
      </c>
      <c r="U967" s="312">
        <v>8.19</v>
      </c>
      <c r="V967" s="306">
        <v>7</v>
      </c>
    </row>
    <row r="968" s="5" customFormat="1" customHeight="1" spans="1:22">
      <c r="A968" s="47"/>
      <c r="B968" s="42"/>
      <c r="C968" s="47"/>
      <c r="D968" s="252" t="s">
        <v>731</v>
      </c>
      <c r="E968" s="306">
        <v>97</v>
      </c>
      <c r="F968" s="306">
        <v>148</v>
      </c>
      <c r="G968" s="306">
        <v>6.2</v>
      </c>
      <c r="H968" s="306">
        <v>25.6</v>
      </c>
      <c r="I968" s="306">
        <v>312.2</v>
      </c>
      <c r="J968" s="306">
        <v>21.1</v>
      </c>
      <c r="K968" s="306">
        <v>82.6</v>
      </c>
      <c r="L968" s="306">
        <v>114.9</v>
      </c>
      <c r="M968" s="306">
        <v>106</v>
      </c>
      <c r="N968" s="306">
        <v>92.2</v>
      </c>
      <c r="O968" s="306">
        <v>28</v>
      </c>
      <c r="P968" s="306">
        <v>12.85</v>
      </c>
      <c r="Q968" s="306">
        <v>11.53</v>
      </c>
      <c r="R968" s="306">
        <v>11.88</v>
      </c>
      <c r="S968" s="306">
        <v>12.09</v>
      </c>
      <c r="T968" s="306">
        <v>604.3</v>
      </c>
      <c r="U968" s="312">
        <v>5.06</v>
      </c>
      <c r="V968" s="306">
        <v>2</v>
      </c>
    </row>
    <row r="969" s="5" customFormat="1" customHeight="1" spans="1:22">
      <c r="A969" s="47"/>
      <c r="B969" s="42"/>
      <c r="C969" s="47"/>
      <c r="D969" s="252" t="s">
        <v>736</v>
      </c>
      <c r="E969" s="306">
        <v>100</v>
      </c>
      <c r="F969" s="306">
        <v>149</v>
      </c>
      <c r="G969" s="306">
        <v>7.9</v>
      </c>
      <c r="H969" s="306">
        <v>35.4</v>
      </c>
      <c r="I969" s="306">
        <v>348.1</v>
      </c>
      <c r="J969" s="306">
        <v>22.5</v>
      </c>
      <c r="K969" s="306">
        <v>63.6</v>
      </c>
      <c r="L969" s="306">
        <v>127.5</v>
      </c>
      <c r="M969" s="306">
        <v>118.6</v>
      </c>
      <c r="N969" s="306">
        <v>93</v>
      </c>
      <c r="O969" s="306">
        <v>24.7</v>
      </c>
      <c r="P969" s="306">
        <v>14.45</v>
      </c>
      <c r="Q969" s="306">
        <v>14.2</v>
      </c>
      <c r="R969" s="306">
        <v>14.55</v>
      </c>
      <c r="S969" s="306">
        <v>14.4</v>
      </c>
      <c r="T969" s="306">
        <v>634.92</v>
      </c>
      <c r="U969" s="312">
        <v>-1.17</v>
      </c>
      <c r="V969" s="306">
        <v>9</v>
      </c>
    </row>
    <row r="970" s="5" customFormat="1" customHeight="1" spans="1:22">
      <c r="A970" s="47"/>
      <c r="B970" s="42"/>
      <c r="C970" s="47"/>
      <c r="D970" s="252" t="s">
        <v>752</v>
      </c>
      <c r="E970" s="306">
        <v>101.8</v>
      </c>
      <c r="F970" s="306">
        <v>149</v>
      </c>
      <c r="G970" s="306">
        <v>9.45</v>
      </c>
      <c r="H970" s="306">
        <v>53.89</v>
      </c>
      <c r="I970" s="306">
        <v>4.7</v>
      </c>
      <c r="J970" s="306">
        <v>18.33</v>
      </c>
      <c r="K970" s="306">
        <v>34</v>
      </c>
      <c r="L970" s="306">
        <v>153.6</v>
      </c>
      <c r="M970" s="306">
        <v>147.3</v>
      </c>
      <c r="N970" s="306">
        <v>95.9</v>
      </c>
      <c r="O970" s="306">
        <v>27.15</v>
      </c>
      <c r="P970" s="306">
        <v>13.28</v>
      </c>
      <c r="Q970" s="306">
        <v>12.63</v>
      </c>
      <c r="R970" s="306">
        <v>12.81</v>
      </c>
      <c r="S970" s="306">
        <v>12.91</v>
      </c>
      <c r="T970" s="306">
        <v>645.33</v>
      </c>
      <c r="U970" s="312">
        <v>1.41</v>
      </c>
      <c r="V970" s="306">
        <v>8</v>
      </c>
    </row>
    <row r="971" s="5" customFormat="1" customHeight="1" spans="1:22">
      <c r="A971" s="47"/>
      <c r="B971" s="42"/>
      <c r="C971" s="47"/>
      <c r="D971" s="252" t="s">
        <v>906</v>
      </c>
      <c r="E971" s="306">
        <v>103</v>
      </c>
      <c r="F971" s="306">
        <v>156</v>
      </c>
      <c r="G971" s="306">
        <v>9.07</v>
      </c>
      <c r="H971" s="306">
        <v>39.26</v>
      </c>
      <c r="I971" s="306">
        <v>332.9</v>
      </c>
      <c r="J971" s="306">
        <v>25.6</v>
      </c>
      <c r="K971" s="306">
        <v>65.1</v>
      </c>
      <c r="L971" s="306">
        <v>140.3</v>
      </c>
      <c r="M971" s="306">
        <v>131.1</v>
      </c>
      <c r="N971" s="306">
        <v>93.5</v>
      </c>
      <c r="O971" s="306">
        <v>24.6</v>
      </c>
      <c r="P971" s="306">
        <v>16.2</v>
      </c>
      <c r="Q971" s="306">
        <v>16.7</v>
      </c>
      <c r="R971" s="306">
        <v>15.7</v>
      </c>
      <c r="S971" s="306">
        <v>16.2</v>
      </c>
      <c r="T971" s="306">
        <v>810.5</v>
      </c>
      <c r="U971" s="312">
        <v>5.9</v>
      </c>
      <c r="V971" s="306">
        <v>5</v>
      </c>
    </row>
    <row r="972" s="5" customFormat="1" customHeight="1" spans="1:22">
      <c r="A972" s="47"/>
      <c r="B972" s="42"/>
      <c r="C972" s="47"/>
      <c r="D972" s="261" t="s">
        <v>580</v>
      </c>
      <c r="E972" s="324">
        <f t="shared" ref="E972:T972" si="50">AVERAGEA(E961:E971)</f>
        <v>97.7363636363636</v>
      </c>
      <c r="F972" s="324">
        <f t="shared" si="50"/>
        <v>148.272727272727</v>
      </c>
      <c r="G972" s="324">
        <f t="shared" si="50"/>
        <v>8.38545454545455</v>
      </c>
      <c r="H972" s="324">
        <f t="shared" si="50"/>
        <v>32.1209090909091</v>
      </c>
      <c r="I972" s="324">
        <f t="shared" si="50"/>
        <v>253.785454545455</v>
      </c>
      <c r="J972" s="324">
        <f t="shared" si="50"/>
        <v>21.8181818181818</v>
      </c>
      <c r="K972" s="324">
        <f t="shared" si="50"/>
        <v>71.5477567037279</v>
      </c>
      <c r="L972" s="324">
        <f t="shared" si="50"/>
        <v>140.344545454545</v>
      </c>
      <c r="M972" s="324">
        <f t="shared" si="50"/>
        <v>124.839090909091</v>
      </c>
      <c r="N972" s="324">
        <f t="shared" si="50"/>
        <v>88.4290909090909</v>
      </c>
      <c r="O972" s="324">
        <f t="shared" si="50"/>
        <v>25.7336363636364</v>
      </c>
      <c r="P972" s="313">
        <f t="shared" si="50"/>
        <v>14.04</v>
      </c>
      <c r="Q972" s="313">
        <f t="shared" si="50"/>
        <v>13.7627272727273</v>
      </c>
      <c r="R972" s="313">
        <f t="shared" si="50"/>
        <v>13.7209090909091</v>
      </c>
      <c r="S972" s="313">
        <f t="shared" si="50"/>
        <v>13.8409090909091</v>
      </c>
      <c r="T972" s="313">
        <f t="shared" si="50"/>
        <v>654.387272727273</v>
      </c>
      <c r="U972" s="313">
        <v>2.77</v>
      </c>
      <c r="V972" s="319">
        <v>8</v>
      </c>
    </row>
    <row r="973" s="5" customFormat="1" customHeight="1" spans="1:22">
      <c r="A973" s="47" t="s">
        <v>871</v>
      </c>
      <c r="B973" s="42"/>
      <c r="C973" s="25" t="s">
        <v>908</v>
      </c>
      <c r="D973" s="252" t="s">
        <v>887</v>
      </c>
      <c r="E973" s="306">
        <v>96.4</v>
      </c>
      <c r="F973" s="306">
        <v>152</v>
      </c>
      <c r="G973" s="306">
        <v>5.6</v>
      </c>
      <c r="H973" s="306">
        <v>32.6</v>
      </c>
      <c r="I973" s="306">
        <v>482.1</v>
      </c>
      <c r="J973" s="306">
        <v>25.8</v>
      </c>
      <c r="K973" s="306">
        <v>79.1</v>
      </c>
      <c r="L973" s="306">
        <v>129.4</v>
      </c>
      <c r="M973" s="306">
        <v>116</v>
      </c>
      <c r="N973" s="306">
        <v>89.6</v>
      </c>
      <c r="O973" s="306">
        <v>27.8</v>
      </c>
      <c r="P973" s="306">
        <v>17.1</v>
      </c>
      <c r="Q973" s="306">
        <v>15.7</v>
      </c>
      <c r="R973" s="306">
        <v>17</v>
      </c>
      <c r="S973" s="306">
        <v>16.6</v>
      </c>
      <c r="T973" s="306">
        <v>738.7</v>
      </c>
      <c r="U973" s="312">
        <v>6.3</v>
      </c>
      <c r="V973" s="306">
        <v>3</v>
      </c>
    </row>
    <row r="974" s="5" customFormat="1" customHeight="1" spans="1:22">
      <c r="A974" s="47"/>
      <c r="B974" s="42"/>
      <c r="C974" s="47"/>
      <c r="D974" s="252" t="s">
        <v>753</v>
      </c>
      <c r="E974" s="306">
        <v>78</v>
      </c>
      <c r="F974" s="306">
        <v>153</v>
      </c>
      <c r="G974" s="306">
        <v>7.82</v>
      </c>
      <c r="H974" s="306">
        <v>25.08</v>
      </c>
      <c r="I974" s="306">
        <v>220.72</v>
      </c>
      <c r="J974" s="306">
        <v>20.04</v>
      </c>
      <c r="K974" s="306">
        <v>79.9</v>
      </c>
      <c r="L974" s="306">
        <v>151.3</v>
      </c>
      <c r="M974" s="306">
        <v>128.4</v>
      </c>
      <c r="N974" s="306">
        <v>84.86</v>
      </c>
      <c r="O974" s="306">
        <v>24</v>
      </c>
      <c r="P974" s="312">
        <v>13.74</v>
      </c>
      <c r="Q974" s="312">
        <v>13.83</v>
      </c>
      <c r="R974" s="312">
        <v>13.56</v>
      </c>
      <c r="S974" s="312">
        <v>13.71</v>
      </c>
      <c r="T974" s="318">
        <v>609.4</v>
      </c>
      <c r="U974" s="312">
        <v>6.03</v>
      </c>
      <c r="V974" s="306">
        <v>3</v>
      </c>
    </row>
    <row r="975" s="5" customFormat="1" customHeight="1" spans="1:22">
      <c r="A975" s="47"/>
      <c r="B975" s="42"/>
      <c r="C975" s="47"/>
      <c r="D975" s="252" t="s">
        <v>770</v>
      </c>
      <c r="E975" s="306">
        <v>100.1</v>
      </c>
      <c r="F975" s="306">
        <v>143</v>
      </c>
      <c r="G975" s="306">
        <v>8.3</v>
      </c>
      <c r="H975" s="306">
        <v>25.2</v>
      </c>
      <c r="I975" s="306">
        <v>324.1</v>
      </c>
      <c r="J975" s="306">
        <v>28.2</v>
      </c>
      <c r="K975" s="306">
        <v>80.1</v>
      </c>
      <c r="L975" s="306">
        <v>118</v>
      </c>
      <c r="M975" s="306">
        <v>96.2</v>
      </c>
      <c r="N975" s="306">
        <v>81.5</v>
      </c>
      <c r="O975" s="306">
        <v>28.53</v>
      </c>
      <c r="P975" s="306">
        <v>14.52</v>
      </c>
      <c r="Q975" s="306">
        <v>15.18</v>
      </c>
      <c r="R975" s="306">
        <v>14.68</v>
      </c>
      <c r="S975" s="306">
        <v>14.79</v>
      </c>
      <c r="T975" s="306">
        <v>739.6</v>
      </c>
      <c r="U975" s="312">
        <v>1.73</v>
      </c>
      <c r="V975" s="306">
        <v>7</v>
      </c>
    </row>
    <row r="976" s="5" customFormat="1" customHeight="1" spans="1:22">
      <c r="A976" s="47"/>
      <c r="B976" s="42"/>
      <c r="C976" s="47"/>
      <c r="D976" s="325" t="s">
        <v>756</v>
      </c>
      <c r="E976" s="326">
        <v>88.7</v>
      </c>
      <c r="F976" s="326">
        <v>133</v>
      </c>
      <c r="G976" s="326">
        <v>7.1</v>
      </c>
      <c r="H976" s="326">
        <v>25.5</v>
      </c>
      <c r="I976" s="326">
        <v>259</v>
      </c>
      <c r="J976" s="326">
        <v>17.7</v>
      </c>
      <c r="K976" s="326">
        <v>69.41</v>
      </c>
      <c r="L976" s="326">
        <v>165</v>
      </c>
      <c r="M976" s="326">
        <v>155.56</v>
      </c>
      <c r="N976" s="326">
        <v>94.3</v>
      </c>
      <c r="O976" s="326">
        <v>27.63</v>
      </c>
      <c r="P976" s="326">
        <v>15.6</v>
      </c>
      <c r="Q976" s="326">
        <v>14.83</v>
      </c>
      <c r="R976" s="326">
        <v>15.44</v>
      </c>
      <c r="S976" s="326">
        <v>15.29</v>
      </c>
      <c r="T976" s="326">
        <v>765.5</v>
      </c>
      <c r="U976" s="329">
        <v>6.18</v>
      </c>
      <c r="V976" s="326">
        <v>2</v>
      </c>
    </row>
    <row r="977" s="5" customFormat="1" customHeight="1" spans="1:22">
      <c r="A977" s="47"/>
      <c r="B977" s="42"/>
      <c r="C977" s="47"/>
      <c r="D977" s="252" t="s">
        <v>888</v>
      </c>
      <c r="E977" s="318">
        <v>95</v>
      </c>
      <c r="F977" s="306">
        <v>150</v>
      </c>
      <c r="G977" s="306">
        <v>8.9</v>
      </c>
      <c r="H977" s="318">
        <v>32</v>
      </c>
      <c r="I977" s="306">
        <v>259.6</v>
      </c>
      <c r="J977" s="306">
        <v>26</v>
      </c>
      <c r="K977" s="306">
        <v>81.3</v>
      </c>
      <c r="L977" s="306">
        <v>122.3</v>
      </c>
      <c r="M977" s="306">
        <v>107.6</v>
      </c>
      <c r="N977" s="306">
        <v>87.98</v>
      </c>
      <c r="O977" s="306">
        <v>27.1</v>
      </c>
      <c r="P977" s="306">
        <v>13.61</v>
      </c>
      <c r="Q977" s="306">
        <v>14.43</v>
      </c>
      <c r="R977" s="306">
        <v>14.77</v>
      </c>
      <c r="S977" s="306">
        <v>14.27</v>
      </c>
      <c r="T977" s="306">
        <v>717.99</v>
      </c>
      <c r="U977" s="312">
        <v>8.35</v>
      </c>
      <c r="V977" s="306">
        <v>4</v>
      </c>
    </row>
    <row r="978" s="5" customFormat="1" customHeight="1" spans="1:22">
      <c r="A978" s="47"/>
      <c r="B978" s="42"/>
      <c r="C978" s="47"/>
      <c r="D978" s="252" t="s">
        <v>760</v>
      </c>
      <c r="E978" s="318">
        <v>88</v>
      </c>
      <c r="F978" s="306">
        <v>140</v>
      </c>
      <c r="G978" s="318">
        <v>10</v>
      </c>
      <c r="H978" s="306">
        <v>27.4</v>
      </c>
      <c r="I978" s="306">
        <v>174</v>
      </c>
      <c r="J978" s="306">
        <v>20.4</v>
      </c>
      <c r="K978" s="306">
        <v>74.5</v>
      </c>
      <c r="L978" s="306">
        <v>142.4</v>
      </c>
      <c r="M978" s="318">
        <v>131</v>
      </c>
      <c r="N978" s="318">
        <v>92</v>
      </c>
      <c r="O978" s="306">
        <v>28.77</v>
      </c>
      <c r="P978" s="306">
        <v>15.63</v>
      </c>
      <c r="Q978" s="306">
        <v>14.76</v>
      </c>
      <c r="R978" s="306">
        <v>14.54</v>
      </c>
      <c r="S978" s="306">
        <v>14.98</v>
      </c>
      <c r="T978" s="306">
        <v>749.09</v>
      </c>
      <c r="U978" s="312">
        <v>-0.12</v>
      </c>
      <c r="V978" s="306">
        <v>8</v>
      </c>
    </row>
    <row r="979" s="5" customFormat="1" customHeight="1" spans="1:22">
      <c r="A979" s="47"/>
      <c r="B979" s="42"/>
      <c r="C979" s="47"/>
      <c r="D979" s="252" t="s">
        <v>754</v>
      </c>
      <c r="E979" s="306">
        <v>99.5</v>
      </c>
      <c r="F979" s="306">
        <v>153</v>
      </c>
      <c r="G979" s="306">
        <v>7.2</v>
      </c>
      <c r="H979" s="306">
        <v>26.9</v>
      </c>
      <c r="I979" s="306">
        <v>273.6</v>
      </c>
      <c r="J979" s="306">
        <v>23</v>
      </c>
      <c r="K979" s="306">
        <v>85.4</v>
      </c>
      <c r="L979" s="306">
        <v>145.4</v>
      </c>
      <c r="M979" s="306">
        <v>118.7</v>
      </c>
      <c r="N979" s="306">
        <v>81.6</v>
      </c>
      <c r="O979" s="306">
        <v>25.3</v>
      </c>
      <c r="P979" s="306">
        <v>15.46</v>
      </c>
      <c r="Q979" s="306">
        <v>14.77</v>
      </c>
      <c r="R979" s="306">
        <v>14.83</v>
      </c>
      <c r="S979" s="306">
        <v>15.02</v>
      </c>
      <c r="T979" s="306">
        <v>672.27</v>
      </c>
      <c r="U979" s="312">
        <v>4.04</v>
      </c>
      <c r="V979" s="306">
        <v>9</v>
      </c>
    </row>
    <row r="980" s="5" customFormat="1" customHeight="1" spans="1:22">
      <c r="A980" s="47"/>
      <c r="B980" s="42"/>
      <c r="C980" s="47"/>
      <c r="D980" s="252" t="s">
        <v>731</v>
      </c>
      <c r="E980" s="306">
        <v>97</v>
      </c>
      <c r="F980" s="306">
        <v>139</v>
      </c>
      <c r="G980" s="306">
        <v>6.3</v>
      </c>
      <c r="H980" s="306">
        <v>33.7</v>
      </c>
      <c r="I980" s="306">
        <v>434.4</v>
      </c>
      <c r="J980" s="306">
        <v>21.8</v>
      </c>
      <c r="K980" s="306">
        <v>64.8</v>
      </c>
      <c r="L980" s="306">
        <v>121.8</v>
      </c>
      <c r="M980" s="306">
        <v>117.3</v>
      </c>
      <c r="N980" s="306">
        <v>96.2</v>
      </c>
      <c r="O980" s="306">
        <v>31</v>
      </c>
      <c r="P980" s="306">
        <v>14</v>
      </c>
      <c r="Q980" s="306">
        <v>13.67</v>
      </c>
      <c r="R980" s="306">
        <v>13.88</v>
      </c>
      <c r="S980" s="306">
        <v>13.85</v>
      </c>
      <c r="T980" s="306">
        <v>692.5</v>
      </c>
      <c r="U980" s="312">
        <v>4.27</v>
      </c>
      <c r="V980" s="306">
        <v>5</v>
      </c>
    </row>
    <row r="981" s="5" customFormat="1" customHeight="1" spans="1:22">
      <c r="A981" s="47"/>
      <c r="B981" s="42"/>
      <c r="C981" s="47"/>
      <c r="D981" s="252" t="s">
        <v>736</v>
      </c>
      <c r="E981" s="306">
        <v>100</v>
      </c>
      <c r="F981" s="306">
        <v>146</v>
      </c>
      <c r="G981" s="306">
        <v>8.2</v>
      </c>
      <c r="H981" s="306">
        <v>30</v>
      </c>
      <c r="I981" s="306">
        <v>265.9</v>
      </c>
      <c r="J981" s="306">
        <v>22.6</v>
      </c>
      <c r="K981" s="306">
        <v>75.3</v>
      </c>
      <c r="L981" s="306">
        <v>130.9</v>
      </c>
      <c r="M981" s="306">
        <v>120</v>
      </c>
      <c r="N981" s="306">
        <v>91.7</v>
      </c>
      <c r="O981" s="306">
        <v>27.3</v>
      </c>
      <c r="P981" s="306">
        <v>16.6</v>
      </c>
      <c r="Q981" s="306">
        <v>17.15</v>
      </c>
      <c r="R981" s="306">
        <v>16.7</v>
      </c>
      <c r="S981" s="306">
        <v>16.82</v>
      </c>
      <c r="T981" s="306">
        <v>697.21</v>
      </c>
      <c r="U981" s="312">
        <v>3.3</v>
      </c>
      <c r="V981" s="306">
        <v>7</v>
      </c>
    </row>
    <row r="982" s="5" customFormat="1" customHeight="1" spans="1:22">
      <c r="A982" s="47"/>
      <c r="B982" s="42"/>
      <c r="C982" s="47"/>
      <c r="D982" s="252" t="s">
        <v>752</v>
      </c>
      <c r="E982" s="306">
        <v>96.9</v>
      </c>
      <c r="F982" s="306">
        <v>140</v>
      </c>
      <c r="G982" s="306">
        <v>8.96</v>
      </c>
      <c r="H982" s="306">
        <v>38.04</v>
      </c>
      <c r="I982" s="306">
        <v>324.6</v>
      </c>
      <c r="J982" s="306">
        <v>18.89</v>
      </c>
      <c r="K982" s="306">
        <v>49.66</v>
      </c>
      <c r="L982" s="306">
        <v>185.89</v>
      </c>
      <c r="M982" s="306">
        <v>169.67</v>
      </c>
      <c r="N982" s="306">
        <v>91.27</v>
      </c>
      <c r="O982" s="306">
        <v>27.41</v>
      </c>
      <c r="P982" s="306">
        <v>13.19</v>
      </c>
      <c r="Q982" s="306">
        <v>13.66</v>
      </c>
      <c r="R982" s="306">
        <v>12.99</v>
      </c>
      <c r="S982" s="306">
        <v>13.28</v>
      </c>
      <c r="T982" s="306">
        <v>664</v>
      </c>
      <c r="U982" s="312">
        <v>0.84</v>
      </c>
      <c r="V982" s="306">
        <v>9</v>
      </c>
    </row>
    <row r="983" s="5" customFormat="1" customHeight="1" spans="1:22">
      <c r="A983" s="47"/>
      <c r="B983" s="42"/>
      <c r="C983" s="47"/>
      <c r="D983" s="252" t="s">
        <v>906</v>
      </c>
      <c r="E983" s="306">
        <v>94.5</v>
      </c>
      <c r="F983" s="306">
        <v>146</v>
      </c>
      <c r="G983" s="306">
        <v>7.19</v>
      </c>
      <c r="H983" s="306">
        <v>50.85</v>
      </c>
      <c r="I983" s="306">
        <v>707.2</v>
      </c>
      <c r="J983" s="306">
        <v>22.06</v>
      </c>
      <c r="K983" s="306">
        <v>43.4</v>
      </c>
      <c r="L983" s="306">
        <v>151.4</v>
      </c>
      <c r="M983" s="306">
        <v>137.5</v>
      </c>
      <c r="N983" s="306">
        <v>90.8</v>
      </c>
      <c r="O983" s="306">
        <v>25.71</v>
      </c>
      <c r="P983" s="306">
        <v>15.87</v>
      </c>
      <c r="Q983" s="306">
        <v>15.8</v>
      </c>
      <c r="R983" s="306">
        <v>15.96</v>
      </c>
      <c r="S983" s="306">
        <v>15.88</v>
      </c>
      <c r="T983" s="306">
        <v>735.07</v>
      </c>
      <c r="U983" s="312">
        <v>-3.49</v>
      </c>
      <c r="V983" s="306">
        <v>8</v>
      </c>
    </row>
    <row r="984" s="5" customFormat="1" customHeight="1" spans="1:22">
      <c r="A984" s="47"/>
      <c r="B984" s="42"/>
      <c r="C984" s="47"/>
      <c r="D984" s="261" t="s">
        <v>580</v>
      </c>
      <c r="E984" s="324">
        <f t="shared" ref="E984:T984" si="51">AVERAGE(E973:E983)</f>
        <v>94.0090909090909</v>
      </c>
      <c r="F984" s="324">
        <f t="shared" si="51"/>
        <v>145</v>
      </c>
      <c r="G984" s="324">
        <f t="shared" si="51"/>
        <v>7.77909090909091</v>
      </c>
      <c r="H984" s="324">
        <f t="shared" si="51"/>
        <v>31.57</v>
      </c>
      <c r="I984" s="324">
        <f t="shared" si="51"/>
        <v>338.656363636364</v>
      </c>
      <c r="J984" s="324">
        <f t="shared" si="51"/>
        <v>22.4081818181818</v>
      </c>
      <c r="K984" s="324">
        <f t="shared" si="51"/>
        <v>71.17</v>
      </c>
      <c r="L984" s="324">
        <f t="shared" si="51"/>
        <v>142.162727272727</v>
      </c>
      <c r="M984" s="324">
        <f t="shared" si="51"/>
        <v>127.084545454545</v>
      </c>
      <c r="N984" s="313">
        <f t="shared" si="51"/>
        <v>89.2554545454546</v>
      </c>
      <c r="O984" s="313">
        <f t="shared" si="51"/>
        <v>27.3227272727273</v>
      </c>
      <c r="P984" s="313">
        <f t="shared" si="51"/>
        <v>15.0290909090909</v>
      </c>
      <c r="Q984" s="313">
        <f t="shared" si="51"/>
        <v>14.8890909090909</v>
      </c>
      <c r="R984" s="313">
        <f t="shared" si="51"/>
        <v>14.9409090909091</v>
      </c>
      <c r="S984" s="313">
        <f t="shared" si="51"/>
        <v>14.9536363636364</v>
      </c>
      <c r="T984" s="313">
        <f t="shared" si="51"/>
        <v>707.393636363636</v>
      </c>
      <c r="U984" s="313">
        <v>3.28</v>
      </c>
      <c r="V984" s="319">
        <v>5</v>
      </c>
    </row>
    <row r="985" s="5" customFormat="1" customHeight="1" spans="1:22">
      <c r="A985" s="47" t="s">
        <v>866</v>
      </c>
      <c r="B985" s="42"/>
      <c r="C985" s="61" t="s">
        <v>908</v>
      </c>
      <c r="D985" s="72" t="s">
        <v>887</v>
      </c>
      <c r="E985" s="308">
        <v>100</v>
      </c>
      <c r="F985" s="309">
        <v>148</v>
      </c>
      <c r="G985" s="309">
        <v>8.1</v>
      </c>
      <c r="H985" s="309">
        <v>32</v>
      </c>
      <c r="I985" s="309">
        <v>295.1</v>
      </c>
      <c r="J985" s="309">
        <v>19.4</v>
      </c>
      <c r="K985" s="309">
        <v>60.6</v>
      </c>
      <c r="L985" s="308">
        <v>165.4</v>
      </c>
      <c r="M985" s="308">
        <v>156.2</v>
      </c>
      <c r="N985" s="308">
        <v>94.4</v>
      </c>
      <c r="O985" s="309">
        <v>26.3</v>
      </c>
      <c r="P985" s="309">
        <v>161</v>
      </c>
      <c r="Q985" s="309">
        <v>163.4</v>
      </c>
      <c r="R985" s="308"/>
      <c r="S985" s="309">
        <v>162.2</v>
      </c>
      <c r="T985" s="309">
        <v>720.8</v>
      </c>
      <c r="U985" s="320">
        <v>3.4</v>
      </c>
      <c r="V985" s="308">
        <v>3</v>
      </c>
    </row>
    <row r="986" s="5" customFormat="1" customHeight="1" spans="1:22">
      <c r="A986" s="47"/>
      <c r="B986" s="42"/>
      <c r="C986" s="61"/>
      <c r="D986" s="72" t="s">
        <v>753</v>
      </c>
      <c r="E986" s="308">
        <v>82</v>
      </c>
      <c r="F986" s="308">
        <v>147</v>
      </c>
      <c r="G986" s="308">
        <v>7.8</v>
      </c>
      <c r="H986" s="308">
        <v>31.8</v>
      </c>
      <c r="I986" s="309">
        <v>407.69</v>
      </c>
      <c r="J986" s="309">
        <v>20.13</v>
      </c>
      <c r="K986" s="309">
        <v>63.3</v>
      </c>
      <c r="L986" s="308">
        <v>136.79</v>
      </c>
      <c r="M986" s="308">
        <v>123.8</v>
      </c>
      <c r="N986" s="308">
        <v>90.5</v>
      </c>
      <c r="O986" s="309">
        <v>27</v>
      </c>
      <c r="P986" s="308">
        <v>144.76</v>
      </c>
      <c r="Q986" s="308">
        <v>148.62</v>
      </c>
      <c r="R986" s="321"/>
      <c r="S986" s="308">
        <v>146.69</v>
      </c>
      <c r="T986" s="308">
        <v>652</v>
      </c>
      <c r="U986" s="320">
        <v>4.64</v>
      </c>
      <c r="V986" s="308">
        <v>3</v>
      </c>
    </row>
    <row r="987" s="5" customFormat="1" customHeight="1" spans="1:22">
      <c r="A987" s="47"/>
      <c r="B987" s="42"/>
      <c r="C987" s="61"/>
      <c r="D987" s="72" t="s">
        <v>770</v>
      </c>
      <c r="E987" s="308">
        <v>103.3</v>
      </c>
      <c r="F987" s="308">
        <v>143</v>
      </c>
      <c r="G987" s="308">
        <v>7.8</v>
      </c>
      <c r="H987" s="308">
        <v>28.9</v>
      </c>
      <c r="I987" s="308">
        <v>270.5</v>
      </c>
      <c r="J987" s="308">
        <v>24.8</v>
      </c>
      <c r="K987" s="308">
        <v>85.8</v>
      </c>
      <c r="L987" s="308">
        <v>110.8</v>
      </c>
      <c r="M987" s="308">
        <v>79.4</v>
      </c>
      <c r="N987" s="308">
        <v>71.7</v>
      </c>
      <c r="O987" s="308">
        <v>25.69</v>
      </c>
      <c r="P987" s="308">
        <v>160.2</v>
      </c>
      <c r="Q987" s="308">
        <v>163.7</v>
      </c>
      <c r="R987" s="308"/>
      <c r="S987" s="308">
        <v>161.95</v>
      </c>
      <c r="T987" s="308">
        <v>647.8</v>
      </c>
      <c r="U987" s="321">
        <v>-7.3</v>
      </c>
      <c r="V987" s="308">
        <v>5</v>
      </c>
    </row>
    <row r="988" s="5" customFormat="1" customHeight="1" spans="1:22">
      <c r="A988" s="47"/>
      <c r="B988" s="42"/>
      <c r="C988" s="61"/>
      <c r="D988" s="327" t="s">
        <v>756</v>
      </c>
      <c r="E988" s="308">
        <v>95.6</v>
      </c>
      <c r="F988" s="308">
        <v>144</v>
      </c>
      <c r="G988" s="310">
        <v>6.9</v>
      </c>
      <c r="H988" s="310">
        <v>28.4</v>
      </c>
      <c r="I988" s="310">
        <v>311.6</v>
      </c>
      <c r="J988" s="310">
        <v>22.2</v>
      </c>
      <c r="K988" s="310">
        <v>78.169014084507</v>
      </c>
      <c r="L988" s="310">
        <v>177.337606837607</v>
      </c>
      <c r="M988" s="310">
        <v>165.273504273504</v>
      </c>
      <c r="N988" s="310">
        <v>93.3964447946242</v>
      </c>
      <c r="O988" s="310">
        <v>23.7733333333333</v>
      </c>
      <c r="P988" s="310">
        <v>195.4</v>
      </c>
      <c r="Q988" s="310">
        <v>188.5</v>
      </c>
      <c r="R988" s="330"/>
      <c r="S988" s="310">
        <v>191.8</v>
      </c>
      <c r="T988" s="310">
        <v>710.4</v>
      </c>
      <c r="U988" s="321">
        <v>2.9</v>
      </c>
      <c r="V988" s="330">
        <v>4</v>
      </c>
    </row>
    <row r="989" s="5" customFormat="1" customHeight="1" spans="1:22">
      <c r="A989" s="47"/>
      <c r="B989" s="42"/>
      <c r="C989" s="61"/>
      <c r="D989" s="72" t="s">
        <v>888</v>
      </c>
      <c r="E989" s="328">
        <v>97.6</v>
      </c>
      <c r="F989" s="308">
        <v>154</v>
      </c>
      <c r="G989" s="308">
        <v>9</v>
      </c>
      <c r="H989" s="309">
        <v>38.38</v>
      </c>
      <c r="I989" s="309">
        <v>326.4</v>
      </c>
      <c r="J989" s="309">
        <v>20.8</v>
      </c>
      <c r="K989" s="309">
        <v>54.2</v>
      </c>
      <c r="L989" s="309">
        <v>136.3</v>
      </c>
      <c r="M989" s="309">
        <v>120.8</v>
      </c>
      <c r="N989" s="309">
        <v>88.6</v>
      </c>
      <c r="O989" s="309">
        <v>25.9</v>
      </c>
      <c r="P989" s="309">
        <v>121.28</v>
      </c>
      <c r="Q989" s="309">
        <v>133.54</v>
      </c>
      <c r="R989" s="308"/>
      <c r="S989" s="309">
        <v>127.41</v>
      </c>
      <c r="T989" s="309">
        <v>566.27</v>
      </c>
      <c r="U989" s="320">
        <v>1.41</v>
      </c>
      <c r="V989" s="308">
        <v>4</v>
      </c>
    </row>
    <row r="990" s="5" customFormat="1" customHeight="1" spans="1:22">
      <c r="A990" s="47"/>
      <c r="B990" s="42"/>
      <c r="C990" s="61"/>
      <c r="D990" s="72" t="s">
        <v>760</v>
      </c>
      <c r="E990" s="309">
        <v>89</v>
      </c>
      <c r="F990" s="309">
        <v>140</v>
      </c>
      <c r="G990" s="309">
        <v>8.1</v>
      </c>
      <c r="H990" s="309">
        <v>23.9</v>
      </c>
      <c r="I990" s="309">
        <v>195.1</v>
      </c>
      <c r="J990" s="309">
        <v>17.9</v>
      </c>
      <c r="K990" s="309">
        <v>74.9</v>
      </c>
      <c r="L990" s="308">
        <v>142.4</v>
      </c>
      <c r="M990" s="308">
        <v>131</v>
      </c>
      <c r="N990" s="308">
        <v>92</v>
      </c>
      <c r="O990" s="308">
        <v>26.7</v>
      </c>
      <c r="P990" s="308">
        <v>127.82</v>
      </c>
      <c r="Q990" s="308">
        <v>134.8</v>
      </c>
      <c r="R990" s="308"/>
      <c r="S990" s="308">
        <v>131.31</v>
      </c>
      <c r="T990" s="308">
        <v>583.63</v>
      </c>
      <c r="U990" s="321">
        <v>4.82</v>
      </c>
      <c r="V990" s="308">
        <v>3</v>
      </c>
    </row>
    <row r="991" s="5" customFormat="1" customHeight="1" spans="1:22">
      <c r="A991" s="47"/>
      <c r="B991" s="42"/>
      <c r="C991" s="61"/>
      <c r="D991" s="72" t="s">
        <v>754</v>
      </c>
      <c r="E991" s="309">
        <v>98.5</v>
      </c>
      <c r="F991" s="309">
        <v>154</v>
      </c>
      <c r="G991" s="309">
        <v>7.2</v>
      </c>
      <c r="H991" s="309">
        <v>25.1</v>
      </c>
      <c r="I991" s="309">
        <v>248.6</v>
      </c>
      <c r="J991" s="309">
        <v>21</v>
      </c>
      <c r="K991" s="309">
        <v>83.7</v>
      </c>
      <c r="L991" s="309">
        <v>158.3</v>
      </c>
      <c r="M991" s="309">
        <v>128.5</v>
      </c>
      <c r="N991" s="309">
        <v>81.2</v>
      </c>
      <c r="O991" s="309">
        <v>25.2</v>
      </c>
      <c r="P991" s="309">
        <v>233.2</v>
      </c>
      <c r="Q991" s="309">
        <v>231.41</v>
      </c>
      <c r="R991" s="308"/>
      <c r="S991" s="309">
        <v>232.31</v>
      </c>
      <c r="T991" s="309">
        <v>703.25</v>
      </c>
      <c r="U991" s="320">
        <v>3.3</v>
      </c>
      <c r="V991" s="308">
        <v>4</v>
      </c>
    </row>
    <row r="992" s="5" customFormat="1" customHeight="1" spans="1:22">
      <c r="A992" s="47"/>
      <c r="B992" s="42"/>
      <c r="C992" s="61"/>
      <c r="D992" s="72" t="s">
        <v>731</v>
      </c>
      <c r="E992" s="308">
        <v>97</v>
      </c>
      <c r="F992" s="308">
        <v>147</v>
      </c>
      <c r="G992" s="308">
        <v>7.4</v>
      </c>
      <c r="H992" s="308">
        <v>32.6</v>
      </c>
      <c r="I992" s="308">
        <v>340.4</v>
      </c>
      <c r="J992" s="308">
        <v>21.2</v>
      </c>
      <c r="K992" s="308">
        <v>65</v>
      </c>
      <c r="L992" s="308">
        <v>127.7</v>
      </c>
      <c r="M992" s="308">
        <v>121.2</v>
      </c>
      <c r="N992" s="308">
        <v>94.9</v>
      </c>
      <c r="O992" s="308">
        <v>26.1</v>
      </c>
      <c r="P992" s="308">
        <v>322.2</v>
      </c>
      <c r="Q992" s="308">
        <v>330.1</v>
      </c>
      <c r="R992" s="308"/>
      <c r="S992" s="308">
        <v>326.2</v>
      </c>
      <c r="T992" s="308">
        <v>652.3</v>
      </c>
      <c r="U992" s="321">
        <v>6.01</v>
      </c>
      <c r="V992" s="308">
        <v>3</v>
      </c>
    </row>
    <row r="993" s="5" customFormat="1" customHeight="1" spans="1:22">
      <c r="A993" s="47"/>
      <c r="B993" s="42"/>
      <c r="C993" s="61"/>
      <c r="D993" s="72" t="s">
        <v>736</v>
      </c>
      <c r="E993" s="308">
        <v>93.3</v>
      </c>
      <c r="F993" s="308">
        <v>147</v>
      </c>
      <c r="G993" s="308">
        <v>7.4</v>
      </c>
      <c r="H993" s="308">
        <v>29.4</v>
      </c>
      <c r="I993" s="308">
        <v>297.3</v>
      </c>
      <c r="J993" s="308">
        <v>20.8</v>
      </c>
      <c r="K993" s="308">
        <v>70.7</v>
      </c>
      <c r="L993" s="308">
        <v>138.4</v>
      </c>
      <c r="M993" s="308">
        <v>125.6</v>
      </c>
      <c r="N993" s="308">
        <v>90.8</v>
      </c>
      <c r="O993" s="308">
        <v>25.8</v>
      </c>
      <c r="P993" s="308">
        <v>169.5</v>
      </c>
      <c r="Q993" s="308">
        <v>175.5</v>
      </c>
      <c r="R993" s="308"/>
      <c r="S993" s="308">
        <v>172.5</v>
      </c>
      <c r="T993" s="308">
        <v>631.87</v>
      </c>
      <c r="U993" s="321">
        <v>2.09</v>
      </c>
      <c r="V993" s="308">
        <v>4</v>
      </c>
    </row>
    <row r="994" s="5" customFormat="1" customHeight="1" spans="1:22">
      <c r="A994" s="47"/>
      <c r="B994" s="42"/>
      <c r="C994" s="61"/>
      <c r="D994" s="72" t="s">
        <v>906</v>
      </c>
      <c r="E994" s="308">
        <v>100</v>
      </c>
      <c r="F994" s="308">
        <v>147</v>
      </c>
      <c r="G994" s="308">
        <v>8</v>
      </c>
      <c r="H994" s="308">
        <v>42.5</v>
      </c>
      <c r="I994" s="308">
        <v>431.25</v>
      </c>
      <c r="J994" s="308">
        <v>26.5</v>
      </c>
      <c r="K994" s="308">
        <v>62.35</v>
      </c>
      <c r="L994" s="308">
        <v>118</v>
      </c>
      <c r="M994" s="308">
        <v>106</v>
      </c>
      <c r="N994" s="308">
        <v>89.8</v>
      </c>
      <c r="O994" s="308">
        <v>24.5</v>
      </c>
      <c r="P994" s="308">
        <v>155.7</v>
      </c>
      <c r="Q994" s="308">
        <v>151.6</v>
      </c>
      <c r="R994" s="308"/>
      <c r="S994" s="308">
        <v>153.63</v>
      </c>
      <c r="T994" s="308">
        <v>698.3</v>
      </c>
      <c r="U994" s="321">
        <v>-6.94</v>
      </c>
      <c r="V994" s="309">
        <v>4</v>
      </c>
    </row>
    <row r="995" s="5" customFormat="1" customHeight="1" spans="1:22">
      <c r="A995" s="47"/>
      <c r="B995" s="42"/>
      <c r="C995" s="61"/>
      <c r="D995" s="271" t="s">
        <v>580</v>
      </c>
      <c r="E995" s="311">
        <v>95.6</v>
      </c>
      <c r="F995" s="311">
        <v>147.1</v>
      </c>
      <c r="G995" s="311">
        <v>7.8</v>
      </c>
      <c r="H995" s="311">
        <v>31.3</v>
      </c>
      <c r="I995" s="311">
        <v>312.4</v>
      </c>
      <c r="J995" s="311">
        <v>21.5</v>
      </c>
      <c r="K995" s="311">
        <v>69.9</v>
      </c>
      <c r="L995" s="311">
        <v>141.1</v>
      </c>
      <c r="M995" s="311">
        <v>125.8</v>
      </c>
      <c r="N995" s="311">
        <v>89.2</v>
      </c>
      <c r="O995" s="311">
        <v>25.7</v>
      </c>
      <c r="P995" s="311">
        <v>179.1</v>
      </c>
      <c r="Q995" s="311">
        <v>182.1</v>
      </c>
      <c r="R995" s="311"/>
      <c r="S995" s="311">
        <v>180.6</v>
      </c>
      <c r="T995" s="311">
        <v>656.7</v>
      </c>
      <c r="U995" s="322">
        <v>1.43</v>
      </c>
      <c r="V995" s="323">
        <v>4</v>
      </c>
    </row>
    <row r="996" s="5" customFormat="1" customHeight="1" spans="1:22">
      <c r="A996" s="47" t="s">
        <v>868</v>
      </c>
      <c r="B996" s="27" t="s">
        <v>909</v>
      </c>
      <c r="C996" s="25" t="s">
        <v>909</v>
      </c>
      <c r="D996" s="252" t="s">
        <v>887</v>
      </c>
      <c r="E996" s="306">
        <v>106.2</v>
      </c>
      <c r="F996" s="306">
        <v>150</v>
      </c>
      <c r="G996" s="306">
        <v>8.1</v>
      </c>
      <c r="H996" s="306">
        <v>33.4</v>
      </c>
      <c r="I996" s="306">
        <v>312.3</v>
      </c>
      <c r="J996" s="306">
        <v>23.4</v>
      </c>
      <c r="K996" s="306">
        <v>70.1</v>
      </c>
      <c r="L996" s="306">
        <v>165.5</v>
      </c>
      <c r="M996" s="306">
        <v>154.1</v>
      </c>
      <c r="N996" s="306">
        <v>93.1</v>
      </c>
      <c r="O996" s="306">
        <v>23.8</v>
      </c>
      <c r="P996" s="306">
        <v>13.4</v>
      </c>
      <c r="Q996" s="306">
        <v>12.3</v>
      </c>
      <c r="R996" s="306">
        <v>12.5</v>
      </c>
      <c r="S996" s="306">
        <v>12.73</v>
      </c>
      <c r="T996" s="306">
        <v>561.3</v>
      </c>
      <c r="U996" s="312">
        <v>-0.55</v>
      </c>
      <c r="V996" s="306">
        <v>10</v>
      </c>
    </row>
    <row r="997" s="5" customFormat="1" customHeight="1" spans="1:22">
      <c r="A997" s="47"/>
      <c r="B997" s="42"/>
      <c r="C997" s="47"/>
      <c r="D997" s="252" t="s">
        <v>753</v>
      </c>
      <c r="E997" s="306">
        <v>85</v>
      </c>
      <c r="F997" s="306">
        <v>147</v>
      </c>
      <c r="G997" s="306">
        <v>8.1</v>
      </c>
      <c r="H997" s="306">
        <v>33.1</v>
      </c>
      <c r="I997" s="306">
        <v>308.6</v>
      </c>
      <c r="J997" s="306">
        <v>23.8</v>
      </c>
      <c r="K997" s="306">
        <v>71.9</v>
      </c>
      <c r="L997" s="306">
        <v>134.9</v>
      </c>
      <c r="M997" s="306">
        <v>116</v>
      </c>
      <c r="N997" s="306">
        <v>86</v>
      </c>
      <c r="O997" s="306">
        <v>24.3</v>
      </c>
      <c r="P997" s="312">
        <v>14.54</v>
      </c>
      <c r="Q997" s="312">
        <v>14.07</v>
      </c>
      <c r="R997" s="312">
        <v>15.11</v>
      </c>
      <c r="S997" s="312">
        <v>14.57</v>
      </c>
      <c r="T997" s="318">
        <v>643.3</v>
      </c>
      <c r="U997" s="312">
        <v>2.32</v>
      </c>
      <c r="V997" s="306">
        <v>6</v>
      </c>
    </row>
    <row r="998" s="5" customFormat="1" customHeight="1" spans="1:22">
      <c r="A998" s="47"/>
      <c r="B998" s="42"/>
      <c r="C998" s="47"/>
      <c r="D998" s="252" t="s">
        <v>770</v>
      </c>
      <c r="E998" s="306">
        <v>105.2</v>
      </c>
      <c r="F998" s="306">
        <v>135</v>
      </c>
      <c r="G998" s="306">
        <v>7.3</v>
      </c>
      <c r="H998" s="306">
        <v>26.04</v>
      </c>
      <c r="I998" s="306">
        <v>256</v>
      </c>
      <c r="J998" s="306">
        <v>19.95</v>
      </c>
      <c r="K998" s="306">
        <v>76.6</v>
      </c>
      <c r="L998" s="306">
        <v>177.1</v>
      </c>
      <c r="M998" s="306">
        <v>142.8</v>
      </c>
      <c r="N998" s="306">
        <v>80.6</v>
      </c>
      <c r="O998" s="306">
        <v>24.33</v>
      </c>
      <c r="P998" s="306">
        <v>13.49</v>
      </c>
      <c r="Q998" s="306">
        <v>13.8</v>
      </c>
      <c r="R998" s="306">
        <v>13.6</v>
      </c>
      <c r="S998" s="306">
        <v>13.63</v>
      </c>
      <c r="T998" s="306">
        <v>681.5</v>
      </c>
      <c r="U998" s="312">
        <v>6.07</v>
      </c>
      <c r="V998" s="306">
        <v>5</v>
      </c>
    </row>
    <row r="999" s="5" customFormat="1" customHeight="1" spans="1:22">
      <c r="A999" s="47"/>
      <c r="B999" s="42"/>
      <c r="C999" s="47"/>
      <c r="D999" s="252" t="s">
        <v>756</v>
      </c>
      <c r="E999" s="306">
        <v>105.9</v>
      </c>
      <c r="F999" s="306">
        <v>135</v>
      </c>
      <c r="G999" s="306">
        <v>8.3</v>
      </c>
      <c r="H999" s="306">
        <v>27.4</v>
      </c>
      <c r="I999" s="306">
        <v>317</v>
      </c>
      <c r="J999" s="306">
        <v>19.8</v>
      </c>
      <c r="K999" s="306">
        <v>72.3</v>
      </c>
      <c r="L999" s="306">
        <v>177.63</v>
      </c>
      <c r="M999" s="306">
        <v>152.78</v>
      </c>
      <c r="N999" s="306">
        <v>86.01</v>
      </c>
      <c r="O999" s="306">
        <v>24.57</v>
      </c>
      <c r="P999" s="306">
        <v>15.56</v>
      </c>
      <c r="Q999" s="306">
        <v>14.82</v>
      </c>
      <c r="R999" s="306">
        <v>14.66</v>
      </c>
      <c r="S999" s="306">
        <v>15.01</v>
      </c>
      <c r="T999" s="306">
        <v>750.67</v>
      </c>
      <c r="U999" s="312">
        <v>5.33</v>
      </c>
      <c r="V999" s="306">
        <v>3</v>
      </c>
    </row>
    <row r="1000" s="5" customFormat="1" customHeight="1" spans="1:22">
      <c r="A1000" s="47"/>
      <c r="B1000" s="42"/>
      <c r="C1000" s="47"/>
      <c r="D1000" s="252" t="s">
        <v>888</v>
      </c>
      <c r="E1000" s="306">
        <v>110</v>
      </c>
      <c r="F1000" s="306">
        <v>148</v>
      </c>
      <c r="G1000" s="306">
        <v>14.01</v>
      </c>
      <c r="H1000" s="306">
        <v>32.3</v>
      </c>
      <c r="I1000" s="306">
        <v>130.55</v>
      </c>
      <c r="J1000" s="306">
        <v>22.8</v>
      </c>
      <c r="K1000" s="306">
        <v>70.59</v>
      </c>
      <c r="L1000" s="306">
        <v>157.9</v>
      </c>
      <c r="M1000" s="306">
        <v>140.7</v>
      </c>
      <c r="N1000" s="306">
        <v>89.11</v>
      </c>
      <c r="O1000" s="306">
        <v>24.8</v>
      </c>
      <c r="P1000" s="306">
        <v>13.5</v>
      </c>
      <c r="Q1000" s="306">
        <v>12.84</v>
      </c>
      <c r="R1000" s="306">
        <v>12.79</v>
      </c>
      <c r="S1000" s="306">
        <v>13.04</v>
      </c>
      <c r="T1000" s="306">
        <v>652.33</v>
      </c>
      <c r="U1000" s="312">
        <v>14.89</v>
      </c>
      <c r="V1000" s="306">
        <v>1</v>
      </c>
    </row>
    <row r="1001" s="5" customFormat="1" customHeight="1" spans="1:22">
      <c r="A1001" s="47"/>
      <c r="B1001" s="42"/>
      <c r="C1001" s="47"/>
      <c r="D1001" s="252" t="s">
        <v>760</v>
      </c>
      <c r="E1001" s="306">
        <v>82.8</v>
      </c>
      <c r="F1001" s="306">
        <v>138</v>
      </c>
      <c r="G1001" s="306">
        <v>8.9</v>
      </c>
      <c r="H1001" s="306">
        <v>26</v>
      </c>
      <c r="I1001" s="306">
        <v>191.2</v>
      </c>
      <c r="J1001" s="306">
        <v>19.9</v>
      </c>
      <c r="K1001" s="306">
        <v>76.7</v>
      </c>
      <c r="L1001" s="306">
        <v>140</v>
      </c>
      <c r="M1001" s="306">
        <v>128</v>
      </c>
      <c r="N1001" s="306">
        <v>91.8</v>
      </c>
      <c r="O1001" s="306">
        <v>23.7</v>
      </c>
      <c r="P1001" s="306">
        <v>14.6</v>
      </c>
      <c r="Q1001" s="306">
        <v>13.93</v>
      </c>
      <c r="R1001" s="306">
        <v>14.23</v>
      </c>
      <c r="S1001" s="306">
        <v>14.25</v>
      </c>
      <c r="T1001" s="306">
        <v>628.56</v>
      </c>
      <c r="U1001" s="312">
        <v>1.35</v>
      </c>
      <c r="V1001" s="306">
        <v>8</v>
      </c>
    </row>
    <row r="1002" s="5" customFormat="1" customHeight="1" spans="1:22">
      <c r="A1002" s="47"/>
      <c r="B1002" s="42"/>
      <c r="C1002" s="47"/>
      <c r="D1002" s="252" t="s">
        <v>754</v>
      </c>
      <c r="E1002" s="306">
        <v>111</v>
      </c>
      <c r="F1002" s="306">
        <v>154</v>
      </c>
      <c r="G1002" s="306">
        <v>7.2</v>
      </c>
      <c r="H1002" s="306">
        <v>25.3</v>
      </c>
      <c r="I1002" s="306">
        <v>251.4</v>
      </c>
      <c r="J1002" s="306">
        <v>19.9</v>
      </c>
      <c r="K1002" s="306">
        <v>78.6</v>
      </c>
      <c r="L1002" s="306">
        <v>179.7</v>
      </c>
      <c r="M1002" s="306">
        <v>152.7</v>
      </c>
      <c r="N1002" s="306">
        <v>85</v>
      </c>
      <c r="O1002" s="306">
        <v>24.2</v>
      </c>
      <c r="P1002" s="306">
        <v>17</v>
      </c>
      <c r="Q1002" s="306">
        <v>15.3</v>
      </c>
      <c r="R1002" s="306">
        <v>16.2</v>
      </c>
      <c r="S1002" s="306">
        <v>16.17</v>
      </c>
      <c r="T1002" s="306">
        <v>723.59</v>
      </c>
      <c r="U1002" s="312">
        <v>12.16</v>
      </c>
      <c r="V1002" s="306">
        <v>3</v>
      </c>
    </row>
    <row r="1003" s="5" customFormat="1" customHeight="1" spans="1:22">
      <c r="A1003" s="47"/>
      <c r="B1003" s="42"/>
      <c r="C1003" s="47"/>
      <c r="D1003" s="252" t="s">
        <v>731</v>
      </c>
      <c r="E1003" s="306">
        <v>101</v>
      </c>
      <c r="F1003" s="306">
        <v>144</v>
      </c>
      <c r="G1003" s="306">
        <v>8.7</v>
      </c>
      <c r="H1003" s="306">
        <v>30.2</v>
      </c>
      <c r="I1003" s="306">
        <v>246.9</v>
      </c>
      <c r="J1003" s="306">
        <v>18.7</v>
      </c>
      <c r="K1003" s="306">
        <v>61.8</v>
      </c>
      <c r="L1003" s="306">
        <v>132</v>
      </c>
      <c r="M1003" s="306">
        <v>122.4</v>
      </c>
      <c r="N1003" s="306">
        <v>92.8</v>
      </c>
      <c r="O1003" s="306">
        <v>26.5</v>
      </c>
      <c r="P1003" s="306">
        <v>11.65</v>
      </c>
      <c r="Q1003" s="306">
        <v>11.65</v>
      </c>
      <c r="R1003" s="306">
        <v>11.61</v>
      </c>
      <c r="S1003" s="306">
        <v>11.64</v>
      </c>
      <c r="T1003" s="306">
        <v>581.8</v>
      </c>
      <c r="U1003" s="312">
        <v>1.15</v>
      </c>
      <c r="V1003" s="306">
        <v>6</v>
      </c>
    </row>
    <row r="1004" s="5" customFormat="1" customHeight="1" spans="1:22">
      <c r="A1004" s="47"/>
      <c r="B1004" s="42"/>
      <c r="C1004" s="47"/>
      <c r="D1004" s="252" t="s">
        <v>736</v>
      </c>
      <c r="E1004" s="306">
        <v>105.7</v>
      </c>
      <c r="F1004" s="306">
        <v>145</v>
      </c>
      <c r="G1004" s="306">
        <v>7.8</v>
      </c>
      <c r="H1004" s="306">
        <v>34.2</v>
      </c>
      <c r="I1004" s="306">
        <v>338.5</v>
      </c>
      <c r="J1004" s="306">
        <v>23.9</v>
      </c>
      <c r="K1004" s="306">
        <v>69.9</v>
      </c>
      <c r="L1004" s="306">
        <v>120.3</v>
      </c>
      <c r="M1004" s="306">
        <v>117.3</v>
      </c>
      <c r="N1004" s="306">
        <v>97.5</v>
      </c>
      <c r="O1004" s="306">
        <v>24.2</v>
      </c>
      <c r="P1004" s="306">
        <v>15</v>
      </c>
      <c r="Q1004" s="306">
        <v>15.1</v>
      </c>
      <c r="R1004" s="306">
        <v>15.1</v>
      </c>
      <c r="S1004" s="306">
        <v>15.07</v>
      </c>
      <c r="T1004" s="306">
        <v>664.47</v>
      </c>
      <c r="U1004" s="312">
        <v>3.43</v>
      </c>
      <c r="V1004" s="306">
        <v>5</v>
      </c>
    </row>
    <row r="1005" s="5" customFormat="1" customHeight="1" spans="1:22">
      <c r="A1005" s="47"/>
      <c r="B1005" s="42"/>
      <c r="C1005" s="47"/>
      <c r="D1005" s="252" t="s">
        <v>752</v>
      </c>
      <c r="E1005" s="306">
        <v>103.2</v>
      </c>
      <c r="F1005" s="306">
        <v>148</v>
      </c>
      <c r="G1005" s="306">
        <v>9.17</v>
      </c>
      <c r="H1005" s="306">
        <v>36.48</v>
      </c>
      <c r="I1005" s="306">
        <v>3</v>
      </c>
      <c r="J1005" s="306">
        <v>18.89</v>
      </c>
      <c r="K1005" s="306">
        <v>51.8</v>
      </c>
      <c r="L1005" s="306">
        <v>182.8</v>
      </c>
      <c r="M1005" s="306">
        <v>174.7</v>
      </c>
      <c r="N1005" s="306">
        <v>95.6</v>
      </c>
      <c r="O1005" s="306">
        <v>24.81</v>
      </c>
      <c r="P1005" s="306">
        <v>13.85</v>
      </c>
      <c r="Q1005" s="306">
        <v>13.42</v>
      </c>
      <c r="R1005" s="306">
        <v>13.63</v>
      </c>
      <c r="S1005" s="306">
        <v>13.63</v>
      </c>
      <c r="T1005" s="306">
        <v>681.67</v>
      </c>
      <c r="U1005" s="312">
        <v>7.12</v>
      </c>
      <c r="V1005" s="306">
        <v>1</v>
      </c>
    </row>
    <row r="1006" s="5" customFormat="1" customHeight="1" spans="1:22">
      <c r="A1006" s="47"/>
      <c r="B1006" s="42"/>
      <c r="C1006" s="47"/>
      <c r="D1006" s="252" t="s">
        <v>906</v>
      </c>
      <c r="E1006" s="306">
        <v>106</v>
      </c>
      <c r="F1006" s="306">
        <v>152</v>
      </c>
      <c r="G1006" s="306">
        <v>7.96</v>
      </c>
      <c r="H1006" s="306">
        <v>42.77</v>
      </c>
      <c r="I1006" s="306">
        <v>437.3</v>
      </c>
      <c r="J1006" s="306">
        <v>23</v>
      </c>
      <c r="K1006" s="306">
        <v>58.8</v>
      </c>
      <c r="L1006" s="306">
        <v>164.3</v>
      </c>
      <c r="M1006" s="306">
        <v>151.1</v>
      </c>
      <c r="N1006" s="306">
        <v>92</v>
      </c>
      <c r="O1006" s="306">
        <v>23.4</v>
      </c>
      <c r="P1006" s="306">
        <v>15.9</v>
      </c>
      <c r="Q1006" s="306">
        <v>15.1</v>
      </c>
      <c r="R1006" s="306">
        <v>15.6</v>
      </c>
      <c r="S1006" s="306">
        <v>15.6</v>
      </c>
      <c r="T1006" s="306">
        <v>778.5</v>
      </c>
      <c r="U1006" s="312">
        <v>1.8</v>
      </c>
      <c r="V1006" s="306">
        <v>7</v>
      </c>
    </row>
    <row r="1007" s="5" customFormat="1" customHeight="1" spans="1:22">
      <c r="A1007" s="47"/>
      <c r="B1007" s="42"/>
      <c r="C1007" s="47"/>
      <c r="D1007" s="261" t="s">
        <v>580</v>
      </c>
      <c r="E1007" s="324">
        <f t="shared" ref="E1007:S1007" si="52">AVERAGEA(E996:E1006)</f>
        <v>102</v>
      </c>
      <c r="F1007" s="324">
        <f t="shared" si="52"/>
        <v>145.090909090909</v>
      </c>
      <c r="G1007" s="324">
        <f t="shared" si="52"/>
        <v>8.68545454545455</v>
      </c>
      <c r="H1007" s="324">
        <f t="shared" si="52"/>
        <v>31.5627272727273</v>
      </c>
      <c r="I1007" s="324">
        <f t="shared" si="52"/>
        <v>253.886363636364</v>
      </c>
      <c r="J1007" s="324">
        <f t="shared" si="52"/>
        <v>21.2763636363636</v>
      </c>
      <c r="K1007" s="324">
        <f t="shared" si="52"/>
        <v>69.0081818181818</v>
      </c>
      <c r="L1007" s="324">
        <f t="shared" si="52"/>
        <v>157.466363636364</v>
      </c>
      <c r="M1007" s="324">
        <f t="shared" si="52"/>
        <v>141.143636363636</v>
      </c>
      <c r="N1007" s="324">
        <f t="shared" si="52"/>
        <v>89.9563636363636</v>
      </c>
      <c r="O1007" s="324">
        <f t="shared" si="52"/>
        <v>24.4190909090909</v>
      </c>
      <c r="P1007" s="313">
        <f t="shared" si="52"/>
        <v>14.4081818181818</v>
      </c>
      <c r="Q1007" s="313">
        <f t="shared" si="52"/>
        <v>13.8481818181818</v>
      </c>
      <c r="R1007" s="313">
        <f t="shared" si="52"/>
        <v>14.0936363636364</v>
      </c>
      <c r="S1007" s="313">
        <f t="shared" si="52"/>
        <v>14.1218181818182</v>
      </c>
      <c r="T1007" s="313">
        <v>667.95</v>
      </c>
      <c r="U1007" s="313">
        <v>4.9</v>
      </c>
      <c r="V1007" s="319">
        <v>3</v>
      </c>
    </row>
    <row r="1008" s="5" customFormat="1" customHeight="1" spans="1:22">
      <c r="A1008" s="264" t="s">
        <v>861</v>
      </c>
      <c r="B1008" s="42"/>
      <c r="C1008" s="265" t="s">
        <v>909</v>
      </c>
      <c r="D1008" s="252" t="s">
        <v>887</v>
      </c>
      <c r="E1008" s="306">
        <v>98.2</v>
      </c>
      <c r="F1008" s="306">
        <v>152</v>
      </c>
      <c r="G1008" s="306">
        <v>6.8</v>
      </c>
      <c r="H1008" s="306">
        <v>33.1</v>
      </c>
      <c r="I1008" s="306">
        <v>386.8</v>
      </c>
      <c r="J1008" s="306">
        <v>25.9</v>
      </c>
      <c r="K1008" s="306">
        <v>78.2</v>
      </c>
      <c r="L1008" s="306">
        <v>141</v>
      </c>
      <c r="M1008" s="306">
        <v>136</v>
      </c>
      <c r="N1008" s="306">
        <v>96.5</v>
      </c>
      <c r="O1008" s="306">
        <v>24.8</v>
      </c>
      <c r="P1008" s="306">
        <v>15.2</v>
      </c>
      <c r="Q1008" s="306">
        <v>17.7</v>
      </c>
      <c r="R1008" s="306">
        <v>14.9</v>
      </c>
      <c r="S1008" s="306">
        <v>15.9</v>
      </c>
      <c r="T1008" s="306">
        <v>706.6</v>
      </c>
      <c r="U1008" s="312">
        <v>1.7</v>
      </c>
      <c r="V1008" s="306">
        <v>9</v>
      </c>
    </row>
    <row r="1009" s="5" customFormat="1" customHeight="1" spans="1:22">
      <c r="A1009" s="266"/>
      <c r="B1009" s="42"/>
      <c r="C1009" s="267"/>
      <c r="D1009" s="252" t="s">
        <v>753</v>
      </c>
      <c r="E1009" s="306">
        <v>92</v>
      </c>
      <c r="F1009" s="306">
        <v>150</v>
      </c>
      <c r="G1009" s="306">
        <v>7.62</v>
      </c>
      <c r="H1009" s="306">
        <v>22.28</v>
      </c>
      <c r="I1009" s="306">
        <v>192.39</v>
      </c>
      <c r="J1009" s="306">
        <v>18.22</v>
      </c>
      <c r="K1009" s="306">
        <v>81.78</v>
      </c>
      <c r="L1009" s="306">
        <v>174.2</v>
      </c>
      <c r="M1009" s="306">
        <v>150.6</v>
      </c>
      <c r="N1009" s="306">
        <v>86.45</v>
      </c>
      <c r="O1009" s="306">
        <v>22.7</v>
      </c>
      <c r="P1009" s="312">
        <v>13.52</v>
      </c>
      <c r="Q1009" s="312">
        <v>13.59</v>
      </c>
      <c r="R1009" s="312">
        <v>13.72</v>
      </c>
      <c r="S1009" s="312">
        <v>13.61</v>
      </c>
      <c r="T1009" s="318">
        <v>604.9</v>
      </c>
      <c r="U1009" s="312">
        <v>5.26</v>
      </c>
      <c r="V1009" s="306">
        <v>5</v>
      </c>
    </row>
    <row r="1010" s="5" customFormat="1" customHeight="1" spans="1:22">
      <c r="A1010" s="266"/>
      <c r="B1010" s="42"/>
      <c r="C1010" s="267"/>
      <c r="D1010" s="252" t="s">
        <v>770</v>
      </c>
      <c r="E1010" s="306">
        <v>102</v>
      </c>
      <c r="F1010" s="306">
        <v>141</v>
      </c>
      <c r="G1010" s="306">
        <v>7.5</v>
      </c>
      <c r="H1010" s="306">
        <v>32.1</v>
      </c>
      <c r="I1010" s="306">
        <v>328</v>
      </c>
      <c r="J1010" s="306">
        <v>25.3</v>
      </c>
      <c r="K1010" s="306">
        <v>78.5</v>
      </c>
      <c r="L1010" s="306">
        <v>133.9</v>
      </c>
      <c r="M1010" s="306">
        <v>121.7</v>
      </c>
      <c r="N1010" s="306">
        <v>90.9</v>
      </c>
      <c r="O1010" s="306">
        <v>25.67</v>
      </c>
      <c r="P1010" s="306">
        <v>14.02</v>
      </c>
      <c r="Q1010" s="306">
        <v>14.09</v>
      </c>
      <c r="R1010" s="306">
        <v>13.98</v>
      </c>
      <c r="S1010" s="306">
        <v>14.03</v>
      </c>
      <c r="T1010" s="306">
        <v>701.5</v>
      </c>
      <c r="U1010" s="312">
        <v>-3.51</v>
      </c>
      <c r="V1010" s="306">
        <v>10</v>
      </c>
    </row>
    <row r="1011" s="5" customFormat="1" customHeight="1" spans="1:22">
      <c r="A1011" s="266"/>
      <c r="B1011" s="42"/>
      <c r="C1011" s="267"/>
      <c r="D1011" s="325" t="s">
        <v>756</v>
      </c>
      <c r="E1011" s="326">
        <v>89.3</v>
      </c>
      <c r="F1011" s="326">
        <v>123</v>
      </c>
      <c r="G1011" s="326">
        <v>6.9</v>
      </c>
      <c r="H1011" s="326">
        <v>23.8</v>
      </c>
      <c r="I1011" s="326">
        <v>245</v>
      </c>
      <c r="J1011" s="326">
        <v>15.5</v>
      </c>
      <c r="K1011" s="326">
        <v>65.13</v>
      </c>
      <c r="L1011" s="326">
        <v>185</v>
      </c>
      <c r="M1011" s="326">
        <v>166.83</v>
      </c>
      <c r="N1011" s="326">
        <v>90.18</v>
      </c>
      <c r="O1011" s="326">
        <v>28.07</v>
      </c>
      <c r="P1011" s="326">
        <v>14.85</v>
      </c>
      <c r="Q1011" s="326">
        <v>14.21</v>
      </c>
      <c r="R1011" s="326">
        <v>14.71</v>
      </c>
      <c r="S1011" s="326">
        <v>14.59</v>
      </c>
      <c r="T1011" s="326">
        <v>729.5</v>
      </c>
      <c r="U1011" s="329">
        <v>1.32</v>
      </c>
      <c r="V1011" s="326">
        <v>4</v>
      </c>
    </row>
    <row r="1012" s="5" customFormat="1" customHeight="1" spans="1:22">
      <c r="A1012" s="266"/>
      <c r="B1012" s="42"/>
      <c r="C1012" s="267"/>
      <c r="D1012" s="252" t="s">
        <v>888</v>
      </c>
      <c r="E1012" s="306">
        <v>100.8</v>
      </c>
      <c r="F1012" s="306">
        <v>150</v>
      </c>
      <c r="G1012" s="306">
        <v>9.3</v>
      </c>
      <c r="H1012" s="306">
        <v>31.9</v>
      </c>
      <c r="I1012" s="318">
        <v>243</v>
      </c>
      <c r="J1012" s="306">
        <v>24.4</v>
      </c>
      <c r="K1012" s="306">
        <v>76.5</v>
      </c>
      <c r="L1012" s="306">
        <v>139.4</v>
      </c>
      <c r="M1012" s="306">
        <v>121.1</v>
      </c>
      <c r="N1012" s="306">
        <v>86.87</v>
      </c>
      <c r="O1012" s="306">
        <v>25.3</v>
      </c>
      <c r="P1012" s="306">
        <v>12.91</v>
      </c>
      <c r="Q1012" s="306">
        <v>14.6</v>
      </c>
      <c r="R1012" s="306">
        <v>13.05</v>
      </c>
      <c r="S1012" s="306">
        <v>13.52</v>
      </c>
      <c r="T1012" s="306">
        <v>680.25</v>
      </c>
      <c r="U1012" s="312">
        <v>2.66</v>
      </c>
      <c r="V1012" s="306">
        <v>7</v>
      </c>
    </row>
    <row r="1013" s="5" customFormat="1" customHeight="1" spans="1:22">
      <c r="A1013" s="266"/>
      <c r="B1013" s="42"/>
      <c r="C1013" s="267"/>
      <c r="D1013" s="252" t="s">
        <v>760</v>
      </c>
      <c r="E1013" s="306">
        <v>88.4</v>
      </c>
      <c r="F1013" s="306">
        <v>135</v>
      </c>
      <c r="G1013" s="306">
        <v>9.6</v>
      </c>
      <c r="H1013" s="306">
        <v>28.8</v>
      </c>
      <c r="I1013" s="306">
        <v>200</v>
      </c>
      <c r="J1013" s="306">
        <v>20.6</v>
      </c>
      <c r="K1013" s="306">
        <v>71.5</v>
      </c>
      <c r="L1013" s="306">
        <v>172.1</v>
      </c>
      <c r="M1013" s="306">
        <v>156.1</v>
      </c>
      <c r="N1013" s="306">
        <v>90.7</v>
      </c>
      <c r="O1013" s="306">
        <v>28.33</v>
      </c>
      <c r="P1013" s="306">
        <v>15.99</v>
      </c>
      <c r="Q1013" s="306">
        <v>15.36</v>
      </c>
      <c r="R1013" s="306">
        <v>15.77</v>
      </c>
      <c r="S1013" s="306">
        <v>15.71</v>
      </c>
      <c r="T1013" s="306">
        <v>785.53</v>
      </c>
      <c r="U1013" s="312">
        <v>4.74</v>
      </c>
      <c r="V1013" s="306">
        <v>1</v>
      </c>
    </row>
    <row r="1014" s="5" customFormat="1" customHeight="1" spans="1:22">
      <c r="A1014" s="266"/>
      <c r="B1014" s="42"/>
      <c r="C1014" s="267"/>
      <c r="D1014" s="252" t="s">
        <v>754</v>
      </c>
      <c r="E1014" s="306">
        <v>105.5</v>
      </c>
      <c r="F1014" s="306">
        <v>154</v>
      </c>
      <c r="G1014" s="306">
        <v>7.2</v>
      </c>
      <c r="H1014" s="306">
        <v>25.3</v>
      </c>
      <c r="I1014" s="306">
        <v>251.4</v>
      </c>
      <c r="J1014" s="306">
        <v>21.3</v>
      </c>
      <c r="K1014" s="306">
        <v>84.2</v>
      </c>
      <c r="L1014" s="306">
        <v>166.5</v>
      </c>
      <c r="M1014" s="306">
        <v>137.9</v>
      </c>
      <c r="N1014" s="306">
        <v>82.8</v>
      </c>
      <c r="O1014" s="306">
        <v>24.5</v>
      </c>
      <c r="P1014" s="306">
        <v>15.91</v>
      </c>
      <c r="Q1014" s="306">
        <v>15.81</v>
      </c>
      <c r="R1014" s="306">
        <v>15.24</v>
      </c>
      <c r="S1014" s="306">
        <v>15.65</v>
      </c>
      <c r="T1014" s="306">
        <v>700.61</v>
      </c>
      <c r="U1014" s="312">
        <v>8.43</v>
      </c>
      <c r="V1014" s="306">
        <v>3</v>
      </c>
    </row>
    <row r="1015" s="5" customFormat="1" customHeight="1" spans="1:22">
      <c r="A1015" s="266"/>
      <c r="B1015" s="42"/>
      <c r="C1015" s="267"/>
      <c r="D1015" s="252" t="s">
        <v>731</v>
      </c>
      <c r="E1015" s="306">
        <v>101</v>
      </c>
      <c r="F1015" s="306">
        <v>135</v>
      </c>
      <c r="G1015" s="306">
        <v>6.6</v>
      </c>
      <c r="H1015" s="306">
        <v>41.3</v>
      </c>
      <c r="I1015" s="306">
        <v>525.1</v>
      </c>
      <c r="J1015" s="306">
        <v>24.5</v>
      </c>
      <c r="K1015" s="306">
        <v>59.4</v>
      </c>
      <c r="L1015" s="306">
        <v>119.2</v>
      </c>
      <c r="M1015" s="306">
        <v>114.1</v>
      </c>
      <c r="N1015" s="306">
        <v>95.7</v>
      </c>
      <c r="O1015" s="306">
        <v>28.4</v>
      </c>
      <c r="P1015" s="306">
        <v>12.68</v>
      </c>
      <c r="Q1015" s="306">
        <v>13</v>
      </c>
      <c r="R1015" s="306">
        <v>12.63</v>
      </c>
      <c r="S1015" s="306">
        <v>12.77</v>
      </c>
      <c r="T1015" s="306">
        <v>638.5</v>
      </c>
      <c r="U1015" s="312">
        <v>-3.86</v>
      </c>
      <c r="V1015" s="306">
        <v>11</v>
      </c>
    </row>
    <row r="1016" s="5" customFormat="1" customHeight="1" spans="1:22">
      <c r="A1016" s="266"/>
      <c r="B1016" s="42"/>
      <c r="C1016" s="267"/>
      <c r="D1016" s="252" t="s">
        <v>736</v>
      </c>
      <c r="E1016" s="306">
        <v>103.7</v>
      </c>
      <c r="F1016" s="306">
        <v>144</v>
      </c>
      <c r="G1016" s="306">
        <v>8.1</v>
      </c>
      <c r="H1016" s="306">
        <v>33.6</v>
      </c>
      <c r="I1016" s="306">
        <v>314.8</v>
      </c>
      <c r="J1016" s="306">
        <v>22.5</v>
      </c>
      <c r="K1016" s="306">
        <v>67</v>
      </c>
      <c r="L1016" s="306">
        <v>135.6</v>
      </c>
      <c r="M1016" s="306">
        <v>123.9</v>
      </c>
      <c r="N1016" s="306">
        <v>91.4</v>
      </c>
      <c r="O1016" s="306">
        <v>27.2</v>
      </c>
      <c r="P1016" s="306">
        <v>16.6</v>
      </c>
      <c r="Q1016" s="306">
        <v>16.95</v>
      </c>
      <c r="R1016" s="306">
        <v>18.3</v>
      </c>
      <c r="S1016" s="306">
        <v>17.28</v>
      </c>
      <c r="T1016" s="306">
        <v>716.56</v>
      </c>
      <c r="U1016" s="312">
        <v>6.16</v>
      </c>
      <c r="V1016" s="306">
        <v>5</v>
      </c>
    </row>
    <row r="1017" s="5" customFormat="1" customHeight="1" spans="1:22">
      <c r="A1017" s="266"/>
      <c r="B1017" s="42"/>
      <c r="C1017" s="267"/>
      <c r="D1017" s="252" t="s">
        <v>752</v>
      </c>
      <c r="E1017" s="306">
        <v>92.7</v>
      </c>
      <c r="F1017" s="306">
        <v>144</v>
      </c>
      <c r="G1017" s="306">
        <v>8.91</v>
      </c>
      <c r="H1017" s="306">
        <v>30.82</v>
      </c>
      <c r="I1017" s="306">
        <v>245.9</v>
      </c>
      <c r="J1017" s="306">
        <v>19.08</v>
      </c>
      <c r="K1017" s="306">
        <v>61.91</v>
      </c>
      <c r="L1017" s="306">
        <v>202.11</v>
      </c>
      <c r="M1017" s="306">
        <v>194.67</v>
      </c>
      <c r="N1017" s="306">
        <v>96.32</v>
      </c>
      <c r="O1017" s="306">
        <v>27.93</v>
      </c>
      <c r="P1017" s="306" t="s">
        <v>910</v>
      </c>
      <c r="Q1017" s="306">
        <v>13.35</v>
      </c>
      <c r="R1017" s="306">
        <v>13.55</v>
      </c>
      <c r="S1017" s="306">
        <v>13.64</v>
      </c>
      <c r="T1017" s="306">
        <v>682</v>
      </c>
      <c r="U1017" s="312">
        <v>3.57</v>
      </c>
      <c r="V1017" s="306">
        <v>5</v>
      </c>
    </row>
    <row r="1018" s="5" customFormat="1" customHeight="1" spans="1:22">
      <c r="A1018" s="266"/>
      <c r="B1018" s="42"/>
      <c r="C1018" s="267"/>
      <c r="D1018" s="252" t="s">
        <v>906</v>
      </c>
      <c r="E1018" s="306">
        <v>100.2</v>
      </c>
      <c r="F1018" s="306">
        <v>144</v>
      </c>
      <c r="G1018" s="306">
        <v>7.15</v>
      </c>
      <c r="H1018" s="306">
        <v>49.33</v>
      </c>
      <c r="I1018" s="306">
        <v>689.9</v>
      </c>
      <c r="J1018" s="306">
        <v>24.9</v>
      </c>
      <c r="K1018" s="306">
        <v>50.5</v>
      </c>
      <c r="L1018" s="306">
        <v>135.5</v>
      </c>
      <c r="M1018" s="306">
        <v>132.3</v>
      </c>
      <c r="N1018" s="306">
        <v>97.6</v>
      </c>
      <c r="O1018" s="306">
        <v>23.53</v>
      </c>
      <c r="P1018" s="306">
        <v>15.77</v>
      </c>
      <c r="Q1018" s="306">
        <v>15.76</v>
      </c>
      <c r="R1018" s="306">
        <v>15.78</v>
      </c>
      <c r="S1018" s="306">
        <v>15.77</v>
      </c>
      <c r="T1018" s="306">
        <v>730.13</v>
      </c>
      <c r="U1018" s="312">
        <v>-4.13</v>
      </c>
      <c r="V1018" s="306">
        <v>9</v>
      </c>
    </row>
    <row r="1019" s="5" customFormat="1" customHeight="1" spans="1:22">
      <c r="A1019" s="268"/>
      <c r="B1019" s="42"/>
      <c r="C1019" s="267"/>
      <c r="D1019" s="261" t="s">
        <v>580</v>
      </c>
      <c r="E1019" s="324">
        <f t="shared" ref="E1019:R1019" si="53">AVERAGE(E1008:E1018)</f>
        <v>97.6181818181818</v>
      </c>
      <c r="F1019" s="324">
        <f t="shared" si="53"/>
        <v>142.909090909091</v>
      </c>
      <c r="G1019" s="324">
        <f t="shared" si="53"/>
        <v>7.78909090909091</v>
      </c>
      <c r="H1019" s="324">
        <f t="shared" si="53"/>
        <v>32.03</v>
      </c>
      <c r="I1019" s="324">
        <f t="shared" si="53"/>
        <v>329.299090909091</v>
      </c>
      <c r="J1019" s="324">
        <f t="shared" si="53"/>
        <v>22.0181818181818</v>
      </c>
      <c r="K1019" s="324">
        <f t="shared" si="53"/>
        <v>70.42</v>
      </c>
      <c r="L1019" s="324">
        <f t="shared" si="53"/>
        <v>154.955454545455</v>
      </c>
      <c r="M1019" s="324">
        <f t="shared" si="53"/>
        <v>141.381818181818</v>
      </c>
      <c r="N1019" s="313">
        <f t="shared" si="53"/>
        <v>91.4018181818182</v>
      </c>
      <c r="O1019" s="313">
        <f t="shared" si="53"/>
        <v>26.0390909090909</v>
      </c>
      <c r="P1019" s="313">
        <f t="shared" si="53"/>
        <v>14.745</v>
      </c>
      <c r="Q1019" s="313">
        <f t="shared" si="53"/>
        <v>14.9472727272727</v>
      </c>
      <c r="R1019" s="313">
        <f t="shared" si="53"/>
        <v>14.6936363636364</v>
      </c>
      <c r="S1019" s="313">
        <v>14.79</v>
      </c>
      <c r="T1019" s="313">
        <f>AVERAGE(T1008:T1018)</f>
        <v>697.825454545454</v>
      </c>
      <c r="U1019" s="313">
        <v>2.02</v>
      </c>
      <c r="V1019" s="319">
        <v>8</v>
      </c>
    </row>
    <row r="1020" s="5" customFormat="1" customHeight="1" spans="1:22">
      <c r="A1020" s="47" t="s">
        <v>866</v>
      </c>
      <c r="B1020" s="42"/>
      <c r="C1020" s="217" t="s">
        <v>909</v>
      </c>
      <c r="D1020" s="72" t="s">
        <v>887</v>
      </c>
      <c r="E1020" s="308">
        <v>105.4</v>
      </c>
      <c r="F1020" s="309">
        <v>146</v>
      </c>
      <c r="G1020" s="309">
        <v>8.9</v>
      </c>
      <c r="H1020" s="309">
        <v>30.2</v>
      </c>
      <c r="I1020" s="309">
        <v>239.3</v>
      </c>
      <c r="J1020" s="309">
        <v>22</v>
      </c>
      <c r="K1020" s="309">
        <v>72.8</v>
      </c>
      <c r="L1020" s="308">
        <v>156.6</v>
      </c>
      <c r="M1020" s="308">
        <v>150.4</v>
      </c>
      <c r="N1020" s="308">
        <v>96</v>
      </c>
      <c r="O1020" s="309">
        <v>25.7</v>
      </c>
      <c r="P1020" s="309">
        <v>174.9</v>
      </c>
      <c r="Q1020" s="309">
        <v>171.2</v>
      </c>
      <c r="R1020" s="308"/>
      <c r="S1020" s="309">
        <v>173.1</v>
      </c>
      <c r="T1020" s="309">
        <v>769</v>
      </c>
      <c r="U1020" s="320">
        <v>10.4</v>
      </c>
      <c r="V1020" s="308">
        <v>1</v>
      </c>
    </row>
    <row r="1021" s="5" customFormat="1" customHeight="1" spans="1:22">
      <c r="A1021" s="47"/>
      <c r="B1021" s="42"/>
      <c r="C1021" s="61"/>
      <c r="D1021" s="72" t="s">
        <v>753</v>
      </c>
      <c r="E1021" s="308">
        <v>86</v>
      </c>
      <c r="F1021" s="308">
        <v>143</v>
      </c>
      <c r="G1021" s="308">
        <v>8.3</v>
      </c>
      <c r="H1021" s="308">
        <v>32.3</v>
      </c>
      <c r="I1021" s="309">
        <v>389.16</v>
      </c>
      <c r="J1021" s="309">
        <v>21.92</v>
      </c>
      <c r="K1021" s="309">
        <v>67.86</v>
      </c>
      <c r="L1021" s="308">
        <v>131.4</v>
      </c>
      <c r="M1021" s="308">
        <v>119.6</v>
      </c>
      <c r="N1021" s="308">
        <v>90.2</v>
      </c>
      <c r="O1021" s="309">
        <v>26.2</v>
      </c>
      <c r="P1021" s="308">
        <v>148.61</v>
      </c>
      <c r="Q1021" s="308">
        <v>144.24</v>
      </c>
      <c r="R1021" s="321"/>
      <c r="S1021" s="308">
        <v>146.42</v>
      </c>
      <c r="T1021" s="308">
        <v>650.8</v>
      </c>
      <c r="U1021" s="320">
        <v>4.45</v>
      </c>
      <c r="V1021" s="308">
        <v>4</v>
      </c>
    </row>
    <row r="1022" s="5" customFormat="1" customHeight="1" spans="1:22">
      <c r="A1022" s="47"/>
      <c r="B1022" s="42"/>
      <c r="C1022" s="61"/>
      <c r="D1022" s="72" t="s">
        <v>770</v>
      </c>
      <c r="E1022" s="308">
        <v>101.4</v>
      </c>
      <c r="F1022" s="308">
        <v>138</v>
      </c>
      <c r="G1022" s="308">
        <v>7.9</v>
      </c>
      <c r="H1022" s="308">
        <v>31.2</v>
      </c>
      <c r="I1022" s="308">
        <v>295</v>
      </c>
      <c r="J1022" s="308">
        <v>27.4</v>
      </c>
      <c r="K1022" s="308">
        <v>87.8</v>
      </c>
      <c r="L1022" s="308">
        <v>163.2</v>
      </c>
      <c r="M1022" s="308">
        <v>146.2</v>
      </c>
      <c r="N1022" s="308">
        <v>90</v>
      </c>
      <c r="O1022" s="308">
        <v>27.08</v>
      </c>
      <c r="P1022" s="308">
        <v>186.9</v>
      </c>
      <c r="Q1022" s="308">
        <v>190.1</v>
      </c>
      <c r="R1022" s="308"/>
      <c r="S1022" s="308">
        <v>188.5</v>
      </c>
      <c r="T1022" s="308">
        <v>754</v>
      </c>
      <c r="U1022" s="321">
        <v>7.9</v>
      </c>
      <c r="V1022" s="308">
        <v>2</v>
      </c>
    </row>
    <row r="1023" s="5" customFormat="1" customHeight="1" spans="1:22">
      <c r="A1023" s="47"/>
      <c r="B1023" s="42"/>
      <c r="C1023" s="61"/>
      <c r="D1023" s="327" t="s">
        <v>756</v>
      </c>
      <c r="E1023" s="308">
        <v>95.7</v>
      </c>
      <c r="F1023" s="308">
        <v>145</v>
      </c>
      <c r="G1023" s="310">
        <v>7</v>
      </c>
      <c r="H1023" s="310">
        <v>29.2</v>
      </c>
      <c r="I1023" s="310">
        <v>317.1</v>
      </c>
      <c r="J1023" s="310">
        <v>22.4</v>
      </c>
      <c r="K1023" s="310">
        <v>76.7123287671233</v>
      </c>
      <c r="L1023" s="310">
        <v>167.345238095238</v>
      </c>
      <c r="M1023" s="310">
        <v>159.52380952381</v>
      </c>
      <c r="N1023" s="310">
        <v>95.2469743088732</v>
      </c>
      <c r="O1023" s="310">
        <v>26.82</v>
      </c>
      <c r="P1023" s="310">
        <v>202.3</v>
      </c>
      <c r="Q1023" s="310">
        <v>192.5</v>
      </c>
      <c r="R1023" s="330"/>
      <c r="S1023" s="310">
        <f>AVERAGE(Q1023:R1023)</f>
        <v>192.5</v>
      </c>
      <c r="T1023" s="310">
        <v>731.1</v>
      </c>
      <c r="U1023" s="321">
        <v>5.8</v>
      </c>
      <c r="V1023" s="330">
        <v>3</v>
      </c>
    </row>
    <row r="1024" s="5" customFormat="1" customHeight="1" spans="1:22">
      <c r="A1024" s="47"/>
      <c r="B1024" s="42"/>
      <c r="C1024" s="61"/>
      <c r="D1024" s="72" t="s">
        <v>888</v>
      </c>
      <c r="E1024" s="309">
        <v>90.9</v>
      </c>
      <c r="F1024" s="308">
        <v>155</v>
      </c>
      <c r="G1024" s="308">
        <v>8.7</v>
      </c>
      <c r="H1024" s="309">
        <v>25.04</v>
      </c>
      <c r="I1024" s="309">
        <v>187.8</v>
      </c>
      <c r="J1024" s="309">
        <v>20.9</v>
      </c>
      <c r="K1024" s="309">
        <v>83.5</v>
      </c>
      <c r="L1024" s="309">
        <v>142.2</v>
      </c>
      <c r="M1024" s="309">
        <v>125.9</v>
      </c>
      <c r="N1024" s="309">
        <v>88.5</v>
      </c>
      <c r="O1024" s="308">
        <v>25.4</v>
      </c>
      <c r="P1024" s="309">
        <v>129.49</v>
      </c>
      <c r="Q1024" s="309">
        <v>130.18</v>
      </c>
      <c r="R1024" s="308"/>
      <c r="S1024" s="309">
        <v>129.84</v>
      </c>
      <c r="T1024" s="309">
        <v>577.07</v>
      </c>
      <c r="U1024" s="320">
        <v>3.34</v>
      </c>
      <c r="V1024" s="308">
        <v>3</v>
      </c>
    </row>
    <row r="1025" s="5" customFormat="1" customHeight="1" spans="1:22">
      <c r="A1025" s="47"/>
      <c r="B1025" s="42"/>
      <c r="C1025" s="61"/>
      <c r="D1025" s="72" t="s">
        <v>760</v>
      </c>
      <c r="E1025" s="309">
        <v>88</v>
      </c>
      <c r="F1025" s="309">
        <v>142</v>
      </c>
      <c r="G1025" s="309">
        <v>7.7</v>
      </c>
      <c r="H1025" s="309">
        <v>25.3</v>
      </c>
      <c r="I1025" s="309">
        <v>228.6</v>
      </c>
      <c r="J1025" s="309">
        <v>18.1</v>
      </c>
      <c r="K1025" s="309">
        <v>71.5</v>
      </c>
      <c r="L1025" s="308">
        <v>138.1</v>
      </c>
      <c r="M1025" s="308">
        <v>123.1</v>
      </c>
      <c r="N1025" s="308">
        <v>89.1</v>
      </c>
      <c r="O1025" s="308">
        <v>27.3</v>
      </c>
      <c r="P1025" s="308">
        <v>125.61</v>
      </c>
      <c r="Q1025" s="308">
        <v>129.04</v>
      </c>
      <c r="R1025" s="308"/>
      <c r="S1025" s="308">
        <v>127.33</v>
      </c>
      <c r="T1025" s="308">
        <v>565.92</v>
      </c>
      <c r="U1025" s="321">
        <v>1.64</v>
      </c>
      <c r="V1025" s="308">
        <v>4</v>
      </c>
    </row>
    <row r="1026" s="5" customFormat="1" customHeight="1" spans="1:22">
      <c r="A1026" s="47"/>
      <c r="B1026" s="42"/>
      <c r="C1026" s="61"/>
      <c r="D1026" s="72" t="s">
        <v>754</v>
      </c>
      <c r="E1026" s="309">
        <v>106</v>
      </c>
      <c r="F1026" s="309">
        <v>155</v>
      </c>
      <c r="G1026" s="309">
        <v>7</v>
      </c>
      <c r="H1026" s="309">
        <v>25.5</v>
      </c>
      <c r="I1026" s="309">
        <v>264.3</v>
      </c>
      <c r="J1026" s="309">
        <v>20.8</v>
      </c>
      <c r="K1026" s="309">
        <v>81.6</v>
      </c>
      <c r="L1026" s="309">
        <v>172.8</v>
      </c>
      <c r="M1026" s="309">
        <v>145.6</v>
      </c>
      <c r="N1026" s="309">
        <v>84.3</v>
      </c>
      <c r="O1026" s="308">
        <v>24.1</v>
      </c>
      <c r="P1026" s="309">
        <v>244.91</v>
      </c>
      <c r="Q1026" s="309">
        <v>236.17</v>
      </c>
      <c r="R1026" s="308"/>
      <c r="S1026" s="309">
        <v>240.54</v>
      </c>
      <c r="T1026" s="309">
        <v>728.19</v>
      </c>
      <c r="U1026" s="320">
        <v>6.97</v>
      </c>
      <c r="V1026" s="308">
        <v>1</v>
      </c>
    </row>
    <row r="1027" s="5" customFormat="1" customHeight="1" spans="1:22">
      <c r="A1027" s="47"/>
      <c r="B1027" s="42"/>
      <c r="C1027" s="61"/>
      <c r="D1027" s="72" t="s">
        <v>731</v>
      </c>
      <c r="E1027" s="308">
        <v>100</v>
      </c>
      <c r="F1027" s="308">
        <v>146</v>
      </c>
      <c r="G1027" s="308">
        <v>7.7</v>
      </c>
      <c r="H1027" s="308">
        <v>34.1</v>
      </c>
      <c r="I1027" s="308">
        <v>342.5</v>
      </c>
      <c r="J1027" s="308">
        <v>21.4</v>
      </c>
      <c r="K1027" s="308">
        <v>62.7</v>
      </c>
      <c r="L1027" s="308">
        <v>131.7</v>
      </c>
      <c r="M1027" s="308">
        <v>123.8</v>
      </c>
      <c r="N1027" s="308">
        <v>94</v>
      </c>
      <c r="O1027" s="308">
        <v>25.9</v>
      </c>
      <c r="P1027" s="308">
        <v>330</v>
      </c>
      <c r="Q1027" s="308">
        <v>341.1</v>
      </c>
      <c r="R1027" s="308"/>
      <c r="S1027" s="308">
        <v>335.6</v>
      </c>
      <c r="T1027" s="308">
        <v>671.1</v>
      </c>
      <c r="U1027" s="321">
        <v>9.07</v>
      </c>
      <c r="V1027" s="308">
        <v>1</v>
      </c>
    </row>
    <row r="1028" s="5" customFormat="1" customHeight="1" spans="1:22">
      <c r="A1028" s="47"/>
      <c r="B1028" s="42"/>
      <c r="C1028" s="61"/>
      <c r="D1028" s="72" t="s">
        <v>736</v>
      </c>
      <c r="E1028" s="308">
        <v>105</v>
      </c>
      <c r="F1028" s="308">
        <v>144</v>
      </c>
      <c r="G1028" s="308">
        <v>7.6</v>
      </c>
      <c r="H1028" s="308">
        <v>31.9</v>
      </c>
      <c r="I1028" s="308">
        <v>319.7</v>
      </c>
      <c r="J1028" s="308">
        <v>21.4</v>
      </c>
      <c r="K1028" s="308">
        <v>67.1</v>
      </c>
      <c r="L1028" s="308">
        <v>146.4</v>
      </c>
      <c r="M1028" s="308">
        <v>129.6</v>
      </c>
      <c r="N1028" s="308">
        <v>88.5</v>
      </c>
      <c r="O1028" s="308">
        <v>24.7</v>
      </c>
      <c r="P1028" s="308">
        <v>170.65</v>
      </c>
      <c r="Q1028" s="308">
        <v>182.35</v>
      </c>
      <c r="R1028" s="308"/>
      <c r="S1028" s="308">
        <v>176.5</v>
      </c>
      <c r="T1028" s="308">
        <v>646.52</v>
      </c>
      <c r="U1028" s="321">
        <v>4.46</v>
      </c>
      <c r="V1028" s="308">
        <v>3</v>
      </c>
    </row>
    <row r="1029" s="5" customFormat="1" customHeight="1" spans="1:22">
      <c r="A1029" s="47"/>
      <c r="B1029" s="42"/>
      <c r="C1029" s="61"/>
      <c r="D1029" s="72" t="s">
        <v>906</v>
      </c>
      <c r="E1029" s="308">
        <v>104</v>
      </c>
      <c r="F1029" s="308">
        <v>144</v>
      </c>
      <c r="G1029" s="308">
        <v>8</v>
      </c>
      <c r="H1029" s="308">
        <v>42.1</v>
      </c>
      <c r="I1029" s="308">
        <v>426.25</v>
      </c>
      <c r="J1029" s="308">
        <v>20.05</v>
      </c>
      <c r="K1029" s="308">
        <v>47.62</v>
      </c>
      <c r="L1029" s="308">
        <v>183</v>
      </c>
      <c r="M1029" s="308">
        <v>157</v>
      </c>
      <c r="N1029" s="308">
        <v>85.7</v>
      </c>
      <c r="O1029" s="308">
        <v>22.2</v>
      </c>
      <c r="P1029" s="308">
        <v>146.69</v>
      </c>
      <c r="Q1029" s="308">
        <v>153.97</v>
      </c>
      <c r="R1029" s="308"/>
      <c r="S1029" s="308">
        <v>150.33</v>
      </c>
      <c r="T1029" s="308">
        <v>683.3</v>
      </c>
      <c r="U1029" s="321">
        <v>-8.94</v>
      </c>
      <c r="V1029" s="309">
        <v>5</v>
      </c>
    </row>
    <row r="1030" s="5" customFormat="1" customHeight="1" spans="1:22">
      <c r="A1030" s="47"/>
      <c r="B1030" s="42"/>
      <c r="C1030" s="61"/>
      <c r="D1030" s="271" t="s">
        <v>580</v>
      </c>
      <c r="E1030" s="311">
        <v>98.2</v>
      </c>
      <c r="F1030" s="311">
        <v>145.8</v>
      </c>
      <c r="G1030" s="311">
        <v>7.9</v>
      </c>
      <c r="H1030" s="311">
        <v>30.7</v>
      </c>
      <c r="I1030" s="311">
        <v>301</v>
      </c>
      <c r="J1030" s="311">
        <v>21.6</v>
      </c>
      <c r="K1030" s="311">
        <v>71.9</v>
      </c>
      <c r="L1030" s="311">
        <v>153.3</v>
      </c>
      <c r="M1030" s="311">
        <v>138.1</v>
      </c>
      <c r="N1030" s="311">
        <v>90.1</v>
      </c>
      <c r="O1030" s="311">
        <v>25.5</v>
      </c>
      <c r="P1030" s="311">
        <v>186</v>
      </c>
      <c r="Q1030" s="311">
        <v>187.1</v>
      </c>
      <c r="R1030" s="311"/>
      <c r="S1030" s="311">
        <v>186.1</v>
      </c>
      <c r="T1030" s="311">
        <v>677.7</v>
      </c>
      <c r="U1030" s="322">
        <v>4.51</v>
      </c>
      <c r="V1030" s="323">
        <v>3</v>
      </c>
    </row>
    <row r="1031" s="5" customFormat="1" customHeight="1" spans="1:22">
      <c r="A1031" s="47" t="s">
        <v>868</v>
      </c>
      <c r="B1031" s="27" t="s">
        <v>911</v>
      </c>
      <c r="C1031" s="25" t="s">
        <v>912</v>
      </c>
      <c r="D1031" s="252" t="s">
        <v>887</v>
      </c>
      <c r="E1031" s="306">
        <v>92</v>
      </c>
      <c r="F1031" s="306">
        <v>152</v>
      </c>
      <c r="G1031" s="306">
        <v>7.6</v>
      </c>
      <c r="H1031" s="306">
        <v>35.2</v>
      </c>
      <c r="I1031" s="306">
        <v>363.2</v>
      </c>
      <c r="J1031" s="306">
        <v>25.8</v>
      </c>
      <c r="K1031" s="306">
        <v>73.3</v>
      </c>
      <c r="L1031" s="306">
        <v>114.9</v>
      </c>
      <c r="M1031" s="306">
        <v>103.9</v>
      </c>
      <c r="N1031" s="306">
        <v>90.4</v>
      </c>
      <c r="O1031" s="306">
        <v>23.7</v>
      </c>
      <c r="P1031" s="306">
        <v>15.2</v>
      </c>
      <c r="Q1031" s="306">
        <v>12.1</v>
      </c>
      <c r="R1031" s="306">
        <v>13.7</v>
      </c>
      <c r="S1031" s="306">
        <v>13.67</v>
      </c>
      <c r="T1031" s="306">
        <v>607.6</v>
      </c>
      <c r="U1031" s="312">
        <v>6.8</v>
      </c>
      <c r="V1031" s="306">
        <v>7</v>
      </c>
    </row>
    <row r="1032" s="5" customFormat="1" customHeight="1" spans="1:22">
      <c r="A1032" s="47"/>
      <c r="B1032" s="42"/>
      <c r="C1032" s="47"/>
      <c r="D1032" s="252" t="s">
        <v>753</v>
      </c>
      <c r="E1032" s="306">
        <v>87.4</v>
      </c>
      <c r="F1032" s="306">
        <v>150</v>
      </c>
      <c r="G1032" s="306">
        <v>8.3</v>
      </c>
      <c r="H1032" s="306">
        <v>32.4</v>
      </c>
      <c r="I1032" s="306">
        <v>290.4</v>
      </c>
      <c r="J1032" s="306">
        <v>24.6</v>
      </c>
      <c r="K1032" s="306">
        <v>75.9</v>
      </c>
      <c r="L1032" s="306">
        <v>123.1</v>
      </c>
      <c r="M1032" s="306">
        <v>106.4</v>
      </c>
      <c r="N1032" s="306">
        <v>86.4</v>
      </c>
      <c r="O1032" s="306">
        <v>26.04</v>
      </c>
      <c r="P1032" s="312">
        <v>14.87</v>
      </c>
      <c r="Q1032" s="312">
        <v>14.37</v>
      </c>
      <c r="R1032" s="312">
        <v>14.7</v>
      </c>
      <c r="S1032" s="312">
        <v>14.65</v>
      </c>
      <c r="T1032" s="318">
        <v>646.8</v>
      </c>
      <c r="U1032" s="312">
        <v>2.88</v>
      </c>
      <c r="V1032" s="306">
        <v>5</v>
      </c>
    </row>
    <row r="1033" s="5" customFormat="1" customHeight="1" spans="1:22">
      <c r="A1033" s="47"/>
      <c r="B1033" s="42"/>
      <c r="C1033" s="47"/>
      <c r="D1033" s="252" t="s">
        <v>770</v>
      </c>
      <c r="E1033" s="306">
        <v>93.6</v>
      </c>
      <c r="F1033" s="306">
        <v>139</v>
      </c>
      <c r="G1033" s="306">
        <v>7.1</v>
      </c>
      <c r="H1033" s="306">
        <v>23.31</v>
      </c>
      <c r="I1033" s="306">
        <v>228</v>
      </c>
      <c r="J1033" s="306">
        <v>21</v>
      </c>
      <c r="K1033" s="306">
        <v>90</v>
      </c>
      <c r="L1033" s="306">
        <v>147.9</v>
      </c>
      <c r="M1033" s="306">
        <v>128.6</v>
      </c>
      <c r="N1033" s="306">
        <v>86</v>
      </c>
      <c r="O1033" s="306">
        <v>26.34</v>
      </c>
      <c r="P1033" s="306">
        <v>12.97</v>
      </c>
      <c r="Q1033" s="306">
        <v>14.82</v>
      </c>
      <c r="R1033" s="306">
        <v>13.36</v>
      </c>
      <c r="S1033" s="306">
        <v>13.72</v>
      </c>
      <c r="T1033" s="306">
        <v>686</v>
      </c>
      <c r="U1033" s="312">
        <v>6.77</v>
      </c>
      <c r="V1033" s="306">
        <v>3</v>
      </c>
    </row>
    <row r="1034" s="5" customFormat="1" customHeight="1" spans="1:22">
      <c r="A1034" s="47"/>
      <c r="B1034" s="42"/>
      <c r="C1034" s="47"/>
      <c r="D1034" s="252" t="s">
        <v>756</v>
      </c>
      <c r="E1034" s="306">
        <v>102.4</v>
      </c>
      <c r="F1034" s="306">
        <v>142</v>
      </c>
      <c r="G1034" s="306">
        <v>7.8</v>
      </c>
      <c r="H1034" s="306">
        <v>31.9</v>
      </c>
      <c r="I1034" s="306">
        <v>316</v>
      </c>
      <c r="J1034" s="306">
        <v>22.2</v>
      </c>
      <c r="K1034" s="306">
        <v>69.6</v>
      </c>
      <c r="L1034" s="306">
        <v>135.36</v>
      </c>
      <c r="M1034" s="306">
        <v>124.9</v>
      </c>
      <c r="N1034" s="306">
        <v>92.27</v>
      </c>
      <c r="O1034" s="306">
        <v>26.23</v>
      </c>
      <c r="P1034" s="306">
        <v>14.85</v>
      </c>
      <c r="Q1034" s="306">
        <v>14.46</v>
      </c>
      <c r="R1034" s="306">
        <v>14.36</v>
      </c>
      <c r="S1034" s="306">
        <v>14.56</v>
      </c>
      <c r="T1034" s="306">
        <v>727.83</v>
      </c>
      <c r="U1034" s="312">
        <v>2.13</v>
      </c>
      <c r="V1034" s="306">
        <v>8</v>
      </c>
    </row>
    <row r="1035" s="5" customFormat="1" customHeight="1" spans="1:22">
      <c r="A1035" s="47"/>
      <c r="B1035" s="42"/>
      <c r="C1035" s="47"/>
      <c r="D1035" s="252" t="s">
        <v>888</v>
      </c>
      <c r="E1035" s="306">
        <v>106</v>
      </c>
      <c r="F1035" s="306">
        <v>151</v>
      </c>
      <c r="G1035" s="306">
        <v>12.78</v>
      </c>
      <c r="H1035" s="306">
        <v>29.83</v>
      </c>
      <c r="I1035" s="306">
        <v>133.41</v>
      </c>
      <c r="J1035" s="306">
        <v>25.27</v>
      </c>
      <c r="K1035" s="306">
        <v>84.71</v>
      </c>
      <c r="L1035" s="306">
        <v>158.2</v>
      </c>
      <c r="M1035" s="306">
        <v>130.4</v>
      </c>
      <c r="N1035" s="306">
        <v>82.43</v>
      </c>
      <c r="O1035" s="306">
        <v>24.32</v>
      </c>
      <c r="P1035" s="306">
        <v>11.79</v>
      </c>
      <c r="Q1035" s="306">
        <v>13.96</v>
      </c>
      <c r="R1035" s="306">
        <v>11.25</v>
      </c>
      <c r="S1035" s="306">
        <v>12.33</v>
      </c>
      <c r="T1035" s="306">
        <v>616.82</v>
      </c>
      <c r="U1035" s="312">
        <v>8.63</v>
      </c>
      <c r="V1035" s="306">
        <v>4</v>
      </c>
    </row>
    <row r="1036" s="5" customFormat="1" customHeight="1" spans="1:22">
      <c r="A1036" s="47"/>
      <c r="B1036" s="42"/>
      <c r="C1036" s="47"/>
      <c r="D1036" s="252" t="s">
        <v>760</v>
      </c>
      <c r="E1036" s="306">
        <v>74</v>
      </c>
      <c r="F1036" s="306">
        <v>141</v>
      </c>
      <c r="G1036" s="306">
        <v>8.5</v>
      </c>
      <c r="H1036" s="306">
        <v>27.5</v>
      </c>
      <c r="I1036" s="306">
        <v>225.5</v>
      </c>
      <c r="J1036" s="306">
        <v>22.3</v>
      </c>
      <c r="K1036" s="306">
        <v>81.1</v>
      </c>
      <c r="L1036" s="306">
        <v>134</v>
      </c>
      <c r="M1036" s="306">
        <v>126</v>
      </c>
      <c r="N1036" s="306">
        <v>94.3</v>
      </c>
      <c r="O1036" s="306">
        <v>23.7</v>
      </c>
      <c r="P1036" s="306">
        <v>14.52</v>
      </c>
      <c r="Q1036" s="306">
        <v>14.23</v>
      </c>
      <c r="R1036" s="306">
        <v>14.98</v>
      </c>
      <c r="S1036" s="306">
        <v>14.58</v>
      </c>
      <c r="T1036" s="306">
        <v>642.98</v>
      </c>
      <c r="U1036" s="312">
        <v>3.7</v>
      </c>
      <c r="V1036" s="306">
        <v>4</v>
      </c>
    </row>
    <row r="1037" s="5" customFormat="1" customHeight="1" spans="1:22">
      <c r="A1037" s="47"/>
      <c r="B1037" s="42"/>
      <c r="C1037" s="47"/>
      <c r="D1037" s="252" t="s">
        <v>754</v>
      </c>
      <c r="E1037" s="306">
        <v>106</v>
      </c>
      <c r="F1037" s="306">
        <v>154</v>
      </c>
      <c r="G1037" s="306">
        <v>7.2</v>
      </c>
      <c r="H1037" s="306">
        <v>27.6</v>
      </c>
      <c r="I1037" s="306">
        <v>283.3</v>
      </c>
      <c r="J1037" s="306">
        <v>23.1</v>
      </c>
      <c r="K1037" s="306">
        <v>83.6</v>
      </c>
      <c r="L1037" s="306">
        <v>141.3</v>
      </c>
      <c r="M1037" s="306">
        <v>122.7</v>
      </c>
      <c r="N1037" s="306">
        <v>86.8</v>
      </c>
      <c r="O1037" s="306">
        <v>26.5</v>
      </c>
      <c r="P1037" s="306">
        <v>17.1</v>
      </c>
      <c r="Q1037" s="306">
        <v>16.2</v>
      </c>
      <c r="R1037" s="306">
        <v>15.8</v>
      </c>
      <c r="S1037" s="306">
        <v>16.37</v>
      </c>
      <c r="T1037" s="306">
        <v>732.54</v>
      </c>
      <c r="U1037" s="312">
        <v>13.55</v>
      </c>
      <c r="V1037" s="306">
        <v>2</v>
      </c>
    </row>
    <row r="1038" s="5" customFormat="1" customHeight="1" spans="1:22">
      <c r="A1038" s="47"/>
      <c r="B1038" s="42"/>
      <c r="C1038" s="47"/>
      <c r="D1038" s="252" t="s">
        <v>731</v>
      </c>
      <c r="E1038" s="306">
        <v>87</v>
      </c>
      <c r="F1038" s="306">
        <v>148</v>
      </c>
      <c r="G1038" s="306">
        <v>7.6</v>
      </c>
      <c r="H1038" s="306">
        <v>35.9</v>
      </c>
      <c r="I1038" s="306">
        <v>372.7</v>
      </c>
      <c r="J1038" s="306">
        <v>18.3</v>
      </c>
      <c r="K1038" s="306">
        <v>51</v>
      </c>
      <c r="L1038" s="306">
        <v>118.1</v>
      </c>
      <c r="M1038" s="306">
        <v>109.8</v>
      </c>
      <c r="N1038" s="306">
        <v>93</v>
      </c>
      <c r="O1038" s="306">
        <v>27.3</v>
      </c>
      <c r="P1038" s="306">
        <v>10.2</v>
      </c>
      <c r="Q1038" s="306">
        <v>11</v>
      </c>
      <c r="R1038" s="306">
        <v>10.91</v>
      </c>
      <c r="S1038" s="306">
        <v>10.7</v>
      </c>
      <c r="T1038" s="306">
        <v>535.2</v>
      </c>
      <c r="U1038" s="312">
        <v>-6.96</v>
      </c>
      <c r="V1038" s="306">
        <v>10</v>
      </c>
    </row>
    <row r="1039" s="5" customFormat="1" customHeight="1" spans="1:22">
      <c r="A1039" s="47"/>
      <c r="B1039" s="42"/>
      <c r="C1039" s="47"/>
      <c r="D1039" s="252" t="s">
        <v>736</v>
      </c>
      <c r="E1039" s="306">
        <v>98.3</v>
      </c>
      <c r="F1039" s="306">
        <v>149</v>
      </c>
      <c r="G1039" s="306">
        <v>8.3</v>
      </c>
      <c r="H1039" s="306">
        <v>35.1</v>
      </c>
      <c r="I1039" s="306">
        <v>321.7</v>
      </c>
      <c r="J1039" s="306">
        <v>25.3</v>
      </c>
      <c r="K1039" s="306">
        <v>72.1</v>
      </c>
      <c r="L1039" s="306">
        <v>112.6</v>
      </c>
      <c r="M1039" s="306">
        <v>110.1</v>
      </c>
      <c r="N1039" s="306">
        <v>97.8</v>
      </c>
      <c r="O1039" s="306">
        <v>25.9</v>
      </c>
      <c r="P1039" s="306">
        <v>15.4</v>
      </c>
      <c r="Q1039" s="306">
        <v>16.2</v>
      </c>
      <c r="R1039" s="306">
        <v>15.95</v>
      </c>
      <c r="S1039" s="306">
        <v>15.85</v>
      </c>
      <c r="T1039" s="306">
        <v>698.86</v>
      </c>
      <c r="U1039" s="312">
        <v>8.79</v>
      </c>
      <c r="V1039" s="306">
        <v>1</v>
      </c>
    </row>
    <row r="1040" s="5" customFormat="1" customHeight="1" spans="1:22">
      <c r="A1040" s="47"/>
      <c r="B1040" s="42"/>
      <c r="C1040" s="47"/>
      <c r="D1040" s="252" t="s">
        <v>752</v>
      </c>
      <c r="E1040" s="306">
        <v>95.3</v>
      </c>
      <c r="F1040" s="306">
        <v>150</v>
      </c>
      <c r="G1040" s="306">
        <v>9.54</v>
      </c>
      <c r="H1040" s="306">
        <v>51.49</v>
      </c>
      <c r="I1040" s="306">
        <v>4.4</v>
      </c>
      <c r="J1040" s="306">
        <v>23.52</v>
      </c>
      <c r="K1040" s="306">
        <v>45.7</v>
      </c>
      <c r="L1040" s="306">
        <v>127</v>
      </c>
      <c r="M1040" s="306">
        <v>117.9</v>
      </c>
      <c r="N1040" s="306">
        <v>92.8</v>
      </c>
      <c r="O1040" s="306">
        <v>24.51</v>
      </c>
      <c r="P1040" s="306">
        <v>11.86</v>
      </c>
      <c r="Q1040" s="306">
        <v>12.71</v>
      </c>
      <c r="R1040" s="306">
        <v>12.17</v>
      </c>
      <c r="S1040" s="306">
        <v>12.25</v>
      </c>
      <c r="T1040" s="306">
        <v>612.33</v>
      </c>
      <c r="U1040" s="312">
        <v>-3.77</v>
      </c>
      <c r="V1040" s="306">
        <v>10</v>
      </c>
    </row>
    <row r="1041" s="5" customFormat="1" customHeight="1" spans="1:22">
      <c r="A1041" s="47"/>
      <c r="B1041" s="42"/>
      <c r="C1041" s="47"/>
      <c r="D1041" s="252" t="s">
        <v>906</v>
      </c>
      <c r="E1041" s="306">
        <v>104</v>
      </c>
      <c r="F1041" s="306">
        <v>155</v>
      </c>
      <c r="G1041" s="306">
        <v>8.33</v>
      </c>
      <c r="H1041" s="306">
        <v>35.92</v>
      </c>
      <c r="I1041" s="306">
        <v>331.2</v>
      </c>
      <c r="J1041" s="306">
        <v>28.7</v>
      </c>
      <c r="K1041" s="306">
        <v>79.9</v>
      </c>
      <c r="L1041" s="306">
        <v>135.8</v>
      </c>
      <c r="M1041" s="306">
        <v>128.8</v>
      </c>
      <c r="N1041" s="306">
        <v>94.8</v>
      </c>
      <c r="O1041" s="306">
        <v>23.3</v>
      </c>
      <c r="P1041" s="306">
        <v>16.8</v>
      </c>
      <c r="Q1041" s="306">
        <v>17.2</v>
      </c>
      <c r="R1041" s="306">
        <v>17.5</v>
      </c>
      <c r="S1041" s="306">
        <v>17.2</v>
      </c>
      <c r="T1041" s="306">
        <v>858.5</v>
      </c>
      <c r="U1041" s="312">
        <v>12.2</v>
      </c>
      <c r="V1041" s="306">
        <v>1</v>
      </c>
    </row>
    <row r="1042" s="5" customFormat="1" customHeight="1" spans="1:22">
      <c r="A1042" s="47"/>
      <c r="B1042" s="42"/>
      <c r="C1042" s="47"/>
      <c r="D1042" s="271" t="s">
        <v>580</v>
      </c>
      <c r="E1042" s="331">
        <f t="shared" ref="E1042:T1042" si="54">AVERAGEA(E1031:E1041)</f>
        <v>95.0909090909091</v>
      </c>
      <c r="F1042" s="331">
        <f t="shared" si="54"/>
        <v>148.272727272727</v>
      </c>
      <c r="G1042" s="331">
        <f t="shared" si="54"/>
        <v>8.45909090909091</v>
      </c>
      <c r="H1042" s="331">
        <f t="shared" si="54"/>
        <v>33.2863636363636</v>
      </c>
      <c r="I1042" s="331">
        <f t="shared" si="54"/>
        <v>260.891818181818</v>
      </c>
      <c r="J1042" s="331">
        <f t="shared" si="54"/>
        <v>23.6445454545455</v>
      </c>
      <c r="K1042" s="331">
        <f t="shared" si="54"/>
        <v>73.3554545454545</v>
      </c>
      <c r="L1042" s="331">
        <f t="shared" si="54"/>
        <v>131.66</v>
      </c>
      <c r="M1042" s="331">
        <f t="shared" si="54"/>
        <v>119.045454545455</v>
      </c>
      <c r="N1042" s="331">
        <f t="shared" si="54"/>
        <v>90.6363636363636</v>
      </c>
      <c r="O1042" s="331">
        <f t="shared" si="54"/>
        <v>25.2581818181818</v>
      </c>
      <c r="P1042" s="337">
        <f t="shared" si="54"/>
        <v>14.1418181818182</v>
      </c>
      <c r="Q1042" s="337">
        <f t="shared" si="54"/>
        <v>14.2954545454545</v>
      </c>
      <c r="R1042" s="337">
        <f t="shared" si="54"/>
        <v>14.0618181818182</v>
      </c>
      <c r="S1042" s="337">
        <f t="shared" si="54"/>
        <v>14.1709090909091</v>
      </c>
      <c r="T1042" s="337">
        <f t="shared" si="54"/>
        <v>669.587272727273</v>
      </c>
      <c r="U1042" s="337">
        <v>5.16</v>
      </c>
      <c r="V1042" s="340">
        <v>1</v>
      </c>
    </row>
    <row r="1043" s="5" customFormat="1" customHeight="1" spans="1:22">
      <c r="A1043" s="264" t="s">
        <v>861</v>
      </c>
      <c r="B1043" s="42"/>
      <c r="C1043" s="265" t="s">
        <v>911</v>
      </c>
      <c r="D1043" s="252" t="s">
        <v>887</v>
      </c>
      <c r="E1043" s="255">
        <v>95.8</v>
      </c>
      <c r="F1043" s="255">
        <v>150</v>
      </c>
      <c r="G1043" s="255">
        <v>6.6</v>
      </c>
      <c r="H1043" s="255">
        <v>35.6</v>
      </c>
      <c r="I1043" s="255">
        <v>439.4</v>
      </c>
      <c r="J1043" s="255">
        <v>29.4</v>
      </c>
      <c r="K1043" s="255">
        <v>82.6</v>
      </c>
      <c r="L1043" s="255">
        <v>137.6</v>
      </c>
      <c r="M1043" s="255">
        <v>126</v>
      </c>
      <c r="N1043" s="255">
        <v>91.6</v>
      </c>
      <c r="O1043" s="255">
        <v>28.5</v>
      </c>
      <c r="P1043" s="255">
        <v>16.9</v>
      </c>
      <c r="Q1043" s="255">
        <v>16.5</v>
      </c>
      <c r="R1043" s="255">
        <v>16.1</v>
      </c>
      <c r="S1043" s="255">
        <v>16.5</v>
      </c>
      <c r="T1043" s="255">
        <v>732.4</v>
      </c>
      <c r="U1043" s="260">
        <v>5.4</v>
      </c>
      <c r="V1043" s="255">
        <v>4</v>
      </c>
    </row>
    <row r="1044" s="5" customFormat="1" customHeight="1" spans="1:22">
      <c r="A1044" s="266"/>
      <c r="B1044" s="42"/>
      <c r="C1044" s="267"/>
      <c r="D1044" s="252" t="s">
        <v>753</v>
      </c>
      <c r="E1044" s="255">
        <v>78</v>
      </c>
      <c r="F1044" s="255">
        <v>155</v>
      </c>
      <c r="G1044" s="255">
        <v>7.9</v>
      </c>
      <c r="H1044" s="255">
        <v>28.94</v>
      </c>
      <c r="I1044" s="255">
        <v>266.33</v>
      </c>
      <c r="J1044" s="255">
        <v>22.56</v>
      </c>
      <c r="K1044" s="255">
        <v>77.95</v>
      </c>
      <c r="L1044" s="255">
        <v>138.8</v>
      </c>
      <c r="M1044" s="255">
        <v>103.5</v>
      </c>
      <c r="N1044" s="255">
        <v>74.57</v>
      </c>
      <c r="O1044" s="255">
        <v>22.5</v>
      </c>
      <c r="P1044" s="255">
        <v>12.79</v>
      </c>
      <c r="Q1044" s="255">
        <v>13.37</v>
      </c>
      <c r="R1044" s="255">
        <v>13.67</v>
      </c>
      <c r="S1044" s="255">
        <v>13.28</v>
      </c>
      <c r="T1044" s="255">
        <v>590.2</v>
      </c>
      <c r="U1044" s="260">
        <v>2.71</v>
      </c>
      <c r="V1044" s="255">
        <v>8</v>
      </c>
    </row>
    <row r="1045" s="5" customFormat="1" customHeight="1" spans="1:22">
      <c r="A1045" s="266"/>
      <c r="B1045" s="42"/>
      <c r="C1045" s="267"/>
      <c r="D1045" s="252" t="s">
        <v>770</v>
      </c>
      <c r="E1045" s="255">
        <v>103.8</v>
      </c>
      <c r="F1045" s="255">
        <v>142</v>
      </c>
      <c r="G1045" s="255">
        <v>7.6</v>
      </c>
      <c r="H1045" s="255">
        <v>37.8</v>
      </c>
      <c r="I1045" s="255">
        <v>397.4</v>
      </c>
      <c r="J1045" s="255">
        <v>31.2</v>
      </c>
      <c r="K1045" s="255">
        <v>82.5</v>
      </c>
      <c r="L1045" s="255">
        <v>127.2</v>
      </c>
      <c r="M1045" s="255">
        <v>103.4</v>
      </c>
      <c r="N1045" s="255">
        <v>81.2</v>
      </c>
      <c r="O1045" s="255">
        <v>26.62</v>
      </c>
      <c r="P1045" s="255">
        <v>15.19</v>
      </c>
      <c r="Q1045" s="255">
        <v>15.38</v>
      </c>
      <c r="R1045" s="255">
        <v>15.54</v>
      </c>
      <c r="S1045" s="255">
        <v>15.37</v>
      </c>
      <c r="T1045" s="255">
        <v>768.5</v>
      </c>
      <c r="U1045" s="260">
        <v>5.71</v>
      </c>
      <c r="V1045" s="255">
        <v>4</v>
      </c>
    </row>
    <row r="1046" s="5" customFormat="1" customHeight="1" spans="1:22">
      <c r="A1046" s="266"/>
      <c r="B1046" s="42"/>
      <c r="C1046" s="267"/>
      <c r="D1046" s="325" t="s">
        <v>756</v>
      </c>
      <c r="E1046" s="273">
        <v>87.2</v>
      </c>
      <c r="F1046" s="273">
        <v>133</v>
      </c>
      <c r="G1046" s="273">
        <v>7.7</v>
      </c>
      <c r="H1046" s="273">
        <v>29.1</v>
      </c>
      <c r="I1046" s="273">
        <v>278</v>
      </c>
      <c r="J1046" s="273">
        <v>18.6</v>
      </c>
      <c r="K1046" s="273">
        <v>63.92</v>
      </c>
      <c r="L1046" s="273">
        <v>165.3</v>
      </c>
      <c r="M1046" s="273">
        <v>157.26</v>
      </c>
      <c r="N1046" s="273">
        <v>95.16</v>
      </c>
      <c r="O1046" s="273">
        <v>27.31</v>
      </c>
      <c r="P1046" s="273">
        <v>14.31</v>
      </c>
      <c r="Q1046" s="273">
        <v>14.99</v>
      </c>
      <c r="R1046" s="273">
        <v>15.88</v>
      </c>
      <c r="S1046" s="273">
        <v>15.06</v>
      </c>
      <c r="T1046" s="273">
        <v>753</v>
      </c>
      <c r="U1046" s="341">
        <v>4.58</v>
      </c>
      <c r="V1046" s="273">
        <v>3</v>
      </c>
    </row>
    <row r="1047" s="5" customFormat="1" customHeight="1" spans="1:22">
      <c r="A1047" s="266"/>
      <c r="B1047" s="42"/>
      <c r="C1047" s="267"/>
      <c r="D1047" s="252" t="s">
        <v>888</v>
      </c>
      <c r="E1047" s="255">
        <v>97.4</v>
      </c>
      <c r="F1047" s="255">
        <v>152</v>
      </c>
      <c r="G1047" s="255">
        <v>9.4</v>
      </c>
      <c r="H1047" s="255">
        <v>36.4</v>
      </c>
      <c r="I1047" s="255">
        <v>287.2</v>
      </c>
      <c r="J1047" s="255">
        <v>26.7</v>
      </c>
      <c r="K1047" s="255">
        <v>73.4</v>
      </c>
      <c r="L1047" s="255">
        <v>103.4</v>
      </c>
      <c r="M1047" s="255">
        <v>99.5</v>
      </c>
      <c r="N1047" s="255">
        <v>96.23</v>
      </c>
      <c r="O1047" s="255">
        <v>25.7</v>
      </c>
      <c r="P1047" s="260">
        <v>13.1</v>
      </c>
      <c r="Q1047" s="255">
        <v>12.72</v>
      </c>
      <c r="R1047" s="255">
        <v>13.85</v>
      </c>
      <c r="S1047" s="255">
        <v>13.22</v>
      </c>
      <c r="T1047" s="255">
        <v>665.16</v>
      </c>
      <c r="U1047" s="260">
        <v>0.38</v>
      </c>
      <c r="V1047" s="255">
        <v>9</v>
      </c>
    </row>
    <row r="1048" s="5" customFormat="1" customHeight="1" spans="1:22">
      <c r="A1048" s="266"/>
      <c r="B1048" s="42"/>
      <c r="C1048" s="267"/>
      <c r="D1048" s="252" t="s">
        <v>760</v>
      </c>
      <c r="E1048" s="255">
        <v>88.8</v>
      </c>
      <c r="F1048" s="255">
        <v>140</v>
      </c>
      <c r="G1048" s="255">
        <v>10.4</v>
      </c>
      <c r="H1048" s="255">
        <v>25.6</v>
      </c>
      <c r="I1048" s="255">
        <v>146.2</v>
      </c>
      <c r="J1048" s="255">
        <v>19.6</v>
      </c>
      <c r="K1048" s="255">
        <v>76.6</v>
      </c>
      <c r="L1048" s="255">
        <v>146.6</v>
      </c>
      <c r="M1048" s="255">
        <v>135.4</v>
      </c>
      <c r="N1048" s="255">
        <v>92.4</v>
      </c>
      <c r="O1048" s="255">
        <v>27.81</v>
      </c>
      <c r="P1048" s="255">
        <v>16.47</v>
      </c>
      <c r="Q1048" s="255">
        <v>15.94</v>
      </c>
      <c r="R1048" s="255">
        <v>15.68</v>
      </c>
      <c r="S1048" s="255">
        <v>16.03</v>
      </c>
      <c r="T1048" s="255">
        <v>801.81</v>
      </c>
      <c r="U1048" s="260">
        <v>6.91</v>
      </c>
      <c r="V1048" s="255">
        <v>3</v>
      </c>
    </row>
    <row r="1049" s="5" customFormat="1" customHeight="1" spans="1:22">
      <c r="A1049" s="266"/>
      <c r="B1049" s="42"/>
      <c r="C1049" s="267"/>
      <c r="D1049" s="252" t="s">
        <v>754</v>
      </c>
      <c r="E1049" s="255">
        <v>106.5</v>
      </c>
      <c r="F1049" s="255">
        <v>153</v>
      </c>
      <c r="G1049" s="255">
        <v>7.2</v>
      </c>
      <c r="H1049" s="255">
        <v>28.9</v>
      </c>
      <c r="I1049" s="255">
        <v>301.4</v>
      </c>
      <c r="J1049" s="255">
        <v>22.2</v>
      </c>
      <c r="K1049" s="255">
        <v>76.7</v>
      </c>
      <c r="L1049" s="255">
        <v>153.1</v>
      </c>
      <c r="M1049" s="255">
        <v>125.9</v>
      </c>
      <c r="N1049" s="255">
        <v>82.2</v>
      </c>
      <c r="O1049" s="255">
        <v>25.8</v>
      </c>
      <c r="P1049" s="255">
        <v>15.61</v>
      </c>
      <c r="Q1049" s="255">
        <v>15.55</v>
      </c>
      <c r="R1049" s="255">
        <v>15.78</v>
      </c>
      <c r="S1049" s="255">
        <v>15.65</v>
      </c>
      <c r="T1049" s="255">
        <v>700.31</v>
      </c>
      <c r="U1049" s="260">
        <v>8.38</v>
      </c>
      <c r="V1049" s="255">
        <v>4</v>
      </c>
    </row>
    <row r="1050" s="5" customFormat="1" customHeight="1" spans="1:22">
      <c r="A1050" s="266"/>
      <c r="B1050" s="42"/>
      <c r="C1050" s="267"/>
      <c r="D1050" s="252" t="s">
        <v>731</v>
      </c>
      <c r="E1050" s="255">
        <v>93</v>
      </c>
      <c r="F1050" s="255">
        <v>138</v>
      </c>
      <c r="G1050" s="255">
        <v>7.9</v>
      </c>
      <c r="H1050" s="255">
        <v>36.8</v>
      </c>
      <c r="I1050" s="255">
        <v>366</v>
      </c>
      <c r="J1050" s="255">
        <v>24.8</v>
      </c>
      <c r="K1050" s="255">
        <v>67.3</v>
      </c>
      <c r="L1050" s="255">
        <v>115.9</v>
      </c>
      <c r="M1050" s="255">
        <v>113.8</v>
      </c>
      <c r="N1050" s="255">
        <v>98.2</v>
      </c>
      <c r="O1050" s="255">
        <v>28.4</v>
      </c>
      <c r="P1050" s="255">
        <v>15.38</v>
      </c>
      <c r="Q1050" s="255">
        <v>15.2</v>
      </c>
      <c r="R1050" s="255">
        <v>15.55</v>
      </c>
      <c r="S1050" s="255">
        <v>15.38</v>
      </c>
      <c r="T1050" s="255">
        <v>768.8</v>
      </c>
      <c r="U1050" s="260">
        <v>15.76</v>
      </c>
      <c r="V1050" s="255">
        <v>3</v>
      </c>
    </row>
    <row r="1051" s="5" customFormat="1" customHeight="1" spans="1:22">
      <c r="A1051" s="266"/>
      <c r="B1051" s="42"/>
      <c r="C1051" s="267"/>
      <c r="D1051" s="252" t="s">
        <v>736</v>
      </c>
      <c r="E1051" s="255">
        <v>103.7</v>
      </c>
      <c r="F1051" s="255">
        <v>150</v>
      </c>
      <c r="G1051" s="255">
        <v>8.1</v>
      </c>
      <c r="H1051" s="255">
        <v>31.5</v>
      </c>
      <c r="I1051" s="255">
        <v>288.9</v>
      </c>
      <c r="J1051" s="255">
        <v>22.4</v>
      </c>
      <c r="K1051" s="255">
        <v>71.1</v>
      </c>
      <c r="L1051" s="255">
        <v>132.8</v>
      </c>
      <c r="M1051" s="255">
        <v>126.3</v>
      </c>
      <c r="N1051" s="255">
        <v>95.1</v>
      </c>
      <c r="O1051" s="255">
        <v>27.6</v>
      </c>
      <c r="P1051" s="255">
        <v>17.85</v>
      </c>
      <c r="Q1051" s="255">
        <v>17.5</v>
      </c>
      <c r="R1051" s="255">
        <v>17.45</v>
      </c>
      <c r="S1051" s="255">
        <v>17.6</v>
      </c>
      <c r="T1051" s="255">
        <v>729.69</v>
      </c>
      <c r="U1051" s="260">
        <v>8.11</v>
      </c>
      <c r="V1051" s="255">
        <v>2</v>
      </c>
    </row>
    <row r="1052" s="5" customFormat="1" customHeight="1" spans="1:22">
      <c r="A1052" s="266"/>
      <c r="B1052" s="42"/>
      <c r="C1052" s="267"/>
      <c r="D1052" s="252" t="s">
        <v>752</v>
      </c>
      <c r="E1052" s="255">
        <v>95.4</v>
      </c>
      <c r="F1052" s="255">
        <v>146</v>
      </c>
      <c r="G1052" s="255">
        <v>9</v>
      </c>
      <c r="H1052" s="255">
        <v>37.56</v>
      </c>
      <c r="I1052" s="255">
        <v>317.3</v>
      </c>
      <c r="J1052" s="255">
        <v>21.11</v>
      </c>
      <c r="K1052" s="255">
        <v>56.2</v>
      </c>
      <c r="L1052" s="255">
        <v>148</v>
      </c>
      <c r="M1052" s="255">
        <v>144</v>
      </c>
      <c r="N1052" s="255">
        <v>97.3</v>
      </c>
      <c r="O1052" s="255">
        <v>28.83</v>
      </c>
      <c r="P1052" s="255">
        <v>14.15</v>
      </c>
      <c r="Q1052" s="255">
        <v>13.68</v>
      </c>
      <c r="R1052" s="255">
        <v>13.48</v>
      </c>
      <c r="S1052" s="255">
        <v>13.77</v>
      </c>
      <c r="T1052" s="255">
        <v>688.5</v>
      </c>
      <c r="U1052" s="260">
        <v>4.56</v>
      </c>
      <c r="V1052" s="255">
        <v>2</v>
      </c>
    </row>
    <row r="1053" s="5" customFormat="1" customHeight="1" spans="1:22">
      <c r="A1053" s="266"/>
      <c r="B1053" s="42"/>
      <c r="C1053" s="267"/>
      <c r="D1053" s="252" t="s">
        <v>906</v>
      </c>
      <c r="E1053" s="255">
        <v>93.2</v>
      </c>
      <c r="F1053" s="255">
        <v>150</v>
      </c>
      <c r="G1053" s="255">
        <v>7.76</v>
      </c>
      <c r="H1053" s="255">
        <v>58.69</v>
      </c>
      <c r="I1053" s="255">
        <v>756.3</v>
      </c>
      <c r="J1053" s="255">
        <v>24.22</v>
      </c>
      <c r="K1053" s="255">
        <v>41.3</v>
      </c>
      <c r="L1053" s="255">
        <v>158.8</v>
      </c>
      <c r="M1053" s="255">
        <v>146.1</v>
      </c>
      <c r="N1053" s="338">
        <v>92</v>
      </c>
      <c r="O1053" s="255">
        <v>24.02</v>
      </c>
      <c r="P1053" s="255">
        <v>17.42</v>
      </c>
      <c r="Q1053" s="255">
        <v>17.52</v>
      </c>
      <c r="R1053" s="255">
        <v>17.53</v>
      </c>
      <c r="S1053" s="255">
        <v>17.49</v>
      </c>
      <c r="T1053" s="255">
        <v>809.76</v>
      </c>
      <c r="U1053" s="260">
        <v>6.32</v>
      </c>
      <c r="V1053" s="255">
        <v>2</v>
      </c>
    </row>
    <row r="1054" s="5" customFormat="1" customHeight="1" spans="1:22">
      <c r="A1054" s="268"/>
      <c r="B1054" s="42"/>
      <c r="C1054" s="269"/>
      <c r="D1054" s="261" t="s">
        <v>580</v>
      </c>
      <c r="E1054" s="332">
        <f t="shared" ref="E1054:T1054" si="55">AVERAGE(E1043:E1053)</f>
        <v>94.8</v>
      </c>
      <c r="F1054" s="332">
        <f t="shared" si="55"/>
        <v>146.272727272727</v>
      </c>
      <c r="G1054" s="332">
        <f t="shared" si="55"/>
        <v>8.14181818181818</v>
      </c>
      <c r="H1054" s="332">
        <f t="shared" si="55"/>
        <v>35.1718181818182</v>
      </c>
      <c r="I1054" s="332">
        <f t="shared" si="55"/>
        <v>349.493636363636</v>
      </c>
      <c r="J1054" s="332">
        <f t="shared" si="55"/>
        <v>23.89</v>
      </c>
      <c r="K1054" s="332">
        <f t="shared" si="55"/>
        <v>69.9609090909091</v>
      </c>
      <c r="L1054" s="332">
        <f t="shared" si="55"/>
        <v>138.863636363636</v>
      </c>
      <c r="M1054" s="332">
        <f t="shared" si="55"/>
        <v>125.56</v>
      </c>
      <c r="N1054" s="339">
        <f t="shared" si="55"/>
        <v>90.5418181818182</v>
      </c>
      <c r="O1054" s="339">
        <f t="shared" si="55"/>
        <v>26.6445454545455</v>
      </c>
      <c r="P1054" s="339">
        <f t="shared" si="55"/>
        <v>15.3790909090909</v>
      </c>
      <c r="Q1054" s="339">
        <f t="shared" si="55"/>
        <v>15.3045454545455</v>
      </c>
      <c r="R1054" s="339">
        <f t="shared" si="55"/>
        <v>15.5009090909091</v>
      </c>
      <c r="S1054" s="339">
        <f t="shared" si="55"/>
        <v>15.3954545454545</v>
      </c>
      <c r="T1054" s="339">
        <f t="shared" si="55"/>
        <v>728.011818181818</v>
      </c>
      <c r="U1054" s="339">
        <v>6.35</v>
      </c>
      <c r="V1054" s="287">
        <v>3</v>
      </c>
    </row>
    <row r="1055" s="5" customFormat="1" customHeight="1" spans="1:22">
      <c r="A1055" s="47" t="s">
        <v>866</v>
      </c>
      <c r="B1055" s="42"/>
      <c r="C1055" s="217" t="s">
        <v>912</v>
      </c>
      <c r="D1055" s="72" t="s">
        <v>887</v>
      </c>
      <c r="E1055" s="333">
        <v>99.8</v>
      </c>
      <c r="F1055" s="334">
        <v>147</v>
      </c>
      <c r="G1055" s="334">
        <v>8.6</v>
      </c>
      <c r="H1055" s="334">
        <v>33.1</v>
      </c>
      <c r="I1055" s="334">
        <v>284.9</v>
      </c>
      <c r="J1055" s="334">
        <v>25.5</v>
      </c>
      <c r="K1055" s="334">
        <v>77</v>
      </c>
      <c r="L1055" s="333">
        <v>163</v>
      </c>
      <c r="M1055" s="333">
        <v>154.2</v>
      </c>
      <c r="N1055" s="333">
        <v>94.6</v>
      </c>
      <c r="O1055" s="334">
        <v>25.3</v>
      </c>
      <c r="P1055" s="334">
        <v>162.8</v>
      </c>
      <c r="Q1055" s="334">
        <v>159.3</v>
      </c>
      <c r="R1055" s="333"/>
      <c r="S1055" s="334">
        <v>161.1</v>
      </c>
      <c r="T1055" s="334">
        <v>715.7</v>
      </c>
      <c r="U1055" s="342">
        <v>2.7</v>
      </c>
      <c r="V1055" s="333">
        <v>4</v>
      </c>
    </row>
    <row r="1056" s="5" customFormat="1" customHeight="1" spans="1:22">
      <c r="A1056" s="47"/>
      <c r="B1056" s="42"/>
      <c r="C1056" s="61"/>
      <c r="D1056" s="72" t="s">
        <v>753</v>
      </c>
      <c r="E1056" s="333">
        <v>81</v>
      </c>
      <c r="F1056" s="333">
        <v>146</v>
      </c>
      <c r="G1056" s="333">
        <v>8</v>
      </c>
      <c r="H1056" s="333">
        <v>30.7</v>
      </c>
      <c r="I1056" s="334">
        <v>383.75</v>
      </c>
      <c r="J1056" s="334">
        <v>21.79</v>
      </c>
      <c r="K1056" s="334">
        <v>70.98</v>
      </c>
      <c r="L1056" s="333">
        <v>124.37</v>
      </c>
      <c r="M1056" s="333">
        <v>118.4</v>
      </c>
      <c r="N1056" s="333">
        <v>95.2</v>
      </c>
      <c r="O1056" s="334">
        <v>25.7</v>
      </c>
      <c r="P1056" s="333">
        <v>145.9</v>
      </c>
      <c r="Q1056" s="333">
        <v>149.8</v>
      </c>
      <c r="R1056" s="333"/>
      <c r="S1056" s="333">
        <v>147.85</v>
      </c>
      <c r="T1056" s="333">
        <v>657.6</v>
      </c>
      <c r="U1056" s="342">
        <v>5.54</v>
      </c>
      <c r="V1056" s="333">
        <v>2</v>
      </c>
    </row>
    <row r="1057" s="5" customFormat="1" customHeight="1" spans="1:22">
      <c r="A1057" s="47"/>
      <c r="B1057" s="42"/>
      <c r="C1057" s="61"/>
      <c r="D1057" s="72" t="s">
        <v>770</v>
      </c>
      <c r="E1057" s="333">
        <v>99.2</v>
      </c>
      <c r="F1057" s="333">
        <v>143</v>
      </c>
      <c r="G1057" s="333">
        <v>7.7</v>
      </c>
      <c r="H1057" s="333">
        <v>28.8</v>
      </c>
      <c r="I1057" s="333">
        <v>274.4</v>
      </c>
      <c r="J1057" s="333">
        <v>24.2</v>
      </c>
      <c r="K1057" s="333">
        <v>84</v>
      </c>
      <c r="L1057" s="333">
        <v>138.6</v>
      </c>
      <c r="M1057" s="333">
        <v>123.4</v>
      </c>
      <c r="N1057" s="333">
        <v>89</v>
      </c>
      <c r="O1057" s="333">
        <v>25.44</v>
      </c>
      <c r="P1057" s="333">
        <v>178</v>
      </c>
      <c r="Q1057" s="333">
        <v>182.3</v>
      </c>
      <c r="R1057" s="333"/>
      <c r="S1057" s="333">
        <v>180.6</v>
      </c>
      <c r="T1057" s="333">
        <v>722.4</v>
      </c>
      <c r="U1057" s="343">
        <v>3.38</v>
      </c>
      <c r="V1057" s="333">
        <v>3</v>
      </c>
    </row>
    <row r="1058" s="5" customFormat="1" customHeight="1" spans="1:22">
      <c r="A1058" s="47"/>
      <c r="B1058" s="42"/>
      <c r="C1058" s="61"/>
      <c r="D1058" s="327" t="s">
        <v>756</v>
      </c>
      <c r="E1058" s="333">
        <v>96.3</v>
      </c>
      <c r="F1058" s="333">
        <v>145</v>
      </c>
      <c r="G1058" s="335">
        <v>7.9</v>
      </c>
      <c r="H1058" s="335">
        <v>30</v>
      </c>
      <c r="I1058" s="335">
        <v>279.7</v>
      </c>
      <c r="J1058" s="335">
        <v>23.7</v>
      </c>
      <c r="K1058" s="335">
        <v>79</v>
      </c>
      <c r="L1058" s="335">
        <v>171.159259259259</v>
      </c>
      <c r="M1058" s="335">
        <v>165.222222222222</v>
      </c>
      <c r="N1058" s="335">
        <v>96.4795783118098</v>
      </c>
      <c r="O1058" s="335">
        <v>27.0166666666667</v>
      </c>
      <c r="P1058" s="335">
        <v>210.5</v>
      </c>
      <c r="Q1058" s="335">
        <v>205.4</v>
      </c>
      <c r="R1058" s="344"/>
      <c r="S1058" s="335">
        <f>AVERAGE(Q1058:R1058)</f>
        <v>205.4</v>
      </c>
      <c r="T1058" s="335">
        <v>770.4</v>
      </c>
      <c r="U1058" s="343">
        <v>11.5</v>
      </c>
      <c r="V1058" s="344">
        <v>2</v>
      </c>
    </row>
    <row r="1059" s="5" customFormat="1" customHeight="1" spans="1:22">
      <c r="A1059" s="47"/>
      <c r="B1059" s="42"/>
      <c r="C1059" s="61"/>
      <c r="D1059" s="72" t="s">
        <v>888</v>
      </c>
      <c r="E1059" s="334">
        <v>89.1</v>
      </c>
      <c r="F1059" s="333">
        <v>156</v>
      </c>
      <c r="G1059" s="333">
        <v>9.2</v>
      </c>
      <c r="H1059" s="334">
        <v>32.59</v>
      </c>
      <c r="I1059" s="334">
        <v>254.2</v>
      </c>
      <c r="J1059" s="334">
        <v>22.2</v>
      </c>
      <c r="K1059" s="334">
        <v>68.1</v>
      </c>
      <c r="L1059" s="334">
        <v>123.5</v>
      </c>
      <c r="M1059" s="334">
        <v>117.7</v>
      </c>
      <c r="N1059" s="334">
        <v>95.3</v>
      </c>
      <c r="O1059" s="334">
        <v>24.7</v>
      </c>
      <c r="P1059" s="334">
        <v>137.63</v>
      </c>
      <c r="Q1059" s="334">
        <v>125.47</v>
      </c>
      <c r="R1059" s="333"/>
      <c r="S1059" s="334">
        <v>131.55</v>
      </c>
      <c r="T1059" s="334">
        <v>584.67</v>
      </c>
      <c r="U1059" s="342">
        <v>4.7</v>
      </c>
      <c r="V1059" s="333">
        <v>2</v>
      </c>
    </row>
    <row r="1060" s="5" customFormat="1" customHeight="1" spans="1:22">
      <c r="A1060" s="47"/>
      <c r="B1060" s="42"/>
      <c r="C1060" s="61"/>
      <c r="D1060" s="72" t="s">
        <v>760</v>
      </c>
      <c r="E1060" s="334">
        <v>90</v>
      </c>
      <c r="F1060" s="334">
        <v>142</v>
      </c>
      <c r="G1060" s="334">
        <v>8.5</v>
      </c>
      <c r="H1060" s="334">
        <v>24.3</v>
      </c>
      <c r="I1060" s="334">
        <v>185.9</v>
      </c>
      <c r="J1060" s="334">
        <v>17.1</v>
      </c>
      <c r="K1060" s="334">
        <v>70.4</v>
      </c>
      <c r="L1060" s="333">
        <v>146.6</v>
      </c>
      <c r="M1060" s="333">
        <v>135.4</v>
      </c>
      <c r="N1060" s="333">
        <v>92.4</v>
      </c>
      <c r="O1060" s="333">
        <v>27.8</v>
      </c>
      <c r="P1060" s="333">
        <v>133.82</v>
      </c>
      <c r="Q1060" s="333">
        <v>130.6</v>
      </c>
      <c r="R1060" s="333"/>
      <c r="S1060" s="333">
        <v>132.21</v>
      </c>
      <c r="T1060" s="333">
        <v>587.63</v>
      </c>
      <c r="U1060" s="343">
        <v>5.54</v>
      </c>
      <c r="V1060" s="333">
        <v>2</v>
      </c>
    </row>
    <row r="1061" s="5" customFormat="1" customHeight="1" spans="1:22">
      <c r="A1061" s="47"/>
      <c r="B1061" s="42"/>
      <c r="C1061" s="61"/>
      <c r="D1061" s="72" t="s">
        <v>754</v>
      </c>
      <c r="E1061" s="334">
        <v>109</v>
      </c>
      <c r="F1061" s="334">
        <v>154</v>
      </c>
      <c r="G1061" s="334">
        <v>7</v>
      </c>
      <c r="H1061" s="334">
        <v>28.3</v>
      </c>
      <c r="I1061" s="334">
        <v>304.3</v>
      </c>
      <c r="J1061" s="334">
        <v>23</v>
      </c>
      <c r="K1061" s="334">
        <v>81.2</v>
      </c>
      <c r="L1061" s="334">
        <v>145.6</v>
      </c>
      <c r="M1061" s="334">
        <v>116.4</v>
      </c>
      <c r="N1061" s="334">
        <v>79.9</v>
      </c>
      <c r="O1061" s="334">
        <v>25.8</v>
      </c>
      <c r="P1061" s="334">
        <v>232.53</v>
      </c>
      <c r="Q1061" s="334">
        <v>233.18</v>
      </c>
      <c r="R1061" s="333"/>
      <c r="S1061" s="334">
        <v>232.85</v>
      </c>
      <c r="T1061" s="334">
        <v>704.91</v>
      </c>
      <c r="U1061" s="342">
        <v>3.55</v>
      </c>
      <c r="V1061" s="333">
        <v>3</v>
      </c>
    </row>
    <row r="1062" s="5" customFormat="1" customHeight="1" spans="1:22">
      <c r="A1062" s="47"/>
      <c r="B1062" s="42"/>
      <c r="C1062" s="61"/>
      <c r="D1062" s="72" t="s">
        <v>731</v>
      </c>
      <c r="E1062" s="333">
        <v>94</v>
      </c>
      <c r="F1062" s="333">
        <v>149</v>
      </c>
      <c r="G1062" s="333">
        <v>6.7</v>
      </c>
      <c r="H1062" s="333">
        <v>33.3</v>
      </c>
      <c r="I1062" s="333">
        <v>397.5</v>
      </c>
      <c r="J1062" s="333">
        <v>21.9</v>
      </c>
      <c r="K1062" s="333">
        <v>65.6</v>
      </c>
      <c r="L1062" s="333">
        <v>128.9</v>
      </c>
      <c r="M1062" s="333">
        <v>122</v>
      </c>
      <c r="N1062" s="333">
        <v>94.7</v>
      </c>
      <c r="O1062" s="333">
        <v>24.8</v>
      </c>
      <c r="P1062" s="333">
        <v>315.8</v>
      </c>
      <c r="Q1062" s="333">
        <v>320.7</v>
      </c>
      <c r="R1062" s="333"/>
      <c r="S1062" s="333">
        <v>318.3</v>
      </c>
      <c r="T1062" s="333">
        <v>636.5</v>
      </c>
      <c r="U1062" s="343">
        <v>3.45</v>
      </c>
      <c r="V1062" s="333">
        <v>4</v>
      </c>
    </row>
    <row r="1063" s="5" customFormat="1" customHeight="1" spans="1:22">
      <c r="A1063" s="47"/>
      <c r="B1063" s="42"/>
      <c r="C1063" s="61"/>
      <c r="D1063" s="72" t="s">
        <v>736</v>
      </c>
      <c r="E1063" s="333">
        <v>87</v>
      </c>
      <c r="F1063" s="333">
        <v>146</v>
      </c>
      <c r="G1063" s="333">
        <v>7.8</v>
      </c>
      <c r="H1063" s="333">
        <v>34.5</v>
      </c>
      <c r="I1063" s="333">
        <v>342.3</v>
      </c>
      <c r="J1063" s="333">
        <v>23.1</v>
      </c>
      <c r="K1063" s="333">
        <v>67</v>
      </c>
      <c r="L1063" s="333">
        <v>125.9</v>
      </c>
      <c r="M1063" s="333">
        <v>114.7</v>
      </c>
      <c r="N1063" s="333">
        <v>91.1</v>
      </c>
      <c r="O1063" s="333">
        <v>26.8</v>
      </c>
      <c r="P1063" s="333">
        <v>186.5</v>
      </c>
      <c r="Q1063" s="333">
        <v>180.5</v>
      </c>
      <c r="R1063" s="333"/>
      <c r="S1063" s="333">
        <v>172.5</v>
      </c>
      <c r="T1063" s="333">
        <v>631.87</v>
      </c>
      <c r="U1063" s="343">
        <v>2.09</v>
      </c>
      <c r="V1063" s="333">
        <v>4</v>
      </c>
    </row>
    <row r="1064" customFormat="1" customHeight="1" spans="1:22">
      <c r="A1064" s="47"/>
      <c r="B1064" s="42"/>
      <c r="C1064" s="61"/>
      <c r="D1064" s="72" t="s">
        <v>906</v>
      </c>
      <c r="E1064" s="333">
        <v>101</v>
      </c>
      <c r="F1064" s="333">
        <v>148</v>
      </c>
      <c r="G1064" s="333">
        <v>8</v>
      </c>
      <c r="H1064" s="333">
        <v>40.9</v>
      </c>
      <c r="I1064" s="333">
        <v>411.25</v>
      </c>
      <c r="J1064" s="333">
        <v>27.75</v>
      </c>
      <c r="K1064" s="333">
        <v>67.84</v>
      </c>
      <c r="L1064" s="333">
        <v>124</v>
      </c>
      <c r="M1064" s="333">
        <v>113</v>
      </c>
      <c r="N1064" s="333">
        <v>91.1</v>
      </c>
      <c r="O1064" s="333">
        <v>25.02</v>
      </c>
      <c r="P1064" s="333">
        <v>173.58</v>
      </c>
      <c r="Q1064" s="333">
        <v>165.76</v>
      </c>
      <c r="R1064" s="333"/>
      <c r="S1064" s="333">
        <v>169.67</v>
      </c>
      <c r="T1064" s="333">
        <v>771.27</v>
      </c>
      <c r="U1064" s="343">
        <v>2.78</v>
      </c>
      <c r="V1064" s="334">
        <v>1</v>
      </c>
    </row>
    <row r="1065" s="1" customFormat="1" customHeight="1" spans="1:22">
      <c r="A1065" s="47"/>
      <c r="B1065" s="42"/>
      <c r="C1065" s="61"/>
      <c r="D1065" s="271" t="s">
        <v>580</v>
      </c>
      <c r="E1065" s="336">
        <v>94.6</v>
      </c>
      <c r="F1065" s="336">
        <v>147.6</v>
      </c>
      <c r="G1065" s="336">
        <v>7.9</v>
      </c>
      <c r="H1065" s="336">
        <v>31.6</v>
      </c>
      <c r="I1065" s="336">
        <v>311.8</v>
      </c>
      <c r="J1065" s="336">
        <v>23</v>
      </c>
      <c r="K1065" s="336">
        <v>73.1</v>
      </c>
      <c r="L1065" s="336">
        <v>139.2</v>
      </c>
      <c r="M1065" s="336">
        <v>128</v>
      </c>
      <c r="N1065" s="336">
        <v>92</v>
      </c>
      <c r="O1065" s="336">
        <v>25.8</v>
      </c>
      <c r="P1065" s="336">
        <v>187.7</v>
      </c>
      <c r="Q1065" s="336">
        <v>185.3</v>
      </c>
      <c r="R1065" s="336"/>
      <c r="S1065" s="336">
        <v>185.2</v>
      </c>
      <c r="T1065" s="336">
        <v>678.3</v>
      </c>
      <c r="U1065" s="345">
        <v>4.52</v>
      </c>
      <c r="V1065" s="346">
        <v>2</v>
      </c>
    </row>
    <row r="1066" s="5" customFormat="1" customHeight="1" spans="1:22">
      <c r="A1066" s="47" t="s">
        <v>868</v>
      </c>
      <c r="B1066" s="27" t="s">
        <v>913</v>
      </c>
      <c r="C1066" s="25" t="s">
        <v>914</v>
      </c>
      <c r="D1066" s="25" t="s">
        <v>752</v>
      </c>
      <c r="E1066" s="26">
        <v>102.5</v>
      </c>
      <c r="F1066" s="26">
        <v>148</v>
      </c>
      <c r="G1066" s="26">
        <v>9.54</v>
      </c>
      <c r="H1066" s="26">
        <v>41.86</v>
      </c>
      <c r="I1066" s="26">
        <v>338.8</v>
      </c>
      <c r="J1066" s="26">
        <v>20.19</v>
      </c>
      <c r="K1066" s="26">
        <v>48.2</v>
      </c>
      <c r="L1066" s="26">
        <v>177.3</v>
      </c>
      <c r="M1066" s="26">
        <v>165.9</v>
      </c>
      <c r="N1066" s="26">
        <v>93.6</v>
      </c>
      <c r="O1066" s="26">
        <v>28.13</v>
      </c>
      <c r="P1066" s="37">
        <v>12.93</v>
      </c>
      <c r="Q1066" s="37">
        <v>12.25</v>
      </c>
      <c r="R1066" s="37">
        <v>12.37</v>
      </c>
      <c r="S1066" s="37">
        <v>12.52</v>
      </c>
      <c r="T1066" s="26">
        <v>639.5</v>
      </c>
      <c r="U1066" s="37">
        <v>6.38</v>
      </c>
      <c r="V1066" s="47">
        <v>4</v>
      </c>
    </row>
    <row r="1067" s="5" customFormat="1" customHeight="1" spans="1:22">
      <c r="A1067" s="47"/>
      <c r="B1067" s="42"/>
      <c r="C1067" s="47"/>
      <c r="D1067" s="25" t="s">
        <v>751</v>
      </c>
      <c r="E1067" s="26">
        <v>104.4</v>
      </c>
      <c r="F1067" s="26">
        <v>146</v>
      </c>
      <c r="G1067" s="26">
        <v>6.84</v>
      </c>
      <c r="H1067" s="26">
        <v>27.83</v>
      </c>
      <c r="I1067" s="26">
        <v>306.87</v>
      </c>
      <c r="J1067" s="26">
        <v>22.65</v>
      </c>
      <c r="K1067" s="26">
        <v>81.39</v>
      </c>
      <c r="L1067" s="26">
        <v>136.81</v>
      </c>
      <c r="M1067" s="26">
        <v>121.55</v>
      </c>
      <c r="N1067" s="26">
        <v>88.85</v>
      </c>
      <c r="O1067" s="26">
        <v>28.76</v>
      </c>
      <c r="P1067" s="37">
        <v>13.35</v>
      </c>
      <c r="Q1067" s="37">
        <v>13.79</v>
      </c>
      <c r="R1067" s="37">
        <v>14.23</v>
      </c>
      <c r="S1067" s="37">
        <v>13.79</v>
      </c>
      <c r="T1067" s="26">
        <v>712.2</v>
      </c>
      <c r="U1067" s="37">
        <v>9.26</v>
      </c>
      <c r="V1067" s="47">
        <v>4</v>
      </c>
    </row>
    <row r="1068" s="5" customFormat="1" customHeight="1" spans="1:22">
      <c r="A1068" s="47"/>
      <c r="B1068" s="42"/>
      <c r="C1068" s="47"/>
      <c r="D1068" s="25" t="s">
        <v>728</v>
      </c>
      <c r="E1068" s="26">
        <v>104.6</v>
      </c>
      <c r="F1068" s="26">
        <v>158</v>
      </c>
      <c r="G1068" s="26">
        <v>8</v>
      </c>
      <c r="H1068" s="26">
        <v>30.9</v>
      </c>
      <c r="I1068" s="26">
        <v>286.3</v>
      </c>
      <c r="J1068" s="26">
        <v>21.3</v>
      </c>
      <c r="K1068" s="26">
        <v>68.9</v>
      </c>
      <c r="L1068" s="26">
        <v>138.6</v>
      </c>
      <c r="M1068" s="26">
        <v>116</v>
      </c>
      <c r="N1068" s="26">
        <v>83.7</v>
      </c>
      <c r="O1068" s="26">
        <v>25.1</v>
      </c>
      <c r="P1068" s="37">
        <v>13.48</v>
      </c>
      <c r="Q1068" s="37">
        <v>14.07</v>
      </c>
      <c r="R1068" s="37">
        <v>14.34</v>
      </c>
      <c r="S1068" s="37">
        <v>13.96</v>
      </c>
      <c r="T1068" s="26">
        <v>736.5</v>
      </c>
      <c r="U1068" s="37">
        <v>13.98</v>
      </c>
      <c r="V1068" s="47">
        <v>4</v>
      </c>
    </row>
    <row r="1069" s="5" customFormat="1" customHeight="1" spans="1:22">
      <c r="A1069" s="47"/>
      <c r="B1069" s="42"/>
      <c r="C1069" s="47"/>
      <c r="D1069" s="25" t="s">
        <v>757</v>
      </c>
      <c r="E1069" s="26">
        <v>117</v>
      </c>
      <c r="F1069" s="26">
        <v>144</v>
      </c>
      <c r="G1069" s="26">
        <v>8.2</v>
      </c>
      <c r="H1069" s="26">
        <v>26.4</v>
      </c>
      <c r="I1069" s="26">
        <v>221.9</v>
      </c>
      <c r="J1069" s="26">
        <v>18.5</v>
      </c>
      <c r="K1069" s="26">
        <v>70</v>
      </c>
      <c r="L1069" s="26">
        <v>114.5</v>
      </c>
      <c r="M1069" s="26">
        <v>110.9</v>
      </c>
      <c r="N1069" s="26">
        <v>96.8</v>
      </c>
      <c r="O1069" s="26">
        <v>25.1</v>
      </c>
      <c r="P1069" s="37">
        <v>13.99</v>
      </c>
      <c r="Q1069" s="37">
        <v>13.92</v>
      </c>
      <c r="R1069" s="37">
        <v>13.66</v>
      </c>
      <c r="S1069" s="37">
        <v>13.86</v>
      </c>
      <c r="T1069" s="26">
        <v>687.8</v>
      </c>
      <c r="U1069" s="37">
        <v>8.385</v>
      </c>
      <c r="V1069" s="47">
        <v>7</v>
      </c>
    </row>
    <row r="1070" s="5" customFormat="1" customHeight="1" spans="1:22">
      <c r="A1070" s="47"/>
      <c r="B1070" s="42"/>
      <c r="C1070" s="47"/>
      <c r="D1070" s="25" t="s">
        <v>731</v>
      </c>
      <c r="E1070" s="26">
        <v>111</v>
      </c>
      <c r="F1070" s="26">
        <v>148</v>
      </c>
      <c r="G1070" s="26">
        <v>7.3</v>
      </c>
      <c r="H1070" s="26">
        <v>24.6</v>
      </c>
      <c r="I1070" s="26">
        <v>237.4</v>
      </c>
      <c r="J1070" s="26">
        <v>18.9</v>
      </c>
      <c r="K1070" s="26">
        <v>76.7</v>
      </c>
      <c r="L1070" s="26">
        <v>148.8</v>
      </c>
      <c r="M1070" s="26">
        <v>138.1</v>
      </c>
      <c r="N1070" s="26">
        <v>92.8</v>
      </c>
      <c r="O1070" s="26">
        <v>27.2</v>
      </c>
      <c r="P1070" s="37">
        <v>11.84</v>
      </c>
      <c r="Q1070" s="37">
        <v>11.75</v>
      </c>
      <c r="R1070" s="37">
        <v>11.8</v>
      </c>
      <c r="S1070" s="37">
        <v>11.8</v>
      </c>
      <c r="T1070" s="26">
        <v>639.67</v>
      </c>
      <c r="U1070" s="37">
        <v>16.735</v>
      </c>
      <c r="V1070" s="47">
        <v>2</v>
      </c>
    </row>
    <row r="1071" s="5" customFormat="1" customHeight="1" spans="1:22">
      <c r="A1071" s="47"/>
      <c r="B1071" s="42"/>
      <c r="C1071" s="47"/>
      <c r="D1071" s="25" t="s">
        <v>915</v>
      </c>
      <c r="E1071" s="26">
        <v>118.5</v>
      </c>
      <c r="F1071" s="26">
        <v>155</v>
      </c>
      <c r="G1071" s="26">
        <v>7.2</v>
      </c>
      <c r="H1071" s="26">
        <v>22</v>
      </c>
      <c r="I1071" s="26">
        <v>205.6</v>
      </c>
      <c r="J1071" s="26">
        <v>18.2</v>
      </c>
      <c r="K1071" s="26">
        <v>82.6</v>
      </c>
      <c r="L1071" s="26">
        <v>196.2</v>
      </c>
      <c r="M1071" s="26">
        <v>155.3</v>
      </c>
      <c r="N1071" s="26">
        <v>79.2</v>
      </c>
      <c r="O1071" s="26">
        <v>24.8</v>
      </c>
      <c r="P1071" s="37">
        <v>15.8</v>
      </c>
      <c r="Q1071" s="37">
        <v>16.85</v>
      </c>
      <c r="R1071" s="37">
        <v>15.39</v>
      </c>
      <c r="S1071" s="37">
        <v>16.01</v>
      </c>
      <c r="T1071" s="26">
        <v>708.78</v>
      </c>
      <c r="U1071" s="37">
        <v>3.665</v>
      </c>
      <c r="V1071" s="47">
        <v>9</v>
      </c>
    </row>
    <row r="1072" s="5" customFormat="1" customHeight="1" spans="1:22">
      <c r="A1072" s="47"/>
      <c r="B1072" s="42"/>
      <c r="C1072" s="47"/>
      <c r="D1072" s="25" t="s">
        <v>762</v>
      </c>
      <c r="E1072" s="26">
        <v>102.5</v>
      </c>
      <c r="F1072" s="26">
        <v>143</v>
      </c>
      <c r="G1072" s="26">
        <v>7.6</v>
      </c>
      <c r="H1072" s="26">
        <v>30.8</v>
      </c>
      <c r="I1072" s="26">
        <v>305.3</v>
      </c>
      <c r="J1072" s="26">
        <v>20</v>
      </c>
      <c r="K1072" s="26">
        <v>64.94</v>
      </c>
      <c r="L1072" s="26">
        <v>146</v>
      </c>
      <c r="M1072" s="26">
        <v>127</v>
      </c>
      <c r="N1072" s="26">
        <v>87</v>
      </c>
      <c r="O1072" s="26">
        <v>27.3</v>
      </c>
      <c r="P1072" s="37">
        <v>13.14</v>
      </c>
      <c r="Q1072" s="37">
        <v>13.22</v>
      </c>
      <c r="R1072" s="37">
        <v>13.26</v>
      </c>
      <c r="S1072" s="37">
        <v>13.21</v>
      </c>
      <c r="T1072" s="26">
        <v>691.5</v>
      </c>
      <c r="U1072" s="37">
        <v>8.43</v>
      </c>
      <c r="V1072" s="47">
        <v>2</v>
      </c>
    </row>
    <row r="1073" s="5" customFormat="1" customHeight="1" spans="1:22">
      <c r="A1073" s="47"/>
      <c r="B1073" s="42"/>
      <c r="C1073" s="47"/>
      <c r="D1073" s="25" t="s">
        <v>916</v>
      </c>
      <c r="E1073" s="26">
        <v>113</v>
      </c>
      <c r="F1073" s="26">
        <v>144</v>
      </c>
      <c r="G1073" s="26">
        <v>6.2</v>
      </c>
      <c r="H1073" s="26">
        <v>27.2</v>
      </c>
      <c r="I1073" s="26">
        <v>338.7</v>
      </c>
      <c r="J1073" s="26">
        <v>20</v>
      </c>
      <c r="K1073" s="26">
        <v>73.5</v>
      </c>
      <c r="L1073" s="26">
        <v>148.1</v>
      </c>
      <c r="M1073" s="26">
        <v>140.1</v>
      </c>
      <c r="N1073" s="26">
        <v>94.6</v>
      </c>
      <c r="O1073" s="26">
        <v>27.9</v>
      </c>
      <c r="P1073" s="37">
        <v>9.91</v>
      </c>
      <c r="Q1073" s="37">
        <v>10.6</v>
      </c>
      <c r="R1073" s="37">
        <v>10.13</v>
      </c>
      <c r="S1073" s="37">
        <v>10.21</v>
      </c>
      <c r="T1073" s="26">
        <v>746.2</v>
      </c>
      <c r="U1073" s="37">
        <v>8.82</v>
      </c>
      <c r="V1073" s="47">
        <v>1</v>
      </c>
    </row>
    <row r="1074" s="5" customFormat="1" customHeight="1" spans="1:22">
      <c r="A1074" s="47"/>
      <c r="B1074" s="42"/>
      <c r="C1074" s="47"/>
      <c r="D1074" s="25" t="s">
        <v>776</v>
      </c>
      <c r="E1074" s="26">
        <v>101</v>
      </c>
      <c r="F1074" s="26">
        <v>155</v>
      </c>
      <c r="G1074" s="26">
        <v>7.3</v>
      </c>
      <c r="H1074" s="26">
        <v>47.5</v>
      </c>
      <c r="I1074" s="26">
        <v>84.6</v>
      </c>
      <c r="J1074" s="26">
        <v>24.5</v>
      </c>
      <c r="K1074" s="26">
        <v>51.5</v>
      </c>
      <c r="L1074" s="26">
        <v>160.2</v>
      </c>
      <c r="M1074" s="26">
        <v>142</v>
      </c>
      <c r="N1074" s="26">
        <v>88.7</v>
      </c>
      <c r="O1074" s="26">
        <v>25.2</v>
      </c>
      <c r="P1074" s="37">
        <v>12.5</v>
      </c>
      <c r="Q1074" s="37">
        <v>12.3</v>
      </c>
      <c r="R1074" s="37">
        <v>12.8</v>
      </c>
      <c r="S1074" s="37">
        <v>12.6</v>
      </c>
      <c r="T1074" s="26">
        <v>661.7</v>
      </c>
      <c r="U1074" s="37">
        <v>7.995</v>
      </c>
      <c r="V1074" s="47">
        <v>5</v>
      </c>
    </row>
    <row r="1075" s="5" customFormat="1" customHeight="1" spans="1:22">
      <c r="A1075" s="47"/>
      <c r="B1075" s="42"/>
      <c r="C1075" s="47"/>
      <c r="D1075" s="25" t="s">
        <v>755</v>
      </c>
      <c r="E1075" s="26">
        <v>97</v>
      </c>
      <c r="F1075" s="26">
        <v>153</v>
      </c>
      <c r="G1075" s="26">
        <v>8.27</v>
      </c>
      <c r="H1075" s="26">
        <v>30.62</v>
      </c>
      <c r="I1075" s="26">
        <v>370.25</v>
      </c>
      <c r="J1075" s="26">
        <v>22.1</v>
      </c>
      <c r="K1075" s="26">
        <v>72.18</v>
      </c>
      <c r="L1075" s="26">
        <v>133.49</v>
      </c>
      <c r="M1075" s="26">
        <v>126.83</v>
      </c>
      <c r="N1075" s="26">
        <v>95.01</v>
      </c>
      <c r="O1075" s="26">
        <v>25.4</v>
      </c>
      <c r="P1075" s="37">
        <v>13.71</v>
      </c>
      <c r="Q1075" s="37">
        <v>13.72</v>
      </c>
      <c r="R1075" s="37">
        <v>13.7</v>
      </c>
      <c r="S1075" s="37">
        <v>13.71</v>
      </c>
      <c r="T1075" s="26">
        <v>726.47</v>
      </c>
      <c r="U1075" s="37">
        <v>6.49</v>
      </c>
      <c r="V1075" s="47">
        <v>1</v>
      </c>
    </row>
    <row r="1076" s="5" customFormat="1" customHeight="1" spans="1:22">
      <c r="A1076" s="47"/>
      <c r="B1076" s="42"/>
      <c r="C1076" s="47"/>
      <c r="D1076" s="25" t="s">
        <v>753</v>
      </c>
      <c r="E1076" s="26">
        <v>99.2</v>
      </c>
      <c r="F1076" s="26">
        <v>144</v>
      </c>
      <c r="G1076" s="26">
        <v>8</v>
      </c>
      <c r="H1076" s="26">
        <v>33</v>
      </c>
      <c r="I1076" s="26">
        <v>312.2</v>
      </c>
      <c r="J1076" s="26">
        <v>24.6</v>
      </c>
      <c r="K1076" s="26">
        <v>74.6</v>
      </c>
      <c r="L1076" s="26">
        <v>127.1</v>
      </c>
      <c r="M1076" s="26">
        <v>105.6</v>
      </c>
      <c r="N1076" s="26">
        <v>83.08</v>
      </c>
      <c r="O1076" s="26">
        <v>26.3</v>
      </c>
      <c r="P1076" s="37">
        <v>15.31</v>
      </c>
      <c r="Q1076" s="37">
        <v>15.3</v>
      </c>
      <c r="R1076" s="37">
        <v>15.28</v>
      </c>
      <c r="S1076" s="37">
        <v>15.3</v>
      </c>
      <c r="T1076" s="26">
        <v>654.2</v>
      </c>
      <c r="U1076" s="37">
        <v>4.57</v>
      </c>
      <c r="V1076" s="47">
        <v>6</v>
      </c>
    </row>
    <row r="1077" s="5" customFormat="1" customHeight="1" spans="1:22">
      <c r="A1077" s="47"/>
      <c r="B1077" s="42"/>
      <c r="C1077" s="47"/>
      <c r="D1077" s="25" t="s">
        <v>580</v>
      </c>
      <c r="E1077" s="26">
        <v>106.43</v>
      </c>
      <c r="F1077" s="26">
        <v>148.91</v>
      </c>
      <c r="G1077" s="26">
        <v>7.68</v>
      </c>
      <c r="H1077" s="26">
        <v>31.16</v>
      </c>
      <c r="I1077" s="26">
        <v>273.45</v>
      </c>
      <c r="J1077" s="26">
        <v>20.99</v>
      </c>
      <c r="K1077" s="26">
        <v>69.5</v>
      </c>
      <c r="L1077" s="26">
        <v>147.92</v>
      </c>
      <c r="M1077" s="26">
        <v>131.75</v>
      </c>
      <c r="N1077" s="26">
        <v>89.39</v>
      </c>
      <c r="O1077" s="26">
        <v>26.47</v>
      </c>
      <c r="P1077" s="37">
        <v>13.27</v>
      </c>
      <c r="Q1077" s="37">
        <v>13.43</v>
      </c>
      <c r="R1077" s="37">
        <v>13.36</v>
      </c>
      <c r="S1077" s="37">
        <v>13.36</v>
      </c>
      <c r="T1077" s="26">
        <v>691.32</v>
      </c>
      <c r="U1077" s="37">
        <v>8.44</v>
      </c>
      <c r="V1077" s="47">
        <v>2</v>
      </c>
    </row>
    <row r="1078" s="5" customFormat="1" customHeight="1" spans="1:22">
      <c r="A1078" s="47" t="s">
        <v>871</v>
      </c>
      <c r="B1078" s="42"/>
      <c r="C1078" s="25" t="s">
        <v>914</v>
      </c>
      <c r="D1078" s="25" t="s">
        <v>751</v>
      </c>
      <c r="E1078" s="26">
        <v>103.3</v>
      </c>
      <c r="F1078" s="26">
        <v>148</v>
      </c>
      <c r="G1078" s="26">
        <v>5.1</v>
      </c>
      <c r="H1078" s="26">
        <v>20.4</v>
      </c>
      <c r="I1078" s="26">
        <v>300</v>
      </c>
      <c r="J1078" s="26">
        <v>18.9</v>
      </c>
      <c r="K1078" s="26">
        <v>92.6</v>
      </c>
      <c r="L1078" s="26">
        <v>157.2</v>
      </c>
      <c r="M1078" s="26">
        <v>142.8</v>
      </c>
      <c r="N1078" s="26">
        <v>90.8</v>
      </c>
      <c r="O1078" s="26">
        <v>27.9</v>
      </c>
      <c r="P1078" s="37">
        <v>15.72</v>
      </c>
      <c r="Q1078" s="37">
        <v>16.38</v>
      </c>
      <c r="R1078" s="37">
        <v>15.91</v>
      </c>
      <c r="S1078" s="37">
        <v>16</v>
      </c>
      <c r="T1078" s="26">
        <v>800.2</v>
      </c>
      <c r="U1078" s="37">
        <v>-1.52</v>
      </c>
      <c r="V1078" s="40">
        <v>10</v>
      </c>
    </row>
    <row r="1079" s="5" customFormat="1" customHeight="1" spans="1:22">
      <c r="A1079" s="47"/>
      <c r="B1079" s="42"/>
      <c r="C1079" s="47"/>
      <c r="D1079" s="25" t="s">
        <v>752</v>
      </c>
      <c r="E1079" s="26">
        <v>107.4</v>
      </c>
      <c r="F1079" s="26">
        <v>146</v>
      </c>
      <c r="G1079" s="26">
        <v>8.8</v>
      </c>
      <c r="H1079" s="26">
        <v>34.2</v>
      </c>
      <c r="I1079" s="26">
        <v>290.3</v>
      </c>
      <c r="J1079" s="26">
        <v>20.7</v>
      </c>
      <c r="K1079" s="26">
        <v>60.7</v>
      </c>
      <c r="L1079" s="26">
        <v>155.2</v>
      </c>
      <c r="M1079" s="26">
        <v>150.3</v>
      </c>
      <c r="N1079" s="26">
        <v>96.8</v>
      </c>
      <c r="O1079" s="26">
        <v>30.7</v>
      </c>
      <c r="P1079" s="37">
        <v>14.45</v>
      </c>
      <c r="Q1079" s="37">
        <v>14.01</v>
      </c>
      <c r="R1079" s="37">
        <v>13.79</v>
      </c>
      <c r="S1079" s="37">
        <v>14.08</v>
      </c>
      <c r="T1079" s="26">
        <v>704.2</v>
      </c>
      <c r="U1079" s="37">
        <v>4.4</v>
      </c>
      <c r="V1079" s="40">
        <v>1</v>
      </c>
    </row>
    <row r="1080" s="5" customFormat="1" customHeight="1" spans="1:22">
      <c r="A1080" s="47"/>
      <c r="B1080" s="42"/>
      <c r="C1080" s="47"/>
      <c r="D1080" s="25" t="s">
        <v>753</v>
      </c>
      <c r="E1080" s="26">
        <v>98</v>
      </c>
      <c r="F1080" s="26">
        <v>154</v>
      </c>
      <c r="G1080" s="26">
        <v>7.8</v>
      </c>
      <c r="H1080" s="26">
        <v>24.3</v>
      </c>
      <c r="I1080" s="26">
        <v>211.8</v>
      </c>
      <c r="J1080" s="26">
        <v>19</v>
      </c>
      <c r="K1080" s="26">
        <v>78.1</v>
      </c>
      <c r="L1080" s="26">
        <v>145.2</v>
      </c>
      <c r="M1080" s="26">
        <v>123.5</v>
      </c>
      <c r="N1080" s="26">
        <v>85.1</v>
      </c>
      <c r="O1080" s="26">
        <v>26</v>
      </c>
      <c r="P1080" s="37">
        <v>13.02</v>
      </c>
      <c r="Q1080" s="37">
        <v>13.23</v>
      </c>
      <c r="R1080" s="37">
        <v>13.29</v>
      </c>
      <c r="S1080" s="37">
        <v>13.18</v>
      </c>
      <c r="T1080" s="26">
        <v>585.8</v>
      </c>
      <c r="U1080" s="37">
        <v>-2.95</v>
      </c>
      <c r="V1080" s="40">
        <v>10</v>
      </c>
    </row>
    <row r="1081" s="5" customFormat="1" customHeight="1" spans="1:22">
      <c r="A1081" s="47"/>
      <c r="B1081" s="42"/>
      <c r="C1081" s="47"/>
      <c r="D1081" s="25" t="s">
        <v>762</v>
      </c>
      <c r="E1081" s="26">
        <v>101.5</v>
      </c>
      <c r="F1081" s="26">
        <v>145</v>
      </c>
      <c r="G1081" s="26">
        <v>6.4</v>
      </c>
      <c r="H1081" s="26">
        <v>29</v>
      </c>
      <c r="I1081" s="26">
        <v>353.1</v>
      </c>
      <c r="J1081" s="26">
        <v>20.4</v>
      </c>
      <c r="K1081" s="26">
        <v>70.3</v>
      </c>
      <c r="L1081" s="26">
        <v>138.9</v>
      </c>
      <c r="M1081" s="26">
        <v>124.3</v>
      </c>
      <c r="N1081" s="26">
        <v>89.5</v>
      </c>
      <c r="O1081" s="26">
        <v>26.3</v>
      </c>
      <c r="P1081" s="37">
        <v>13.98</v>
      </c>
      <c r="Q1081" s="37">
        <v>14.05</v>
      </c>
      <c r="R1081" s="37">
        <v>13.66</v>
      </c>
      <c r="S1081" s="37">
        <v>13.9</v>
      </c>
      <c r="T1081" s="26">
        <v>694.8</v>
      </c>
      <c r="U1081" s="37">
        <v>7.09</v>
      </c>
      <c r="V1081" s="40">
        <v>1</v>
      </c>
    </row>
    <row r="1082" s="5" customFormat="1" customHeight="1" spans="1:22">
      <c r="A1082" s="47"/>
      <c r="B1082" s="42"/>
      <c r="C1082" s="47"/>
      <c r="D1082" s="25" t="s">
        <v>754</v>
      </c>
      <c r="E1082" s="26">
        <v>124.5</v>
      </c>
      <c r="F1082" s="26">
        <v>155</v>
      </c>
      <c r="G1082" s="26">
        <v>7.2</v>
      </c>
      <c r="H1082" s="26">
        <v>18.9</v>
      </c>
      <c r="I1082" s="26">
        <v>162.5</v>
      </c>
      <c r="J1082" s="26">
        <v>15.9</v>
      </c>
      <c r="K1082" s="26">
        <v>84.3</v>
      </c>
      <c r="L1082" s="26">
        <v>201.2</v>
      </c>
      <c r="M1082" s="26">
        <v>172.2</v>
      </c>
      <c r="N1082" s="26">
        <v>85.6</v>
      </c>
      <c r="O1082" s="26">
        <v>25.5</v>
      </c>
      <c r="P1082" s="37">
        <v>15.47</v>
      </c>
      <c r="Q1082" s="37">
        <v>15.5</v>
      </c>
      <c r="R1082" s="37">
        <v>15.39</v>
      </c>
      <c r="S1082" s="37">
        <v>15.45</v>
      </c>
      <c r="T1082" s="26">
        <v>691.7</v>
      </c>
      <c r="U1082" s="37">
        <v>9.16</v>
      </c>
      <c r="V1082" s="40">
        <v>1</v>
      </c>
    </row>
    <row r="1083" s="5" customFormat="1" customHeight="1" spans="1:22">
      <c r="A1083" s="47"/>
      <c r="B1083" s="42"/>
      <c r="C1083" s="47"/>
      <c r="D1083" s="25" t="s">
        <v>917</v>
      </c>
      <c r="E1083" s="26">
        <v>99.6</v>
      </c>
      <c r="F1083" s="26">
        <v>155</v>
      </c>
      <c r="G1083" s="26">
        <v>8.8</v>
      </c>
      <c r="H1083" s="26">
        <v>37.6</v>
      </c>
      <c r="I1083" s="26">
        <v>327.3</v>
      </c>
      <c r="J1083" s="26">
        <v>23.9</v>
      </c>
      <c r="K1083" s="26">
        <v>63.6</v>
      </c>
      <c r="L1083" s="26">
        <v>113.4</v>
      </c>
      <c r="M1083" s="26">
        <v>102.3</v>
      </c>
      <c r="N1083" s="26">
        <v>90.2</v>
      </c>
      <c r="O1083" s="26">
        <v>23.7</v>
      </c>
      <c r="P1083" s="37">
        <v>15.21</v>
      </c>
      <c r="Q1083" s="37">
        <v>14.94</v>
      </c>
      <c r="R1083" s="37">
        <v>15.13</v>
      </c>
      <c r="S1083" s="37">
        <v>15.09</v>
      </c>
      <c r="T1083" s="26">
        <v>754.5</v>
      </c>
      <c r="U1083" s="37">
        <v>-2.2</v>
      </c>
      <c r="V1083" s="40">
        <v>11</v>
      </c>
    </row>
    <row r="1084" s="5" customFormat="1" customHeight="1" spans="1:22">
      <c r="A1084" s="47"/>
      <c r="B1084" s="42"/>
      <c r="C1084" s="47"/>
      <c r="D1084" s="25" t="s">
        <v>755</v>
      </c>
      <c r="E1084" s="26">
        <v>95</v>
      </c>
      <c r="F1084" s="26">
        <v>151</v>
      </c>
      <c r="G1084" s="26">
        <v>9.1</v>
      </c>
      <c r="H1084" s="26">
        <v>34.7</v>
      </c>
      <c r="I1084" s="26">
        <v>381.3</v>
      </c>
      <c r="J1084" s="26">
        <v>25.2</v>
      </c>
      <c r="K1084" s="26">
        <v>72.6</v>
      </c>
      <c r="L1084" s="26">
        <v>130.8</v>
      </c>
      <c r="M1084" s="26">
        <v>99.3</v>
      </c>
      <c r="N1084" s="26">
        <v>75.9</v>
      </c>
      <c r="O1084" s="26">
        <v>29.2</v>
      </c>
      <c r="P1084" s="37">
        <v>14.52</v>
      </c>
      <c r="Q1084" s="37">
        <v>14.66</v>
      </c>
      <c r="R1084" s="37">
        <v>14.36</v>
      </c>
      <c r="S1084" s="37">
        <v>14.51</v>
      </c>
      <c r="T1084" s="26">
        <v>725.6</v>
      </c>
      <c r="U1084" s="37">
        <v>9</v>
      </c>
      <c r="V1084" s="40">
        <v>1</v>
      </c>
    </row>
    <row r="1085" s="5" customFormat="1" customHeight="1" spans="1:22">
      <c r="A1085" s="47"/>
      <c r="B1085" s="42"/>
      <c r="C1085" s="47"/>
      <c r="D1085" s="25" t="s">
        <v>916</v>
      </c>
      <c r="E1085" s="26">
        <v>109</v>
      </c>
      <c r="F1085" s="26">
        <v>154</v>
      </c>
      <c r="G1085" s="26">
        <v>7.4</v>
      </c>
      <c r="H1085" s="26">
        <v>31.5</v>
      </c>
      <c r="I1085" s="26">
        <v>325.7</v>
      </c>
      <c r="J1085" s="26">
        <v>21.4</v>
      </c>
      <c r="K1085" s="26">
        <v>67.9</v>
      </c>
      <c r="L1085" s="26">
        <v>161.9</v>
      </c>
      <c r="M1085" s="26">
        <v>159.5</v>
      </c>
      <c r="N1085" s="26">
        <v>98.5</v>
      </c>
      <c r="O1085" s="26">
        <v>26.6</v>
      </c>
      <c r="P1085" s="37">
        <v>14.8</v>
      </c>
      <c r="Q1085" s="37">
        <v>14.63</v>
      </c>
      <c r="R1085" s="37">
        <v>14.37</v>
      </c>
      <c r="S1085" s="37">
        <v>14.6</v>
      </c>
      <c r="T1085" s="26">
        <v>730</v>
      </c>
      <c r="U1085" s="37">
        <v>6.14</v>
      </c>
      <c r="V1085" s="40">
        <v>1</v>
      </c>
    </row>
    <row r="1086" s="5" customFormat="1" customHeight="1" spans="1:22">
      <c r="A1086" s="47"/>
      <c r="B1086" s="42"/>
      <c r="C1086" s="47"/>
      <c r="D1086" s="25" t="s">
        <v>776</v>
      </c>
      <c r="E1086" s="26">
        <v>110</v>
      </c>
      <c r="F1086" s="26">
        <v>142</v>
      </c>
      <c r="G1086" s="26">
        <v>6.1</v>
      </c>
      <c r="H1086" s="26">
        <v>26.6</v>
      </c>
      <c r="I1086" s="26">
        <v>336.1</v>
      </c>
      <c r="J1086" s="26">
        <v>23.9</v>
      </c>
      <c r="K1086" s="26">
        <v>89.8</v>
      </c>
      <c r="L1086" s="26">
        <v>156.7</v>
      </c>
      <c r="M1086" s="26">
        <v>137.9</v>
      </c>
      <c r="N1086" s="26">
        <v>88</v>
      </c>
      <c r="O1086" s="26">
        <v>26.7</v>
      </c>
      <c r="P1086" s="37">
        <v>10.81</v>
      </c>
      <c r="Q1086" s="37">
        <v>11.35</v>
      </c>
      <c r="R1086" s="37">
        <v>12.31</v>
      </c>
      <c r="S1086" s="37">
        <v>11.49</v>
      </c>
      <c r="T1086" s="26">
        <v>574.5</v>
      </c>
      <c r="U1086" s="37">
        <v>0.09</v>
      </c>
      <c r="V1086" s="40">
        <v>8</v>
      </c>
    </row>
    <row r="1087" s="5" customFormat="1" customHeight="1" spans="1:22">
      <c r="A1087" s="47"/>
      <c r="B1087" s="42"/>
      <c r="C1087" s="47"/>
      <c r="D1087" s="25" t="s">
        <v>731</v>
      </c>
      <c r="E1087" s="26">
        <v>104</v>
      </c>
      <c r="F1087" s="26">
        <v>140</v>
      </c>
      <c r="G1087" s="26">
        <v>7.1</v>
      </c>
      <c r="H1087" s="26">
        <v>31.8</v>
      </c>
      <c r="I1087" s="26">
        <v>347.9</v>
      </c>
      <c r="J1087" s="26">
        <v>22.8</v>
      </c>
      <c r="K1087" s="26">
        <v>71.6</v>
      </c>
      <c r="L1087" s="26">
        <v>111.1</v>
      </c>
      <c r="M1087" s="26">
        <v>106.3</v>
      </c>
      <c r="N1087" s="26">
        <v>95.7</v>
      </c>
      <c r="O1087" s="26">
        <v>28.3</v>
      </c>
      <c r="P1087" s="37">
        <v>14.22</v>
      </c>
      <c r="Q1087" s="37">
        <v>14.61</v>
      </c>
      <c r="R1087" s="37">
        <v>14.01</v>
      </c>
      <c r="S1087" s="37">
        <v>14.28</v>
      </c>
      <c r="T1087" s="26">
        <v>714</v>
      </c>
      <c r="U1087" s="37">
        <v>0.61</v>
      </c>
      <c r="V1087" s="40">
        <v>9</v>
      </c>
    </row>
    <row r="1088" s="5" customFormat="1" customHeight="1" spans="1:22">
      <c r="A1088" s="47"/>
      <c r="B1088" s="42"/>
      <c r="C1088" s="47"/>
      <c r="D1088" s="25" t="s">
        <v>757</v>
      </c>
      <c r="E1088" s="26">
        <v>112</v>
      </c>
      <c r="F1088" s="26">
        <v>146</v>
      </c>
      <c r="G1088" s="26">
        <v>7.2</v>
      </c>
      <c r="H1088" s="26">
        <v>33.9</v>
      </c>
      <c r="I1088" s="26">
        <v>370.8</v>
      </c>
      <c r="J1088" s="26">
        <v>23.8</v>
      </c>
      <c r="K1088" s="26">
        <v>70.3</v>
      </c>
      <c r="L1088" s="26">
        <v>125</v>
      </c>
      <c r="M1088" s="26">
        <v>111.1</v>
      </c>
      <c r="N1088" s="26">
        <v>88.9</v>
      </c>
      <c r="O1088" s="26">
        <v>27.2</v>
      </c>
      <c r="P1088" s="37">
        <v>14.32</v>
      </c>
      <c r="Q1088" s="37">
        <v>13.54</v>
      </c>
      <c r="R1088" s="37">
        <v>14.12</v>
      </c>
      <c r="S1088" s="37">
        <v>13.99</v>
      </c>
      <c r="T1088" s="26">
        <v>666.1</v>
      </c>
      <c r="U1088" s="37">
        <v>5.77</v>
      </c>
      <c r="V1088" s="40">
        <v>4</v>
      </c>
    </row>
    <row r="1089" s="5" customFormat="1" customHeight="1" spans="1:22">
      <c r="A1089" s="47"/>
      <c r="B1089" s="42"/>
      <c r="C1089" s="47"/>
      <c r="D1089" s="27" t="s">
        <v>580</v>
      </c>
      <c r="E1089" s="28">
        <v>105.8</v>
      </c>
      <c r="F1089" s="28">
        <v>148.7</v>
      </c>
      <c r="G1089" s="28">
        <v>7.4</v>
      </c>
      <c r="H1089" s="28">
        <v>29.4</v>
      </c>
      <c r="I1089" s="28">
        <v>309.7</v>
      </c>
      <c r="J1089" s="28">
        <v>21.5</v>
      </c>
      <c r="K1089" s="28">
        <v>74.7</v>
      </c>
      <c r="L1089" s="28">
        <v>145.1</v>
      </c>
      <c r="M1089" s="28">
        <v>130</v>
      </c>
      <c r="N1089" s="28">
        <v>89.5</v>
      </c>
      <c r="O1089" s="28">
        <v>27.1</v>
      </c>
      <c r="P1089" s="28">
        <v>14.23</v>
      </c>
      <c r="Q1089" s="28">
        <v>14.26</v>
      </c>
      <c r="R1089" s="28">
        <v>14.21</v>
      </c>
      <c r="S1089" s="28">
        <v>14.2</v>
      </c>
      <c r="T1089" s="28">
        <v>694.7</v>
      </c>
      <c r="U1089" s="41">
        <v>3.1</v>
      </c>
      <c r="V1089" s="42">
        <v>7</v>
      </c>
    </row>
    <row r="1090" s="5" customFormat="1" customHeight="1" spans="1:22">
      <c r="A1090" s="47" t="s">
        <v>866</v>
      </c>
      <c r="B1090" s="42"/>
      <c r="C1090" s="217" t="s">
        <v>918</v>
      </c>
      <c r="D1090" s="51" t="s">
        <v>728</v>
      </c>
      <c r="E1090" s="52">
        <v>105.5</v>
      </c>
      <c r="F1090" s="52">
        <v>147</v>
      </c>
      <c r="G1090" s="52">
        <v>8.9</v>
      </c>
      <c r="H1090" s="52">
        <v>38.1</v>
      </c>
      <c r="I1090" s="52">
        <v>328.1</v>
      </c>
      <c r="J1090" s="52">
        <v>23.8</v>
      </c>
      <c r="K1090" s="52">
        <v>62.5</v>
      </c>
      <c r="L1090" s="52">
        <v>132.9</v>
      </c>
      <c r="M1090" s="52">
        <v>121.6</v>
      </c>
      <c r="N1090" s="52">
        <v>91.5</v>
      </c>
      <c r="O1090" s="52">
        <v>29.5</v>
      </c>
      <c r="P1090" s="52">
        <v>185.28</v>
      </c>
      <c r="Q1090" s="52">
        <v>178.15</v>
      </c>
      <c r="R1090" s="52" t="s">
        <v>919</v>
      </c>
      <c r="S1090" s="52">
        <v>181.72</v>
      </c>
      <c r="T1090" s="52">
        <v>726.88</v>
      </c>
      <c r="U1090" s="61">
        <v>8.17</v>
      </c>
      <c r="V1090" s="75">
        <v>1</v>
      </c>
    </row>
    <row r="1091" s="5" customFormat="1" customHeight="1" spans="1:22">
      <c r="A1091" s="47"/>
      <c r="B1091" s="42"/>
      <c r="C1091" s="61"/>
      <c r="D1091" s="51" t="s">
        <v>762</v>
      </c>
      <c r="E1091" s="52">
        <v>101</v>
      </c>
      <c r="F1091" s="52">
        <v>148</v>
      </c>
      <c r="G1091" s="52">
        <v>7.3</v>
      </c>
      <c r="H1091" s="52">
        <v>33</v>
      </c>
      <c r="I1091" s="52">
        <v>352.1</v>
      </c>
      <c r="J1091" s="52">
        <v>22.4</v>
      </c>
      <c r="K1091" s="52">
        <v>67.9</v>
      </c>
      <c r="L1091" s="52">
        <v>134.6</v>
      </c>
      <c r="M1091" s="52">
        <v>121.3</v>
      </c>
      <c r="N1091" s="52">
        <v>90.1</v>
      </c>
      <c r="O1091" s="52">
        <v>27</v>
      </c>
      <c r="P1091" s="52">
        <v>340.52</v>
      </c>
      <c r="Q1091" s="52">
        <v>347.88</v>
      </c>
      <c r="R1091" s="52" t="s">
        <v>919</v>
      </c>
      <c r="S1091" s="52">
        <v>344.2</v>
      </c>
      <c r="T1091" s="52">
        <v>688.39</v>
      </c>
      <c r="U1091" s="61">
        <v>8.87</v>
      </c>
      <c r="V1091" s="75">
        <v>4</v>
      </c>
    </row>
    <row r="1092" s="5" customFormat="1" customHeight="1" spans="1:22">
      <c r="A1092" s="47"/>
      <c r="B1092" s="42"/>
      <c r="C1092" s="61"/>
      <c r="D1092" s="51" t="s">
        <v>775</v>
      </c>
      <c r="E1092" s="52">
        <v>82.6</v>
      </c>
      <c r="F1092" s="52">
        <v>146</v>
      </c>
      <c r="G1092" s="52">
        <v>8.9</v>
      </c>
      <c r="H1092" s="52">
        <v>29.6</v>
      </c>
      <c r="I1092" s="52">
        <v>233</v>
      </c>
      <c r="J1092" s="52">
        <v>20.4</v>
      </c>
      <c r="K1092" s="52">
        <v>69</v>
      </c>
      <c r="L1092" s="52">
        <v>150.8</v>
      </c>
      <c r="M1092" s="52">
        <v>132</v>
      </c>
      <c r="N1092" s="52">
        <v>87.5</v>
      </c>
      <c r="O1092" s="52">
        <v>26.8</v>
      </c>
      <c r="P1092" s="52">
        <v>147.23</v>
      </c>
      <c r="Q1092" s="52">
        <v>151.64</v>
      </c>
      <c r="R1092" s="52" t="s">
        <v>919</v>
      </c>
      <c r="S1092" s="52">
        <v>149.44</v>
      </c>
      <c r="T1092" s="52">
        <v>632.6</v>
      </c>
      <c r="U1092" s="61">
        <v>11.944788533003</v>
      </c>
      <c r="V1092" s="75">
        <v>1</v>
      </c>
    </row>
    <row r="1093" s="5" customFormat="1" customHeight="1" spans="1:22">
      <c r="A1093" s="47"/>
      <c r="B1093" s="42"/>
      <c r="C1093" s="61"/>
      <c r="D1093" s="51" t="s">
        <v>920</v>
      </c>
      <c r="E1093" s="52">
        <v>88.6</v>
      </c>
      <c r="F1093" s="52">
        <v>147</v>
      </c>
      <c r="G1093" s="52">
        <v>7.8</v>
      </c>
      <c r="H1093" s="52">
        <v>34.56</v>
      </c>
      <c r="I1093" s="52">
        <v>343.08</v>
      </c>
      <c r="J1093" s="52">
        <v>25.92</v>
      </c>
      <c r="K1093" s="52">
        <v>75</v>
      </c>
      <c r="L1093" s="52">
        <v>88.33</v>
      </c>
      <c r="M1093" s="52">
        <v>84.6</v>
      </c>
      <c r="N1093" s="52">
        <v>95.78</v>
      </c>
      <c r="O1093" s="52">
        <v>26.6</v>
      </c>
      <c r="P1093" s="52">
        <v>339</v>
      </c>
      <c r="Q1093" s="52">
        <v>343.49</v>
      </c>
      <c r="R1093" s="52" t="s">
        <v>919</v>
      </c>
      <c r="S1093" s="52">
        <v>341.24</v>
      </c>
      <c r="T1093" s="52">
        <v>682.48</v>
      </c>
      <c r="U1093" s="61">
        <v>3.05</v>
      </c>
      <c r="V1093" s="75">
        <v>3</v>
      </c>
    </row>
    <row r="1094" s="5" customFormat="1" customHeight="1" spans="1:22">
      <c r="A1094" s="47"/>
      <c r="B1094" s="42"/>
      <c r="C1094" s="61"/>
      <c r="D1094" s="51" t="s">
        <v>765</v>
      </c>
      <c r="E1094" s="52">
        <v>120</v>
      </c>
      <c r="F1094" s="52">
        <v>151</v>
      </c>
      <c r="G1094" s="52">
        <v>6.7</v>
      </c>
      <c r="H1094" s="52">
        <v>30.9</v>
      </c>
      <c r="I1094" s="52">
        <v>361</v>
      </c>
      <c r="J1094" s="52">
        <v>20.8</v>
      </c>
      <c r="K1094" s="52">
        <v>67.3</v>
      </c>
      <c r="L1094" s="52">
        <v>138.4</v>
      </c>
      <c r="M1094" s="52">
        <v>130</v>
      </c>
      <c r="N1094" s="52">
        <v>93.9</v>
      </c>
      <c r="O1094" s="52">
        <v>25.2</v>
      </c>
      <c r="P1094" s="52">
        <v>162.6</v>
      </c>
      <c r="Q1094" s="52">
        <v>171.3</v>
      </c>
      <c r="R1094" s="52" t="s">
        <v>919</v>
      </c>
      <c r="S1094" s="52">
        <v>166.9</v>
      </c>
      <c r="T1094" s="52">
        <v>667.6</v>
      </c>
      <c r="U1094" s="61">
        <v>5.1</v>
      </c>
      <c r="V1094" s="75">
        <v>1</v>
      </c>
    </row>
    <row r="1095" s="5" customFormat="1" customHeight="1" spans="1:22">
      <c r="A1095" s="47"/>
      <c r="B1095" s="42"/>
      <c r="C1095" s="61"/>
      <c r="D1095" s="51" t="s">
        <v>797</v>
      </c>
      <c r="E1095" s="52">
        <v>107.8</v>
      </c>
      <c r="F1095" s="52">
        <v>159</v>
      </c>
      <c r="G1095" s="52">
        <v>4.2</v>
      </c>
      <c r="H1095" s="52">
        <v>27.4</v>
      </c>
      <c r="I1095" s="52">
        <v>552.4</v>
      </c>
      <c r="J1095" s="52">
        <v>21.2</v>
      </c>
      <c r="K1095" s="52">
        <v>77.4</v>
      </c>
      <c r="L1095" s="52">
        <v>163.4</v>
      </c>
      <c r="M1095" s="52">
        <v>152</v>
      </c>
      <c r="N1095" s="52">
        <v>93.0232558139535</v>
      </c>
      <c r="O1095" s="52">
        <v>27</v>
      </c>
      <c r="P1095" s="52">
        <v>369.6</v>
      </c>
      <c r="Q1095" s="52">
        <v>365.5</v>
      </c>
      <c r="R1095" s="52" t="s">
        <v>919</v>
      </c>
      <c r="S1095" s="52">
        <v>367.55</v>
      </c>
      <c r="T1095" s="52">
        <v>735.1</v>
      </c>
      <c r="U1095" s="61">
        <v>8.69436640544138</v>
      </c>
      <c r="V1095" s="75">
        <v>3</v>
      </c>
    </row>
    <row r="1096" s="5" customFormat="1" customHeight="1" spans="1:22">
      <c r="A1096" s="47"/>
      <c r="B1096" s="42"/>
      <c r="C1096" s="61"/>
      <c r="D1096" s="51" t="s">
        <v>757</v>
      </c>
      <c r="E1096" s="52">
        <v>111.7</v>
      </c>
      <c r="F1096" s="52">
        <v>148</v>
      </c>
      <c r="G1096" s="52">
        <v>8.9</v>
      </c>
      <c r="H1096" s="52">
        <v>38.1</v>
      </c>
      <c r="I1096" s="52">
        <v>330.2</v>
      </c>
      <c r="J1096" s="52">
        <v>22.1</v>
      </c>
      <c r="K1096" s="52">
        <v>57.9</v>
      </c>
      <c r="L1096" s="52">
        <v>149.1</v>
      </c>
      <c r="M1096" s="52">
        <v>130.3</v>
      </c>
      <c r="N1096" s="52">
        <v>87.4</v>
      </c>
      <c r="O1096" s="52">
        <v>24.6</v>
      </c>
      <c r="P1096" s="52">
        <v>362.4</v>
      </c>
      <c r="Q1096" s="52">
        <v>363.2</v>
      </c>
      <c r="R1096" s="52" t="s">
        <v>919</v>
      </c>
      <c r="S1096" s="52">
        <v>362.8</v>
      </c>
      <c r="T1096" s="52">
        <v>725.71</v>
      </c>
      <c r="U1096" s="61">
        <v>13.68</v>
      </c>
      <c r="V1096" s="75">
        <v>1</v>
      </c>
    </row>
    <row r="1097" s="5" customFormat="1" customHeight="1" spans="1:22">
      <c r="A1097" s="47"/>
      <c r="B1097" s="42"/>
      <c r="C1097" s="61"/>
      <c r="D1097" s="51" t="s">
        <v>580</v>
      </c>
      <c r="E1097" s="52">
        <v>102.457142857143</v>
      </c>
      <c r="F1097" s="52">
        <v>149.428571428571</v>
      </c>
      <c r="G1097" s="52">
        <v>7.52857142857143</v>
      </c>
      <c r="H1097" s="52">
        <v>33.0942857142857</v>
      </c>
      <c r="I1097" s="52">
        <v>357.125714285714</v>
      </c>
      <c r="J1097" s="52">
        <v>22.3742857142857</v>
      </c>
      <c r="K1097" s="52">
        <v>68.1428571428571</v>
      </c>
      <c r="L1097" s="52">
        <v>136.79</v>
      </c>
      <c r="M1097" s="52">
        <v>124.542857142857</v>
      </c>
      <c r="N1097" s="52">
        <v>91.3147508305648</v>
      </c>
      <c r="O1097" s="52">
        <v>26.6714285714286</v>
      </c>
      <c r="P1097" s="52">
        <v>272.375714285714</v>
      </c>
      <c r="Q1097" s="52">
        <v>274.451428571429</v>
      </c>
      <c r="R1097" s="52" t="s">
        <v>919</v>
      </c>
      <c r="S1097" s="52">
        <v>273.407142857143</v>
      </c>
      <c r="T1097" s="52">
        <v>694.108571428572</v>
      </c>
      <c r="U1097" s="61">
        <v>8.41211580297876</v>
      </c>
      <c r="V1097" s="75">
        <v>1</v>
      </c>
    </row>
    <row r="1098" s="5" customFormat="1" customHeight="1" spans="1:22">
      <c r="A1098" s="47" t="s">
        <v>868</v>
      </c>
      <c r="B1098" s="27" t="s">
        <v>921</v>
      </c>
      <c r="C1098" s="25" t="s">
        <v>922</v>
      </c>
      <c r="D1098" s="25" t="s">
        <v>752</v>
      </c>
      <c r="E1098" s="26">
        <v>96.5</v>
      </c>
      <c r="F1098" s="26">
        <v>147</v>
      </c>
      <c r="G1098" s="26">
        <v>9.26</v>
      </c>
      <c r="H1098" s="26">
        <v>35</v>
      </c>
      <c r="I1098" s="26">
        <v>278</v>
      </c>
      <c r="J1098" s="26">
        <v>23.34</v>
      </c>
      <c r="K1098" s="26">
        <v>66.7</v>
      </c>
      <c r="L1098" s="26">
        <v>120.7</v>
      </c>
      <c r="M1098" s="26">
        <v>114.4</v>
      </c>
      <c r="N1098" s="26">
        <v>94.8</v>
      </c>
      <c r="O1098" s="26">
        <v>28.16</v>
      </c>
      <c r="P1098" s="37">
        <v>12.43</v>
      </c>
      <c r="Q1098" s="37">
        <v>11.58</v>
      </c>
      <c r="R1098" s="37">
        <v>11.9</v>
      </c>
      <c r="S1098" s="37">
        <v>11.97</v>
      </c>
      <c r="T1098" s="26">
        <v>625.8</v>
      </c>
      <c r="U1098" s="37">
        <v>4.105</v>
      </c>
      <c r="V1098" s="47">
        <v>8</v>
      </c>
    </row>
    <row r="1099" s="5" customFormat="1" customHeight="1" spans="1:22">
      <c r="A1099" s="47"/>
      <c r="B1099" s="42"/>
      <c r="C1099" s="47"/>
      <c r="D1099" s="25" t="s">
        <v>751</v>
      </c>
      <c r="E1099" s="26">
        <v>94.8</v>
      </c>
      <c r="F1099" s="26">
        <v>146</v>
      </c>
      <c r="G1099" s="26">
        <v>6.84</v>
      </c>
      <c r="H1099" s="26">
        <v>30.57</v>
      </c>
      <c r="I1099" s="26">
        <v>346.93</v>
      </c>
      <c r="J1099" s="26">
        <v>23.94</v>
      </c>
      <c r="K1099" s="26">
        <v>78.31</v>
      </c>
      <c r="L1099" s="26">
        <v>109.2</v>
      </c>
      <c r="M1099" s="26">
        <v>104.07</v>
      </c>
      <c r="N1099" s="26">
        <v>95.3</v>
      </c>
      <c r="O1099" s="26">
        <v>27.39</v>
      </c>
      <c r="P1099" s="37">
        <v>13.37</v>
      </c>
      <c r="Q1099" s="37">
        <v>12.6</v>
      </c>
      <c r="R1099" s="37">
        <v>12.44</v>
      </c>
      <c r="S1099" s="37">
        <v>12.8</v>
      </c>
      <c r="T1099" s="26">
        <v>685.1</v>
      </c>
      <c r="U1099" s="37">
        <v>5.09</v>
      </c>
      <c r="V1099" s="47">
        <v>9</v>
      </c>
    </row>
    <row r="1100" s="5" customFormat="1" customHeight="1" spans="1:22">
      <c r="A1100" s="47"/>
      <c r="B1100" s="42"/>
      <c r="C1100" s="47"/>
      <c r="D1100" s="25" t="s">
        <v>728</v>
      </c>
      <c r="E1100" s="26">
        <v>100.2</v>
      </c>
      <c r="F1100" s="26">
        <v>154</v>
      </c>
      <c r="G1100" s="26">
        <v>8.4</v>
      </c>
      <c r="H1100" s="26">
        <v>27.7</v>
      </c>
      <c r="I1100" s="26">
        <v>229.8</v>
      </c>
      <c r="J1100" s="26">
        <v>21.5</v>
      </c>
      <c r="K1100" s="26">
        <v>77.6</v>
      </c>
      <c r="L1100" s="26">
        <v>132.9</v>
      </c>
      <c r="M1100" s="26">
        <v>114.8</v>
      </c>
      <c r="N1100" s="26">
        <v>86.4</v>
      </c>
      <c r="O1100" s="26">
        <v>25.8</v>
      </c>
      <c r="P1100" s="37">
        <v>12.8</v>
      </c>
      <c r="Q1100" s="37">
        <v>12.03</v>
      </c>
      <c r="R1100" s="37">
        <v>12.62</v>
      </c>
      <c r="S1100" s="37">
        <v>12.48</v>
      </c>
      <c r="T1100" s="26">
        <v>698.2</v>
      </c>
      <c r="U1100" s="37">
        <v>8.045</v>
      </c>
      <c r="V1100" s="47">
        <v>8</v>
      </c>
    </row>
    <row r="1101" s="5" customFormat="1" customHeight="1" spans="1:22">
      <c r="A1101" s="47"/>
      <c r="B1101" s="42"/>
      <c r="C1101" s="47"/>
      <c r="D1101" s="25" t="s">
        <v>757</v>
      </c>
      <c r="E1101" s="26">
        <v>99</v>
      </c>
      <c r="F1101" s="26">
        <v>141</v>
      </c>
      <c r="G1101" s="26">
        <v>8.1</v>
      </c>
      <c r="H1101" s="26">
        <v>28.5</v>
      </c>
      <c r="I1101" s="26">
        <v>251.8</v>
      </c>
      <c r="J1101" s="26">
        <v>20.4</v>
      </c>
      <c r="K1101" s="26">
        <v>71.5</v>
      </c>
      <c r="L1101" s="26">
        <v>102.2</v>
      </c>
      <c r="M1101" s="26">
        <v>97.4</v>
      </c>
      <c r="N1101" s="26">
        <v>95.3</v>
      </c>
      <c r="O1101" s="26">
        <v>26.1</v>
      </c>
      <c r="P1101" s="37">
        <v>13.07</v>
      </c>
      <c r="Q1101" s="37">
        <v>12.6</v>
      </c>
      <c r="R1101" s="37">
        <v>12.56</v>
      </c>
      <c r="S1101" s="37">
        <v>12.74</v>
      </c>
      <c r="T1101" s="26">
        <v>666.5</v>
      </c>
      <c r="U1101" s="37">
        <v>5.03</v>
      </c>
      <c r="V1101" s="47">
        <v>9</v>
      </c>
    </row>
    <row r="1102" s="5" customFormat="1" customHeight="1" spans="1:22">
      <c r="A1102" s="47"/>
      <c r="B1102" s="42"/>
      <c r="C1102" s="47"/>
      <c r="D1102" s="25" t="s">
        <v>731</v>
      </c>
      <c r="E1102" s="26">
        <v>105</v>
      </c>
      <c r="F1102" s="26">
        <v>145</v>
      </c>
      <c r="G1102" s="26">
        <v>6.5</v>
      </c>
      <c r="H1102" s="26">
        <v>27.6</v>
      </c>
      <c r="I1102" s="26">
        <v>324.5</v>
      </c>
      <c r="J1102" s="26">
        <v>19.6</v>
      </c>
      <c r="K1102" s="26">
        <v>71.1</v>
      </c>
      <c r="L1102" s="26">
        <v>126.2</v>
      </c>
      <c r="M1102" s="26">
        <v>111.9</v>
      </c>
      <c r="N1102" s="26">
        <v>88.7</v>
      </c>
      <c r="O1102" s="26">
        <v>27</v>
      </c>
      <c r="P1102" s="37">
        <v>10.43</v>
      </c>
      <c r="Q1102" s="37">
        <v>10.4</v>
      </c>
      <c r="R1102" s="37">
        <v>10.52</v>
      </c>
      <c r="S1102" s="37">
        <v>10.45</v>
      </c>
      <c r="T1102" s="26">
        <v>589.83</v>
      </c>
      <c r="U1102" s="37">
        <v>7.645</v>
      </c>
      <c r="V1102" s="47">
        <v>8</v>
      </c>
    </row>
    <row r="1103" s="5" customFormat="1" customHeight="1" spans="1:22">
      <c r="A1103" s="47"/>
      <c r="B1103" s="42"/>
      <c r="C1103" s="47"/>
      <c r="D1103" s="25" t="s">
        <v>915</v>
      </c>
      <c r="E1103" s="26">
        <v>106</v>
      </c>
      <c r="F1103" s="26">
        <v>155</v>
      </c>
      <c r="G1103" s="26">
        <v>7.2</v>
      </c>
      <c r="H1103" s="26">
        <v>23.1</v>
      </c>
      <c r="I1103" s="26">
        <v>220.8</v>
      </c>
      <c r="J1103" s="26">
        <v>20.7</v>
      </c>
      <c r="K1103" s="26">
        <v>89.5</v>
      </c>
      <c r="L1103" s="26">
        <v>172.4</v>
      </c>
      <c r="M1103" s="26">
        <v>142.4</v>
      </c>
      <c r="N1103" s="26">
        <v>82.6</v>
      </c>
      <c r="O1103" s="26">
        <v>23.8</v>
      </c>
      <c r="P1103" s="37">
        <v>15.17</v>
      </c>
      <c r="Q1103" s="37">
        <v>15.01</v>
      </c>
      <c r="R1103" s="37">
        <v>15.44</v>
      </c>
      <c r="S1103" s="37">
        <v>15.2</v>
      </c>
      <c r="T1103" s="26">
        <v>716.65</v>
      </c>
      <c r="U1103" s="37">
        <v>4.815</v>
      </c>
      <c r="V1103" s="47">
        <v>6</v>
      </c>
    </row>
    <row r="1104" s="5" customFormat="1" customHeight="1" spans="1:22">
      <c r="A1104" s="47"/>
      <c r="B1104" s="42"/>
      <c r="C1104" s="47"/>
      <c r="D1104" s="25" t="s">
        <v>762</v>
      </c>
      <c r="E1104" s="26">
        <v>103.8</v>
      </c>
      <c r="F1104" s="26">
        <v>143</v>
      </c>
      <c r="G1104" s="26">
        <v>7.7</v>
      </c>
      <c r="H1104" s="26">
        <v>31.3</v>
      </c>
      <c r="I1104" s="26">
        <v>306.5</v>
      </c>
      <c r="J1104" s="26">
        <v>21.8</v>
      </c>
      <c r="K1104" s="26">
        <v>69.65</v>
      </c>
      <c r="L1104" s="26">
        <v>140.2</v>
      </c>
      <c r="M1104" s="26">
        <v>123.4</v>
      </c>
      <c r="N1104" s="26">
        <v>88</v>
      </c>
      <c r="O1104" s="26">
        <v>26</v>
      </c>
      <c r="P1104" s="37">
        <v>12.64</v>
      </c>
      <c r="Q1104" s="37">
        <v>12.74</v>
      </c>
      <c r="R1104" s="37">
        <v>12.69</v>
      </c>
      <c r="S1104" s="37">
        <v>12.69</v>
      </c>
      <c r="T1104" s="26">
        <v>660.33</v>
      </c>
      <c r="U1104" s="37">
        <v>3.545</v>
      </c>
      <c r="V1104" s="47">
        <v>7</v>
      </c>
    </row>
    <row r="1105" s="5" customFormat="1" customHeight="1" spans="1:22">
      <c r="A1105" s="47"/>
      <c r="B1105" s="42"/>
      <c r="C1105" s="47"/>
      <c r="D1105" s="25" t="s">
        <v>916</v>
      </c>
      <c r="E1105" s="26">
        <v>102.2</v>
      </c>
      <c r="F1105" s="26">
        <v>144</v>
      </c>
      <c r="G1105" s="26">
        <v>6.5</v>
      </c>
      <c r="H1105" s="26">
        <v>32.8</v>
      </c>
      <c r="I1105" s="26">
        <v>404.6</v>
      </c>
      <c r="J1105" s="26">
        <v>22.4</v>
      </c>
      <c r="K1105" s="26">
        <v>68.3</v>
      </c>
      <c r="L1105" s="26">
        <v>134.6</v>
      </c>
      <c r="M1105" s="26">
        <v>130.4</v>
      </c>
      <c r="N1105" s="26">
        <v>96.9</v>
      </c>
      <c r="O1105" s="26">
        <v>26.5</v>
      </c>
      <c r="P1105" s="37">
        <v>9.59</v>
      </c>
      <c r="Q1105" s="37">
        <v>9.98</v>
      </c>
      <c r="R1105" s="37">
        <v>10.32</v>
      </c>
      <c r="S1105" s="37">
        <v>9.96</v>
      </c>
      <c r="T1105" s="26">
        <v>689.9</v>
      </c>
      <c r="U1105" s="37">
        <v>0.61</v>
      </c>
      <c r="V1105" s="47">
        <v>10</v>
      </c>
    </row>
    <row r="1106" s="5" customFormat="1" customHeight="1" spans="1:22">
      <c r="A1106" s="47"/>
      <c r="B1106" s="42"/>
      <c r="C1106" s="47"/>
      <c r="D1106" s="25" t="s">
        <v>776</v>
      </c>
      <c r="E1106" s="26">
        <v>98</v>
      </c>
      <c r="F1106" s="26">
        <v>153</v>
      </c>
      <c r="G1106" s="26">
        <v>6.9</v>
      </c>
      <c r="H1106" s="26">
        <v>44.4</v>
      </c>
      <c r="I1106" s="26">
        <v>84.4</v>
      </c>
      <c r="J1106" s="26">
        <v>23.2</v>
      </c>
      <c r="K1106" s="26">
        <v>52.2</v>
      </c>
      <c r="L1106" s="26">
        <v>142</v>
      </c>
      <c r="M1106" s="26">
        <v>135.6</v>
      </c>
      <c r="N1106" s="26">
        <v>92.9</v>
      </c>
      <c r="O1106" s="26">
        <v>24.9</v>
      </c>
      <c r="P1106" s="37">
        <v>11.7</v>
      </c>
      <c r="Q1106" s="37">
        <v>12</v>
      </c>
      <c r="R1106" s="37">
        <v>12.2</v>
      </c>
      <c r="S1106" s="37">
        <v>12</v>
      </c>
      <c r="T1106" s="26">
        <v>627.6</v>
      </c>
      <c r="U1106" s="37">
        <v>2.47</v>
      </c>
      <c r="V1106" s="47">
        <v>7</v>
      </c>
    </row>
    <row r="1107" s="5" customFormat="1" customHeight="1" spans="1:22">
      <c r="A1107" s="47"/>
      <c r="B1107" s="42"/>
      <c r="C1107" s="47"/>
      <c r="D1107" s="25" t="s">
        <v>755</v>
      </c>
      <c r="E1107" s="26">
        <v>97</v>
      </c>
      <c r="F1107" s="26">
        <v>153</v>
      </c>
      <c r="G1107" s="26">
        <v>8.58</v>
      </c>
      <c r="H1107" s="26">
        <v>30.47</v>
      </c>
      <c r="I1107" s="26">
        <v>355.13</v>
      </c>
      <c r="J1107" s="26">
        <v>22.68</v>
      </c>
      <c r="K1107" s="26">
        <v>74.43</v>
      </c>
      <c r="L1107" s="26">
        <v>125.56</v>
      </c>
      <c r="M1107" s="26">
        <v>118.85</v>
      </c>
      <c r="N1107" s="26">
        <v>94.66</v>
      </c>
      <c r="O1107" s="26">
        <v>26.2</v>
      </c>
      <c r="P1107" s="37">
        <v>13.7</v>
      </c>
      <c r="Q1107" s="37">
        <v>13.69</v>
      </c>
      <c r="R1107" s="37">
        <v>13.68</v>
      </c>
      <c r="S1107" s="37">
        <v>13.69</v>
      </c>
      <c r="T1107" s="26">
        <v>685.65</v>
      </c>
      <c r="U1107" s="37">
        <v>0.505</v>
      </c>
      <c r="V1107" s="47">
        <v>7</v>
      </c>
    </row>
    <row r="1108" s="5" customFormat="1" customHeight="1" spans="1:22">
      <c r="A1108" s="47"/>
      <c r="B1108" s="42"/>
      <c r="C1108" s="47"/>
      <c r="D1108" s="25" t="s">
        <v>753</v>
      </c>
      <c r="E1108" s="26">
        <v>88.9</v>
      </c>
      <c r="F1108" s="26">
        <v>152</v>
      </c>
      <c r="G1108" s="26">
        <v>8.2</v>
      </c>
      <c r="H1108" s="26">
        <v>30</v>
      </c>
      <c r="I1108" s="26">
        <v>265.6</v>
      </c>
      <c r="J1108" s="26">
        <v>20.1</v>
      </c>
      <c r="K1108" s="26">
        <v>67.1</v>
      </c>
      <c r="L1108" s="26">
        <v>161.9</v>
      </c>
      <c r="M1108" s="26" t="s">
        <v>923</v>
      </c>
      <c r="N1108" s="26">
        <v>81.16</v>
      </c>
      <c r="O1108" s="26">
        <v>26.2</v>
      </c>
      <c r="P1108" s="37">
        <v>14.01</v>
      </c>
      <c r="Q1108" s="37">
        <v>14.1</v>
      </c>
      <c r="R1108" s="37">
        <v>14.15</v>
      </c>
      <c r="S1108" s="37">
        <v>14.09</v>
      </c>
      <c r="T1108" s="26">
        <v>675.4</v>
      </c>
      <c r="U1108" s="37">
        <v>7.955</v>
      </c>
      <c r="V1108" s="47">
        <v>2</v>
      </c>
    </row>
    <row r="1109" s="5" customFormat="1" customHeight="1" spans="1:22">
      <c r="A1109" s="47"/>
      <c r="B1109" s="42"/>
      <c r="C1109" s="47"/>
      <c r="D1109" s="25" t="s">
        <v>580</v>
      </c>
      <c r="E1109" s="26">
        <v>99.22</v>
      </c>
      <c r="F1109" s="26">
        <v>148.45</v>
      </c>
      <c r="G1109" s="26">
        <v>7.65</v>
      </c>
      <c r="H1109" s="26">
        <v>31.04</v>
      </c>
      <c r="I1109" s="26">
        <v>278.91</v>
      </c>
      <c r="J1109" s="26">
        <v>21.79</v>
      </c>
      <c r="K1109" s="26">
        <v>71.49</v>
      </c>
      <c r="L1109" s="26">
        <v>133.44</v>
      </c>
      <c r="M1109" s="26">
        <v>119.32</v>
      </c>
      <c r="N1109" s="26">
        <v>90.61</v>
      </c>
      <c r="O1109" s="26">
        <v>26.19</v>
      </c>
      <c r="P1109" s="37">
        <v>12.63</v>
      </c>
      <c r="Q1109" s="37">
        <v>12.43</v>
      </c>
      <c r="R1109" s="37">
        <v>12.59</v>
      </c>
      <c r="S1109" s="37">
        <v>12.55</v>
      </c>
      <c r="T1109" s="26">
        <v>665.54</v>
      </c>
      <c r="U1109" s="37">
        <v>4.395</v>
      </c>
      <c r="V1109" s="47">
        <v>9</v>
      </c>
    </row>
    <row r="1110" s="5" customFormat="1" customHeight="1" spans="1:22">
      <c r="A1110" s="47" t="s">
        <v>871</v>
      </c>
      <c r="B1110" s="42"/>
      <c r="C1110" s="25" t="s">
        <v>922</v>
      </c>
      <c r="D1110" s="25" t="s">
        <v>751</v>
      </c>
      <c r="E1110" s="26">
        <v>95.4</v>
      </c>
      <c r="F1110" s="26">
        <v>148</v>
      </c>
      <c r="G1110" s="26">
        <v>5.1</v>
      </c>
      <c r="H1110" s="26">
        <v>20.7</v>
      </c>
      <c r="I1110" s="26">
        <v>305.9</v>
      </c>
      <c r="J1110" s="26">
        <v>18.2</v>
      </c>
      <c r="K1110" s="26">
        <v>87.9</v>
      </c>
      <c r="L1110" s="26">
        <v>153.3</v>
      </c>
      <c r="M1110" s="26">
        <v>149.9</v>
      </c>
      <c r="N1110" s="26">
        <v>97.8</v>
      </c>
      <c r="O1110" s="26">
        <v>27.6</v>
      </c>
      <c r="P1110" s="37">
        <v>16.66</v>
      </c>
      <c r="Q1110" s="37">
        <v>17.18</v>
      </c>
      <c r="R1110" s="37">
        <v>16.41</v>
      </c>
      <c r="S1110" s="37">
        <v>16.75</v>
      </c>
      <c r="T1110" s="26">
        <v>837.5</v>
      </c>
      <c r="U1110" s="37">
        <v>3.08</v>
      </c>
      <c r="V1110" s="40">
        <v>4</v>
      </c>
    </row>
    <row r="1111" s="5" customFormat="1" customHeight="1" spans="1:22">
      <c r="A1111" s="47"/>
      <c r="B1111" s="42"/>
      <c r="C1111" s="47"/>
      <c r="D1111" s="25" t="s">
        <v>752</v>
      </c>
      <c r="E1111" s="26">
        <v>104.8</v>
      </c>
      <c r="F1111" s="26">
        <v>145</v>
      </c>
      <c r="G1111" s="26">
        <v>9.2</v>
      </c>
      <c r="H1111" s="26">
        <v>40.7</v>
      </c>
      <c r="I1111" s="26">
        <v>341.3</v>
      </c>
      <c r="J1111" s="26">
        <v>19.1</v>
      </c>
      <c r="K1111" s="26">
        <v>46.9</v>
      </c>
      <c r="L1111" s="26">
        <v>146.9</v>
      </c>
      <c r="M1111" s="26">
        <v>143.1</v>
      </c>
      <c r="N1111" s="26">
        <v>97.4</v>
      </c>
      <c r="O1111" s="26">
        <v>26.9</v>
      </c>
      <c r="P1111" s="37">
        <v>12.98</v>
      </c>
      <c r="Q1111" s="37">
        <v>12.77</v>
      </c>
      <c r="R1111" s="37">
        <v>13.43</v>
      </c>
      <c r="S1111" s="37">
        <v>13.06</v>
      </c>
      <c r="T1111" s="26">
        <v>653</v>
      </c>
      <c r="U1111" s="37">
        <v>-3.19</v>
      </c>
      <c r="V1111" s="40">
        <v>11</v>
      </c>
    </row>
    <row r="1112" s="5" customFormat="1" customHeight="1" spans="1:22">
      <c r="A1112" s="47"/>
      <c r="B1112" s="42"/>
      <c r="C1112" s="47"/>
      <c r="D1112" s="25" t="s">
        <v>753</v>
      </c>
      <c r="E1112" s="26">
        <v>92</v>
      </c>
      <c r="F1112" s="26">
        <v>155</v>
      </c>
      <c r="G1112" s="26">
        <v>7.7</v>
      </c>
      <c r="H1112" s="26">
        <v>30.8</v>
      </c>
      <c r="I1112" s="26">
        <v>298.7</v>
      </c>
      <c r="J1112" s="26">
        <v>21.3</v>
      </c>
      <c r="K1112" s="26">
        <v>69.1</v>
      </c>
      <c r="L1112" s="26">
        <v>126.5</v>
      </c>
      <c r="M1112" s="26">
        <v>113.2</v>
      </c>
      <c r="N1112" s="26">
        <v>89.5</v>
      </c>
      <c r="O1112" s="26">
        <v>24.9</v>
      </c>
      <c r="P1112" s="37">
        <v>14.74</v>
      </c>
      <c r="Q1112" s="37">
        <v>15.02</v>
      </c>
      <c r="R1112" s="37">
        <v>15.12</v>
      </c>
      <c r="S1112" s="37">
        <v>14.96</v>
      </c>
      <c r="T1112" s="26">
        <v>665</v>
      </c>
      <c r="U1112" s="37">
        <v>10.17</v>
      </c>
      <c r="V1112" s="40">
        <v>3</v>
      </c>
    </row>
    <row r="1113" s="5" customFormat="1" customHeight="1" spans="1:22">
      <c r="A1113" s="47"/>
      <c r="B1113" s="42"/>
      <c r="C1113" s="47"/>
      <c r="D1113" s="25" t="s">
        <v>762</v>
      </c>
      <c r="E1113" s="26">
        <v>100</v>
      </c>
      <c r="F1113" s="26">
        <v>145</v>
      </c>
      <c r="G1113" s="26">
        <v>7.4</v>
      </c>
      <c r="H1113" s="26">
        <v>31.5</v>
      </c>
      <c r="I1113" s="26">
        <v>328</v>
      </c>
      <c r="J1113" s="26">
        <v>22</v>
      </c>
      <c r="K1113" s="26">
        <v>69.8</v>
      </c>
      <c r="L1113" s="26">
        <v>122.7</v>
      </c>
      <c r="M1113" s="26">
        <v>110.5</v>
      </c>
      <c r="N1113" s="26">
        <v>90.1</v>
      </c>
      <c r="O1113" s="26">
        <v>26.3</v>
      </c>
      <c r="P1113" s="37">
        <v>13.3</v>
      </c>
      <c r="Q1113" s="37">
        <v>13.27</v>
      </c>
      <c r="R1113" s="37">
        <v>13.84</v>
      </c>
      <c r="S1113" s="37">
        <v>13.47</v>
      </c>
      <c r="T1113" s="26">
        <v>673.5</v>
      </c>
      <c r="U1113" s="37">
        <v>3.8</v>
      </c>
      <c r="V1113" s="40">
        <v>5</v>
      </c>
    </row>
    <row r="1114" s="5" customFormat="1" customHeight="1" spans="1:22">
      <c r="A1114" s="47"/>
      <c r="B1114" s="42"/>
      <c r="C1114" s="47"/>
      <c r="D1114" s="25" t="s">
        <v>754</v>
      </c>
      <c r="E1114" s="26">
        <v>107.5</v>
      </c>
      <c r="F1114" s="26">
        <v>154</v>
      </c>
      <c r="G1114" s="26">
        <v>7.2</v>
      </c>
      <c r="H1114" s="26">
        <v>28.8</v>
      </c>
      <c r="I1114" s="26">
        <v>300</v>
      </c>
      <c r="J1114" s="26">
        <v>23.1</v>
      </c>
      <c r="K1114" s="26">
        <v>80.4</v>
      </c>
      <c r="L1114" s="26">
        <v>140.8</v>
      </c>
      <c r="M1114" s="26">
        <v>108</v>
      </c>
      <c r="N1114" s="26">
        <v>76.7</v>
      </c>
      <c r="O1114" s="26">
        <v>24.8</v>
      </c>
      <c r="P1114" s="37">
        <v>13.61</v>
      </c>
      <c r="Q1114" s="37">
        <v>13.91</v>
      </c>
      <c r="R1114" s="37">
        <v>13.6</v>
      </c>
      <c r="S1114" s="37">
        <v>13.71</v>
      </c>
      <c r="T1114" s="26">
        <v>613.5</v>
      </c>
      <c r="U1114" s="37">
        <v>-3.18</v>
      </c>
      <c r="V1114" s="40">
        <v>12</v>
      </c>
    </row>
    <row r="1115" s="5" customFormat="1" customHeight="1" spans="1:22">
      <c r="A1115" s="47"/>
      <c r="B1115" s="42"/>
      <c r="C1115" s="47"/>
      <c r="D1115" s="25" t="s">
        <v>917</v>
      </c>
      <c r="E1115" s="26">
        <v>92.8</v>
      </c>
      <c r="F1115" s="26">
        <v>157</v>
      </c>
      <c r="G1115" s="26">
        <v>8.4</v>
      </c>
      <c r="H1115" s="26">
        <v>37.4</v>
      </c>
      <c r="I1115" s="26">
        <v>345.2</v>
      </c>
      <c r="J1115" s="26">
        <v>23.1</v>
      </c>
      <c r="K1115" s="26">
        <v>61.8</v>
      </c>
      <c r="L1115" s="26">
        <v>134.6</v>
      </c>
      <c r="M1115" s="26">
        <v>123.3</v>
      </c>
      <c r="N1115" s="26">
        <v>91.6</v>
      </c>
      <c r="O1115" s="26">
        <v>25.3</v>
      </c>
      <c r="P1115" s="37">
        <v>15.66</v>
      </c>
      <c r="Q1115" s="37">
        <v>15.42</v>
      </c>
      <c r="R1115" s="37">
        <v>15.29</v>
      </c>
      <c r="S1115" s="37">
        <v>15.46</v>
      </c>
      <c r="T1115" s="26">
        <v>773</v>
      </c>
      <c r="U1115" s="37">
        <v>0.19</v>
      </c>
      <c r="V1115" s="40">
        <v>9</v>
      </c>
    </row>
    <row r="1116" s="5" customFormat="1" customHeight="1" spans="1:22">
      <c r="A1116" s="47"/>
      <c r="B1116" s="42"/>
      <c r="C1116" s="47"/>
      <c r="D1116" s="25" t="s">
        <v>755</v>
      </c>
      <c r="E1116" s="26">
        <v>95</v>
      </c>
      <c r="F1116" s="26">
        <v>151</v>
      </c>
      <c r="G1116" s="26">
        <v>8.4</v>
      </c>
      <c r="H1116" s="26">
        <v>33.1</v>
      </c>
      <c r="I1116" s="26">
        <v>394.1</v>
      </c>
      <c r="J1116" s="26">
        <v>23.6</v>
      </c>
      <c r="K1116" s="26">
        <v>71.3</v>
      </c>
      <c r="L1116" s="26">
        <v>137.1</v>
      </c>
      <c r="M1116" s="26">
        <v>105.4</v>
      </c>
      <c r="N1116" s="26">
        <v>76.9</v>
      </c>
      <c r="O1116" s="26">
        <v>26.5</v>
      </c>
      <c r="P1116" s="37">
        <v>12.88</v>
      </c>
      <c r="Q1116" s="37">
        <v>13.21</v>
      </c>
      <c r="R1116" s="37">
        <v>12.98</v>
      </c>
      <c r="S1116" s="37">
        <v>13.02</v>
      </c>
      <c r="T1116" s="26">
        <v>651.2</v>
      </c>
      <c r="U1116" s="37">
        <v>-2.2</v>
      </c>
      <c r="V1116" s="40">
        <v>11</v>
      </c>
    </row>
    <row r="1117" s="5" customFormat="1" customHeight="1" spans="1:22">
      <c r="A1117" s="47"/>
      <c r="B1117" s="42"/>
      <c r="C1117" s="47"/>
      <c r="D1117" s="25" t="s">
        <v>916</v>
      </c>
      <c r="E1117" s="26">
        <v>113.3</v>
      </c>
      <c r="F1117" s="26">
        <v>154</v>
      </c>
      <c r="G1117" s="26">
        <v>8.6</v>
      </c>
      <c r="H1117" s="26">
        <v>31</v>
      </c>
      <c r="I1117" s="26">
        <v>260.5</v>
      </c>
      <c r="J1117" s="26">
        <v>21.9</v>
      </c>
      <c r="K1117" s="26">
        <v>70.6</v>
      </c>
      <c r="L1117" s="26">
        <v>177.4</v>
      </c>
      <c r="M1117" s="26">
        <v>168.2</v>
      </c>
      <c r="N1117" s="26">
        <v>94.8</v>
      </c>
      <c r="O1117" s="26">
        <v>27.5</v>
      </c>
      <c r="P1117" s="37">
        <v>14.04</v>
      </c>
      <c r="Q1117" s="37">
        <v>14.13</v>
      </c>
      <c r="R1117" s="37">
        <v>15.08</v>
      </c>
      <c r="S1117" s="37">
        <v>14.42</v>
      </c>
      <c r="T1117" s="26">
        <v>720.8</v>
      </c>
      <c r="U1117" s="37">
        <v>4.8</v>
      </c>
      <c r="V1117" s="40">
        <v>8</v>
      </c>
    </row>
    <row r="1118" s="5" customFormat="1" customHeight="1" spans="1:22">
      <c r="A1118" s="47"/>
      <c r="B1118" s="42"/>
      <c r="C1118" s="47"/>
      <c r="D1118" s="25" t="s">
        <v>776</v>
      </c>
      <c r="E1118" s="26">
        <v>105</v>
      </c>
      <c r="F1118" s="26">
        <v>142</v>
      </c>
      <c r="G1118" s="26">
        <v>5.9</v>
      </c>
      <c r="H1118" s="26">
        <v>24</v>
      </c>
      <c r="I1118" s="26">
        <v>306.8</v>
      </c>
      <c r="J1118" s="26">
        <v>21.8</v>
      </c>
      <c r="K1118" s="26">
        <v>90</v>
      </c>
      <c r="L1118" s="26">
        <v>128.4</v>
      </c>
      <c r="M1118" s="26">
        <v>125.2</v>
      </c>
      <c r="N1118" s="26">
        <v>97.5</v>
      </c>
      <c r="O1118" s="26">
        <v>26.4</v>
      </c>
      <c r="P1118" s="37">
        <v>12.6</v>
      </c>
      <c r="Q1118" s="37">
        <v>12.09</v>
      </c>
      <c r="R1118" s="37">
        <v>11.68</v>
      </c>
      <c r="S1118" s="37">
        <v>12.12</v>
      </c>
      <c r="T1118" s="26">
        <v>606</v>
      </c>
      <c r="U1118" s="37">
        <v>5.57</v>
      </c>
      <c r="V1118" s="40">
        <v>5</v>
      </c>
    </row>
    <row r="1119" s="5" customFormat="1" customHeight="1" spans="1:22">
      <c r="A1119" s="47"/>
      <c r="B1119" s="42"/>
      <c r="C1119" s="47"/>
      <c r="D1119" s="25" t="s">
        <v>731</v>
      </c>
      <c r="E1119" s="26">
        <v>112</v>
      </c>
      <c r="F1119" s="26">
        <v>140</v>
      </c>
      <c r="G1119" s="26">
        <v>7.6</v>
      </c>
      <c r="H1119" s="26">
        <v>36.8</v>
      </c>
      <c r="I1119" s="26">
        <v>384.3</v>
      </c>
      <c r="J1119" s="26">
        <v>24.3</v>
      </c>
      <c r="K1119" s="26">
        <v>66.1</v>
      </c>
      <c r="L1119" s="26">
        <v>123.9</v>
      </c>
      <c r="M1119" s="26">
        <v>117.7</v>
      </c>
      <c r="N1119" s="26">
        <v>95</v>
      </c>
      <c r="O1119" s="26">
        <v>28.3</v>
      </c>
      <c r="P1119" s="37">
        <v>15.84</v>
      </c>
      <c r="Q1119" s="37">
        <v>15.66</v>
      </c>
      <c r="R1119" s="37">
        <v>15.22</v>
      </c>
      <c r="S1119" s="37">
        <v>15.57</v>
      </c>
      <c r="T1119" s="26">
        <v>778.7</v>
      </c>
      <c r="U1119" s="37">
        <v>9.72</v>
      </c>
      <c r="V1119" s="40">
        <v>1</v>
      </c>
    </row>
    <row r="1120" s="5" customFormat="1" customHeight="1" spans="1:22">
      <c r="A1120" s="47"/>
      <c r="B1120" s="42"/>
      <c r="C1120" s="47"/>
      <c r="D1120" s="25" t="s">
        <v>757</v>
      </c>
      <c r="E1120" s="26">
        <v>104</v>
      </c>
      <c r="F1120" s="26">
        <v>145</v>
      </c>
      <c r="G1120" s="26">
        <v>7.8</v>
      </c>
      <c r="H1120" s="26">
        <v>29.9</v>
      </c>
      <c r="I1120" s="26">
        <v>283.3</v>
      </c>
      <c r="J1120" s="26">
        <v>22.9</v>
      </c>
      <c r="K1120" s="26">
        <v>76.7</v>
      </c>
      <c r="L1120" s="26">
        <v>127</v>
      </c>
      <c r="M1120" s="26">
        <v>120.7</v>
      </c>
      <c r="N1120" s="26">
        <v>95</v>
      </c>
      <c r="O1120" s="26">
        <v>25.6</v>
      </c>
      <c r="P1120" s="37">
        <v>13.36</v>
      </c>
      <c r="Q1120" s="37">
        <v>14.4</v>
      </c>
      <c r="R1120" s="37">
        <v>13.96</v>
      </c>
      <c r="S1120" s="37">
        <v>13.91</v>
      </c>
      <c r="T1120" s="26">
        <v>662</v>
      </c>
      <c r="U1120" s="37">
        <v>5.11</v>
      </c>
      <c r="V1120" s="40">
        <v>6</v>
      </c>
    </row>
    <row r="1121" s="5" customFormat="1" customHeight="1" spans="1:22">
      <c r="A1121" s="47"/>
      <c r="B1121" s="42"/>
      <c r="C1121" s="47"/>
      <c r="D1121" s="27" t="s">
        <v>580</v>
      </c>
      <c r="E1121" s="28">
        <v>102</v>
      </c>
      <c r="F1121" s="28">
        <v>148.7</v>
      </c>
      <c r="G1121" s="28">
        <v>7.6</v>
      </c>
      <c r="H1121" s="28">
        <v>31.3</v>
      </c>
      <c r="I1121" s="28">
        <v>322.6</v>
      </c>
      <c r="J1121" s="28">
        <v>21.9</v>
      </c>
      <c r="K1121" s="28">
        <v>71.9</v>
      </c>
      <c r="L1121" s="28">
        <v>138.1</v>
      </c>
      <c r="M1121" s="28">
        <v>125.9</v>
      </c>
      <c r="N1121" s="28">
        <v>91.1</v>
      </c>
      <c r="O1121" s="28">
        <v>26.4</v>
      </c>
      <c r="P1121" s="28">
        <v>14.15</v>
      </c>
      <c r="Q1121" s="28">
        <v>14.28</v>
      </c>
      <c r="R1121" s="28">
        <v>14.24</v>
      </c>
      <c r="S1121" s="28">
        <v>14.2</v>
      </c>
      <c r="T1121" s="28">
        <v>694</v>
      </c>
      <c r="U1121" s="41">
        <v>3</v>
      </c>
      <c r="V1121" s="42">
        <v>8</v>
      </c>
    </row>
    <row r="1122" s="5" customFormat="1" customHeight="1" spans="1:22">
      <c r="A1122" s="47" t="s">
        <v>866</v>
      </c>
      <c r="B1122" s="42"/>
      <c r="C1122" s="217" t="s">
        <v>924</v>
      </c>
      <c r="D1122" s="51" t="s">
        <v>728</v>
      </c>
      <c r="E1122" s="52">
        <v>101.7</v>
      </c>
      <c r="F1122" s="52">
        <v>150</v>
      </c>
      <c r="G1122" s="52">
        <v>8.3</v>
      </c>
      <c r="H1122" s="52">
        <v>33</v>
      </c>
      <c r="I1122" s="52">
        <v>297.6</v>
      </c>
      <c r="J1122" s="52">
        <v>23.4</v>
      </c>
      <c r="K1122" s="52">
        <v>70.9</v>
      </c>
      <c r="L1122" s="52">
        <v>131.7</v>
      </c>
      <c r="M1122" s="52">
        <v>123.2</v>
      </c>
      <c r="N1122" s="52">
        <v>93.5</v>
      </c>
      <c r="O1122" s="52">
        <v>30.3</v>
      </c>
      <c r="P1122" s="52">
        <v>176.01</v>
      </c>
      <c r="Q1122" s="52">
        <v>169.58</v>
      </c>
      <c r="R1122" s="52" t="s">
        <v>919</v>
      </c>
      <c r="S1122" s="52">
        <v>172.8</v>
      </c>
      <c r="T1122" s="52">
        <v>691.2</v>
      </c>
      <c r="U1122" s="61">
        <v>2.86</v>
      </c>
      <c r="V1122" s="75">
        <v>5</v>
      </c>
    </row>
    <row r="1123" s="5" customFormat="1" customHeight="1" spans="1:22">
      <c r="A1123" s="47"/>
      <c r="B1123" s="42"/>
      <c r="C1123" s="61"/>
      <c r="D1123" s="51" t="s">
        <v>762</v>
      </c>
      <c r="E1123" s="52">
        <v>101.8</v>
      </c>
      <c r="F1123" s="52">
        <v>148</v>
      </c>
      <c r="G1123" s="52">
        <v>7.3</v>
      </c>
      <c r="H1123" s="52">
        <v>32</v>
      </c>
      <c r="I1123" s="52">
        <v>338.4</v>
      </c>
      <c r="J1123" s="52">
        <v>22.2</v>
      </c>
      <c r="K1123" s="52">
        <v>69.4</v>
      </c>
      <c r="L1123" s="52">
        <v>130.8</v>
      </c>
      <c r="M1123" s="52">
        <v>117.9</v>
      </c>
      <c r="N1123" s="52">
        <v>90.2</v>
      </c>
      <c r="O1123" s="52">
        <v>26.2</v>
      </c>
      <c r="P1123" s="52">
        <v>330.99</v>
      </c>
      <c r="Q1123" s="52">
        <v>341.84</v>
      </c>
      <c r="R1123" s="52" t="s">
        <v>919</v>
      </c>
      <c r="S1123" s="52">
        <v>326.41</v>
      </c>
      <c r="T1123" s="52">
        <v>652.83</v>
      </c>
      <c r="U1123" s="61">
        <v>3.25</v>
      </c>
      <c r="V1123" s="75">
        <v>5</v>
      </c>
    </row>
    <row r="1124" s="5" customFormat="1" customHeight="1" spans="1:22">
      <c r="A1124" s="47"/>
      <c r="B1124" s="42"/>
      <c r="C1124" s="61"/>
      <c r="D1124" s="51" t="s">
        <v>775</v>
      </c>
      <c r="E1124" s="52">
        <v>103.2</v>
      </c>
      <c r="F1124" s="52">
        <v>147</v>
      </c>
      <c r="G1124" s="52">
        <v>8.3</v>
      </c>
      <c r="H1124" s="52">
        <v>30.7</v>
      </c>
      <c r="I1124" s="52">
        <v>270</v>
      </c>
      <c r="J1124" s="52">
        <v>21.5</v>
      </c>
      <c r="K1124" s="52">
        <v>70</v>
      </c>
      <c r="L1124" s="52">
        <v>128.6</v>
      </c>
      <c r="M1124" s="52">
        <v>108.5</v>
      </c>
      <c r="N1124" s="52">
        <v>84.4</v>
      </c>
      <c r="O1124" s="52">
        <v>27.1</v>
      </c>
      <c r="P1124" s="52">
        <v>141.46</v>
      </c>
      <c r="Q1124" s="52">
        <v>146.94</v>
      </c>
      <c r="R1124" s="52" t="s">
        <v>919</v>
      </c>
      <c r="S1124" s="52">
        <v>144.2</v>
      </c>
      <c r="T1124" s="52">
        <v>610.4</v>
      </c>
      <c r="U1124" s="61">
        <v>8.0162803043709</v>
      </c>
      <c r="V1124" s="75">
        <v>3</v>
      </c>
    </row>
    <row r="1125" s="5" customFormat="1" customHeight="1" spans="1:22">
      <c r="A1125" s="47"/>
      <c r="B1125" s="42"/>
      <c r="C1125" s="61"/>
      <c r="D1125" s="51" t="s">
        <v>920</v>
      </c>
      <c r="E1125" s="52">
        <v>90.1</v>
      </c>
      <c r="F1125" s="52">
        <v>147</v>
      </c>
      <c r="G1125" s="52">
        <v>7.8</v>
      </c>
      <c r="H1125" s="52">
        <v>41.04</v>
      </c>
      <c r="I1125" s="52">
        <v>426.15</v>
      </c>
      <c r="J1125" s="52">
        <v>27.36</v>
      </c>
      <c r="K1125" s="52">
        <v>66.67</v>
      </c>
      <c r="L1125" s="52">
        <v>112.63</v>
      </c>
      <c r="M1125" s="52">
        <v>106.84</v>
      </c>
      <c r="N1125" s="52">
        <v>94.86</v>
      </c>
      <c r="O1125" s="52">
        <v>28.2</v>
      </c>
      <c r="P1125" s="52">
        <v>330.02</v>
      </c>
      <c r="Q1125" s="52">
        <v>345.73</v>
      </c>
      <c r="R1125" s="52" t="s">
        <v>919</v>
      </c>
      <c r="S1125" s="52">
        <v>337.88</v>
      </c>
      <c r="T1125" s="52">
        <v>675.75</v>
      </c>
      <c r="U1125" s="61">
        <v>2.03</v>
      </c>
      <c r="V1125" s="75">
        <v>5</v>
      </c>
    </row>
    <row r="1126" s="5" customFormat="1" customHeight="1" spans="1:22">
      <c r="A1126" s="47"/>
      <c r="B1126" s="42"/>
      <c r="C1126" s="61"/>
      <c r="D1126" s="51" t="s">
        <v>765</v>
      </c>
      <c r="E1126" s="52">
        <v>110</v>
      </c>
      <c r="F1126" s="52">
        <v>154</v>
      </c>
      <c r="G1126" s="52">
        <v>6.7</v>
      </c>
      <c r="H1126" s="52">
        <v>29.9</v>
      </c>
      <c r="I1126" s="52">
        <v>346</v>
      </c>
      <c r="J1126" s="52">
        <v>23.7</v>
      </c>
      <c r="K1126" s="52">
        <v>79.2</v>
      </c>
      <c r="L1126" s="52">
        <v>108.3</v>
      </c>
      <c r="M1126" s="52">
        <v>105</v>
      </c>
      <c r="N1126" s="52">
        <v>96.9</v>
      </c>
      <c r="O1126" s="52">
        <v>26.6</v>
      </c>
      <c r="P1126" s="52">
        <v>158.8</v>
      </c>
      <c r="Q1126" s="52">
        <v>164.7</v>
      </c>
      <c r="R1126" s="52" t="s">
        <v>919</v>
      </c>
      <c r="S1126" s="52">
        <v>161.8</v>
      </c>
      <c r="T1126" s="52">
        <v>647.2</v>
      </c>
      <c r="U1126" s="61">
        <v>1.85</v>
      </c>
      <c r="V1126" s="75">
        <v>4</v>
      </c>
    </row>
    <row r="1127" s="5" customFormat="1" customHeight="1" spans="1:22">
      <c r="A1127" s="47"/>
      <c r="B1127" s="42"/>
      <c r="C1127" s="61"/>
      <c r="D1127" s="51" t="s">
        <v>797</v>
      </c>
      <c r="E1127" s="52">
        <v>108.6</v>
      </c>
      <c r="F1127" s="52">
        <v>158</v>
      </c>
      <c r="G1127" s="52">
        <v>4.8</v>
      </c>
      <c r="H1127" s="52">
        <v>25.4</v>
      </c>
      <c r="I1127" s="52">
        <v>429.2</v>
      </c>
      <c r="J1127" s="52">
        <v>21.6</v>
      </c>
      <c r="K1127" s="52">
        <v>85</v>
      </c>
      <c r="L1127" s="52">
        <v>140.1</v>
      </c>
      <c r="M1127" s="52">
        <v>130.1</v>
      </c>
      <c r="N1127" s="52">
        <v>92.8622412562455</v>
      </c>
      <c r="O1127" s="52">
        <v>25.9</v>
      </c>
      <c r="P1127" s="52">
        <v>350.5</v>
      </c>
      <c r="Q1127" s="52">
        <v>359.5</v>
      </c>
      <c r="R1127" s="52" t="s">
        <v>919</v>
      </c>
      <c r="S1127" s="52">
        <v>355</v>
      </c>
      <c r="T1127" s="52">
        <v>710</v>
      </c>
      <c r="U1127" s="61">
        <v>4.98299571196215</v>
      </c>
      <c r="V1127" s="75">
        <v>5</v>
      </c>
    </row>
    <row r="1128" s="5" customFormat="1" customHeight="1" spans="1:22">
      <c r="A1128" s="47"/>
      <c r="B1128" s="42"/>
      <c r="C1128" s="61"/>
      <c r="D1128" s="51" t="s">
        <v>757</v>
      </c>
      <c r="E1128" s="52">
        <v>105.1</v>
      </c>
      <c r="F1128" s="52">
        <v>150</v>
      </c>
      <c r="G1128" s="52">
        <v>8.1</v>
      </c>
      <c r="H1128" s="52">
        <v>39.6</v>
      </c>
      <c r="I1128" s="52">
        <v>389.2</v>
      </c>
      <c r="J1128" s="52">
        <v>23</v>
      </c>
      <c r="K1128" s="52">
        <v>58</v>
      </c>
      <c r="L1128" s="52">
        <v>129.4</v>
      </c>
      <c r="M1128" s="52">
        <v>123.6</v>
      </c>
      <c r="N1128" s="52">
        <v>95.5</v>
      </c>
      <c r="O1128" s="52">
        <v>24.6</v>
      </c>
      <c r="P1128" s="52">
        <v>326.6</v>
      </c>
      <c r="Q1128" s="52">
        <v>328.2</v>
      </c>
      <c r="R1128" s="52" t="s">
        <v>919</v>
      </c>
      <c r="S1128" s="52">
        <v>327.4</v>
      </c>
      <c r="T1128" s="52">
        <v>654.9</v>
      </c>
      <c r="U1128" s="61">
        <v>2.58</v>
      </c>
      <c r="V1128" s="75">
        <v>5</v>
      </c>
    </row>
    <row r="1129" s="5" customFormat="1" customHeight="1" spans="1:22">
      <c r="A1129" s="47"/>
      <c r="B1129" s="42"/>
      <c r="C1129" s="61"/>
      <c r="D1129" s="51" t="s">
        <v>580</v>
      </c>
      <c r="E1129" s="52">
        <v>102.928571428571</v>
      </c>
      <c r="F1129" s="52">
        <v>150.571428571429</v>
      </c>
      <c r="G1129" s="52">
        <v>7.32857142857143</v>
      </c>
      <c r="H1129" s="52">
        <v>33.0914285714286</v>
      </c>
      <c r="I1129" s="52">
        <v>356.65</v>
      </c>
      <c r="J1129" s="52">
        <v>23.2514285714286</v>
      </c>
      <c r="K1129" s="52">
        <v>71.31</v>
      </c>
      <c r="L1129" s="52">
        <v>125.932857142857</v>
      </c>
      <c r="M1129" s="52">
        <v>116.448571428571</v>
      </c>
      <c r="N1129" s="52">
        <v>92.6031773223208</v>
      </c>
      <c r="O1129" s="52">
        <v>26.9857142857143</v>
      </c>
      <c r="P1129" s="52">
        <v>259.197142857143</v>
      </c>
      <c r="Q1129" s="52">
        <v>265.212857142857</v>
      </c>
      <c r="R1129" s="52" t="s">
        <v>919</v>
      </c>
      <c r="S1129" s="52">
        <v>260.784285714286</v>
      </c>
      <c r="T1129" s="52">
        <v>663.182857142857</v>
      </c>
      <c r="U1129" s="61">
        <v>3.58185976460087</v>
      </c>
      <c r="V1129" s="75">
        <v>5</v>
      </c>
    </row>
    <row r="1130" s="5" customFormat="1" customHeight="1" spans="1:22">
      <c r="A1130" s="47" t="s">
        <v>868</v>
      </c>
      <c r="B1130" s="27" t="s">
        <v>925</v>
      </c>
      <c r="C1130" s="25" t="s">
        <v>926</v>
      </c>
      <c r="D1130" s="25" t="s">
        <v>752</v>
      </c>
      <c r="E1130" s="26">
        <v>96.5</v>
      </c>
      <c r="F1130" s="26">
        <v>148</v>
      </c>
      <c r="G1130" s="26">
        <v>8.89</v>
      </c>
      <c r="H1130" s="26">
        <v>41.3</v>
      </c>
      <c r="I1130" s="26">
        <v>364.6</v>
      </c>
      <c r="J1130" s="26">
        <v>20</v>
      </c>
      <c r="K1130" s="26">
        <v>48.4</v>
      </c>
      <c r="L1130" s="26">
        <v>126.2</v>
      </c>
      <c r="M1130" s="26">
        <v>119.9</v>
      </c>
      <c r="N1130" s="26">
        <v>95</v>
      </c>
      <c r="O1130" s="26">
        <v>28.73</v>
      </c>
      <c r="P1130" s="37">
        <v>11.78</v>
      </c>
      <c r="Q1130" s="37">
        <v>12.83</v>
      </c>
      <c r="R1130" s="37">
        <v>12.45</v>
      </c>
      <c r="S1130" s="37">
        <v>12.35</v>
      </c>
      <c r="T1130" s="26">
        <v>622</v>
      </c>
      <c r="U1130" s="37">
        <v>3.47</v>
      </c>
      <c r="V1130" s="47">
        <v>9</v>
      </c>
    </row>
    <row r="1131" s="5" customFormat="1" customHeight="1" spans="1:22">
      <c r="A1131" s="47"/>
      <c r="B1131" s="42"/>
      <c r="C1131" s="47"/>
      <c r="D1131" s="25" t="s">
        <v>751</v>
      </c>
      <c r="E1131" s="26">
        <v>97.1</v>
      </c>
      <c r="F1131" s="26">
        <v>144</v>
      </c>
      <c r="G1131" s="26">
        <v>6.84</v>
      </c>
      <c r="H1131" s="26">
        <v>36.3</v>
      </c>
      <c r="I1131" s="26">
        <v>436.7</v>
      </c>
      <c r="J1131" s="26">
        <v>27.26</v>
      </c>
      <c r="K1131" s="26">
        <v>75.1</v>
      </c>
      <c r="L1131" s="26">
        <v>99.53</v>
      </c>
      <c r="M1131" s="26">
        <v>96.35</v>
      </c>
      <c r="N1131" s="26">
        <v>96.8</v>
      </c>
      <c r="O1131" s="26">
        <v>27.32</v>
      </c>
      <c r="P1131" s="37">
        <v>14.31</v>
      </c>
      <c r="Q1131" s="37">
        <v>14.44</v>
      </c>
      <c r="R1131" s="37">
        <v>14.8</v>
      </c>
      <c r="S1131" s="37">
        <v>14.52</v>
      </c>
      <c r="T1131" s="26">
        <v>700.1</v>
      </c>
      <c r="U1131" s="37">
        <v>7.405</v>
      </c>
      <c r="V1131" s="47">
        <v>8</v>
      </c>
    </row>
    <row r="1132" s="5" customFormat="1" customHeight="1" spans="1:22">
      <c r="A1132" s="47"/>
      <c r="B1132" s="42"/>
      <c r="C1132" s="47"/>
      <c r="D1132" s="25" t="s">
        <v>728</v>
      </c>
      <c r="E1132" s="26">
        <v>95.4</v>
      </c>
      <c r="F1132" s="26">
        <v>155</v>
      </c>
      <c r="G1132" s="26">
        <v>8.6</v>
      </c>
      <c r="H1132" s="26">
        <v>36.6</v>
      </c>
      <c r="I1132" s="26">
        <v>325.6</v>
      </c>
      <c r="J1132" s="26">
        <v>23.5</v>
      </c>
      <c r="K1132" s="26">
        <v>64.2</v>
      </c>
      <c r="L1132" s="26">
        <v>102.4</v>
      </c>
      <c r="M1132" s="26">
        <v>91.4</v>
      </c>
      <c r="N1132" s="26">
        <v>89.3</v>
      </c>
      <c r="O1132" s="26">
        <v>26.7</v>
      </c>
      <c r="P1132" s="37">
        <v>14.89</v>
      </c>
      <c r="Q1132" s="37">
        <v>14.66</v>
      </c>
      <c r="R1132" s="37">
        <v>15.62</v>
      </c>
      <c r="S1132" s="37">
        <v>15.06</v>
      </c>
      <c r="T1132" s="26">
        <v>763.2</v>
      </c>
      <c r="U1132" s="37">
        <v>18.105</v>
      </c>
      <c r="V1132" s="47">
        <v>2</v>
      </c>
    </row>
    <row r="1133" s="5" customFormat="1" customHeight="1" spans="1:22">
      <c r="A1133" s="47"/>
      <c r="B1133" s="42"/>
      <c r="C1133" s="47"/>
      <c r="D1133" s="25" t="s">
        <v>757</v>
      </c>
      <c r="E1133" s="26">
        <v>104</v>
      </c>
      <c r="F1133" s="26">
        <v>144</v>
      </c>
      <c r="G1133" s="26">
        <v>7.6</v>
      </c>
      <c r="H1133" s="26">
        <v>33.4</v>
      </c>
      <c r="I1133" s="26">
        <v>339.5</v>
      </c>
      <c r="J1133" s="26">
        <v>22.8</v>
      </c>
      <c r="K1133" s="26">
        <v>68.2</v>
      </c>
      <c r="L1133" s="26">
        <v>99.8</v>
      </c>
      <c r="M1133" s="26">
        <v>94.6</v>
      </c>
      <c r="N1133" s="26">
        <v>94.8</v>
      </c>
      <c r="O1133" s="26">
        <v>30.3</v>
      </c>
      <c r="P1133" s="37">
        <v>14.14</v>
      </c>
      <c r="Q1133" s="37">
        <v>15.39</v>
      </c>
      <c r="R1133" s="37">
        <v>15.23</v>
      </c>
      <c r="S1133" s="37">
        <v>14.92</v>
      </c>
      <c r="T1133" s="26">
        <v>688</v>
      </c>
      <c r="U1133" s="37">
        <v>8.415</v>
      </c>
      <c r="V1133" s="47">
        <v>6</v>
      </c>
    </row>
    <row r="1134" s="5" customFormat="1" customHeight="1" spans="1:22">
      <c r="A1134" s="47"/>
      <c r="B1134" s="42"/>
      <c r="C1134" s="47"/>
      <c r="D1134" s="25" t="s">
        <v>731</v>
      </c>
      <c r="E1134" s="26">
        <v>107</v>
      </c>
      <c r="F1134" s="26">
        <v>147</v>
      </c>
      <c r="G1134" s="26">
        <v>7.1</v>
      </c>
      <c r="H1134" s="26">
        <v>29.8</v>
      </c>
      <c r="I1134" s="26">
        <v>319.9</v>
      </c>
      <c r="J1134" s="26">
        <v>22.3</v>
      </c>
      <c r="K1134" s="26">
        <v>74.9</v>
      </c>
      <c r="L1134" s="26">
        <v>117.1</v>
      </c>
      <c r="M1134" s="26">
        <v>104.5</v>
      </c>
      <c r="N1134" s="26">
        <v>89.3</v>
      </c>
      <c r="O1134" s="26">
        <v>27.6</v>
      </c>
      <c r="P1134" s="37">
        <v>13.55</v>
      </c>
      <c r="Q1134" s="37">
        <v>13.33</v>
      </c>
      <c r="R1134" s="37">
        <v>13.41</v>
      </c>
      <c r="S1134" s="37">
        <v>13.43</v>
      </c>
      <c r="T1134" s="26">
        <v>623.33</v>
      </c>
      <c r="U1134" s="37">
        <v>13.76</v>
      </c>
      <c r="V1134" s="47">
        <v>3</v>
      </c>
    </row>
    <row r="1135" s="5" customFormat="1" customHeight="1" spans="1:22">
      <c r="A1135" s="47"/>
      <c r="B1135" s="42"/>
      <c r="C1135" s="47"/>
      <c r="D1135" s="25" t="s">
        <v>915</v>
      </c>
      <c r="E1135" s="26">
        <v>119</v>
      </c>
      <c r="F1135" s="26">
        <v>154</v>
      </c>
      <c r="G1135" s="26">
        <v>7.2</v>
      </c>
      <c r="H1135" s="26">
        <v>22.4</v>
      </c>
      <c r="I1135" s="26">
        <v>211.1</v>
      </c>
      <c r="J1135" s="26">
        <v>19.1</v>
      </c>
      <c r="K1135" s="26">
        <v>85.1</v>
      </c>
      <c r="L1135" s="26">
        <v>183.7</v>
      </c>
      <c r="M1135" s="26">
        <v>143.9</v>
      </c>
      <c r="N1135" s="26">
        <v>78.3</v>
      </c>
      <c r="O1135" s="26">
        <v>25.5</v>
      </c>
      <c r="P1135" s="37">
        <v>16.37</v>
      </c>
      <c r="Q1135" s="37">
        <v>17.51</v>
      </c>
      <c r="R1135" s="37">
        <v>17.48</v>
      </c>
      <c r="S1135" s="37">
        <v>17.12</v>
      </c>
      <c r="T1135" s="26">
        <v>711.08</v>
      </c>
      <c r="U1135" s="37">
        <v>4</v>
      </c>
      <c r="V1135" s="47">
        <v>8</v>
      </c>
    </row>
    <row r="1136" s="5" customFormat="1" customHeight="1" spans="1:22">
      <c r="A1136" s="47"/>
      <c r="B1136" s="42"/>
      <c r="C1136" s="47"/>
      <c r="D1136" s="25" t="s">
        <v>762</v>
      </c>
      <c r="E1136" s="26">
        <v>101.3</v>
      </c>
      <c r="F1136" s="26">
        <v>143</v>
      </c>
      <c r="G1136" s="26">
        <v>7.2</v>
      </c>
      <c r="H1136" s="26">
        <v>31</v>
      </c>
      <c r="I1136" s="26">
        <v>330.6</v>
      </c>
      <c r="J1136" s="26">
        <v>21.5</v>
      </c>
      <c r="K1136" s="26">
        <v>69.35</v>
      </c>
      <c r="L1136" s="26">
        <v>125</v>
      </c>
      <c r="M1136" s="26">
        <v>111.3</v>
      </c>
      <c r="N1136" s="26">
        <v>89</v>
      </c>
      <c r="O1136" s="26">
        <v>28.5</v>
      </c>
      <c r="P1136" s="37">
        <v>14.03</v>
      </c>
      <c r="Q1136" s="37">
        <v>13.85</v>
      </c>
      <c r="R1136" s="37">
        <v>13.83</v>
      </c>
      <c r="S1136" s="37">
        <v>13.9</v>
      </c>
      <c r="T1136" s="26">
        <v>675.49</v>
      </c>
      <c r="U1136" s="37">
        <v>5.92</v>
      </c>
      <c r="V1136" s="47">
        <v>4</v>
      </c>
    </row>
    <row r="1137" s="5" customFormat="1" customHeight="1" spans="1:22">
      <c r="A1137" s="47"/>
      <c r="B1137" s="42"/>
      <c r="C1137" s="47"/>
      <c r="D1137" s="25" t="s">
        <v>916</v>
      </c>
      <c r="E1137" s="26">
        <v>104</v>
      </c>
      <c r="F1137" s="26">
        <v>145</v>
      </c>
      <c r="G1137" s="26">
        <v>6.3</v>
      </c>
      <c r="H1137" s="26">
        <v>28</v>
      </c>
      <c r="I1137" s="26">
        <v>344.4</v>
      </c>
      <c r="J1137" s="26">
        <v>24.4</v>
      </c>
      <c r="K1137" s="26">
        <v>87.1</v>
      </c>
      <c r="L1137" s="26">
        <v>116.6</v>
      </c>
      <c r="M1137" s="26">
        <v>113</v>
      </c>
      <c r="N1137" s="26">
        <v>96.9</v>
      </c>
      <c r="O1137" s="26">
        <v>26.3</v>
      </c>
      <c r="P1137" s="37">
        <v>10.51</v>
      </c>
      <c r="Q1137" s="37">
        <v>10.95</v>
      </c>
      <c r="R1137" s="37">
        <v>11.11</v>
      </c>
      <c r="S1137" s="37">
        <v>10.86</v>
      </c>
      <c r="T1137" s="26">
        <v>728.2</v>
      </c>
      <c r="U1137" s="37">
        <v>6.19</v>
      </c>
      <c r="V1137" s="47">
        <v>3</v>
      </c>
    </row>
    <row r="1138" s="5" customFormat="1" customHeight="1" spans="1:22">
      <c r="A1138" s="47"/>
      <c r="B1138" s="42"/>
      <c r="C1138" s="47"/>
      <c r="D1138" s="25" t="s">
        <v>776</v>
      </c>
      <c r="E1138" s="26">
        <v>90</v>
      </c>
      <c r="F1138" s="26">
        <v>155</v>
      </c>
      <c r="G1138" s="26">
        <v>7.41</v>
      </c>
      <c r="H1138" s="26">
        <v>50.5</v>
      </c>
      <c r="I1138" s="26">
        <v>85.3</v>
      </c>
      <c r="J1138" s="26">
        <v>28.7</v>
      </c>
      <c r="K1138" s="26">
        <v>56.8</v>
      </c>
      <c r="L1138" s="26">
        <v>108.7</v>
      </c>
      <c r="M1138" s="26">
        <v>104</v>
      </c>
      <c r="N1138" s="26">
        <v>95.6</v>
      </c>
      <c r="O1138" s="26">
        <v>26.5</v>
      </c>
      <c r="P1138" s="37">
        <v>13.5</v>
      </c>
      <c r="Q1138" s="37">
        <v>13.4</v>
      </c>
      <c r="R1138" s="37">
        <v>13.3</v>
      </c>
      <c r="S1138" s="37">
        <v>13.4</v>
      </c>
      <c r="T1138" s="26">
        <v>606.3</v>
      </c>
      <c r="U1138" s="37">
        <v>-1.19</v>
      </c>
      <c r="V1138" s="47">
        <v>11</v>
      </c>
    </row>
    <row r="1139" s="5" customFormat="1" customHeight="1" spans="1:22">
      <c r="A1139" s="47"/>
      <c r="B1139" s="42"/>
      <c r="C1139" s="47"/>
      <c r="D1139" s="25" t="s">
        <v>755</v>
      </c>
      <c r="E1139" s="26">
        <v>96</v>
      </c>
      <c r="F1139" s="26">
        <v>155</v>
      </c>
      <c r="G1139" s="26">
        <v>8.64</v>
      </c>
      <c r="H1139" s="26">
        <v>30.71</v>
      </c>
      <c r="I1139" s="26">
        <v>355.44</v>
      </c>
      <c r="J1139" s="26">
        <v>22.68</v>
      </c>
      <c r="K1139" s="26">
        <v>73.85</v>
      </c>
      <c r="L1139" s="26">
        <v>161.92</v>
      </c>
      <c r="M1139" s="26">
        <v>154.87</v>
      </c>
      <c r="N1139" s="26">
        <v>95.65</v>
      </c>
      <c r="O1139" s="26">
        <v>24.8</v>
      </c>
      <c r="P1139" s="37">
        <v>14.09</v>
      </c>
      <c r="Q1139" s="37">
        <v>14.08</v>
      </c>
      <c r="R1139" s="37">
        <v>14.1</v>
      </c>
      <c r="S1139" s="37">
        <v>14.09</v>
      </c>
      <c r="T1139" s="26">
        <v>690.58</v>
      </c>
      <c r="U1139" s="37">
        <v>1.225</v>
      </c>
      <c r="V1139" s="47">
        <v>6</v>
      </c>
    </row>
    <row r="1140" s="5" customFormat="1" customHeight="1" spans="1:22">
      <c r="A1140" s="47"/>
      <c r="B1140" s="42"/>
      <c r="C1140" s="47"/>
      <c r="D1140" s="25" t="s">
        <v>753</v>
      </c>
      <c r="E1140" s="26">
        <v>93.2</v>
      </c>
      <c r="F1140" s="26">
        <v>150</v>
      </c>
      <c r="G1140" s="26">
        <v>7.8</v>
      </c>
      <c r="H1140" s="26">
        <v>33.3</v>
      </c>
      <c r="I1140" s="26">
        <v>327.5</v>
      </c>
      <c r="J1140" s="26">
        <v>24.1</v>
      </c>
      <c r="K1140" s="26">
        <v>72.3</v>
      </c>
      <c r="L1140" s="26">
        <v>121.7</v>
      </c>
      <c r="M1140" s="26">
        <v>103.7</v>
      </c>
      <c r="N1140" s="26">
        <v>85.21</v>
      </c>
      <c r="O1140" s="26">
        <v>26.8</v>
      </c>
      <c r="P1140" s="37">
        <v>14.91</v>
      </c>
      <c r="Q1140" s="37">
        <v>14.8</v>
      </c>
      <c r="R1140" s="37">
        <v>14.85</v>
      </c>
      <c r="S1140" s="37">
        <v>14.85</v>
      </c>
      <c r="T1140" s="26">
        <v>652.8</v>
      </c>
      <c r="U1140" s="37">
        <v>4.355</v>
      </c>
      <c r="V1140" s="47">
        <v>7</v>
      </c>
    </row>
    <row r="1141" s="5" customFormat="1" customHeight="1" spans="1:22">
      <c r="A1141" s="47"/>
      <c r="B1141" s="42"/>
      <c r="C1141" s="47"/>
      <c r="D1141" s="25" t="s">
        <v>580</v>
      </c>
      <c r="E1141" s="26">
        <v>100.32</v>
      </c>
      <c r="F1141" s="26">
        <v>149.09</v>
      </c>
      <c r="G1141" s="26">
        <v>7.6</v>
      </c>
      <c r="H1141" s="26">
        <v>33.94</v>
      </c>
      <c r="I1141" s="26">
        <v>312.79</v>
      </c>
      <c r="J1141" s="26">
        <v>23.3</v>
      </c>
      <c r="K1141" s="26">
        <v>70.48</v>
      </c>
      <c r="L1141" s="26">
        <v>123.88</v>
      </c>
      <c r="M1141" s="26">
        <v>112.5</v>
      </c>
      <c r="N1141" s="26">
        <v>91.44</v>
      </c>
      <c r="O1141" s="26">
        <v>27.19</v>
      </c>
      <c r="P1141" s="37">
        <v>13.83</v>
      </c>
      <c r="Q1141" s="37">
        <v>14.11</v>
      </c>
      <c r="R1141" s="37">
        <v>14.2</v>
      </c>
      <c r="S1141" s="37">
        <v>14.05</v>
      </c>
      <c r="T1141" s="26">
        <v>678.28</v>
      </c>
      <c r="U1141" s="37">
        <v>6.4</v>
      </c>
      <c r="V1141" s="47">
        <v>6</v>
      </c>
    </row>
    <row r="1142" s="5" customFormat="1" customHeight="1" spans="1:22">
      <c r="A1142" s="47" t="s">
        <v>871</v>
      </c>
      <c r="B1142" s="42"/>
      <c r="C1142" s="25" t="s">
        <v>927</v>
      </c>
      <c r="D1142" s="25" t="s">
        <v>751</v>
      </c>
      <c r="E1142" s="26">
        <v>100.7</v>
      </c>
      <c r="F1142" s="26">
        <v>147</v>
      </c>
      <c r="G1142" s="26">
        <v>5.1</v>
      </c>
      <c r="H1142" s="26">
        <v>28</v>
      </c>
      <c r="I1142" s="26">
        <v>449</v>
      </c>
      <c r="J1142" s="26">
        <v>21.6</v>
      </c>
      <c r="K1142" s="26">
        <v>77.1</v>
      </c>
      <c r="L1142" s="26">
        <v>144.6</v>
      </c>
      <c r="M1142" s="26">
        <v>140.4</v>
      </c>
      <c r="N1142" s="26">
        <v>97.1</v>
      </c>
      <c r="O1142" s="26">
        <v>26.9</v>
      </c>
      <c r="P1142" s="37">
        <v>17.55</v>
      </c>
      <c r="Q1142" s="37">
        <v>17.71</v>
      </c>
      <c r="R1142" s="37">
        <v>16.13</v>
      </c>
      <c r="S1142" s="37">
        <v>17.13</v>
      </c>
      <c r="T1142" s="26">
        <v>856.5</v>
      </c>
      <c r="U1142" s="37">
        <v>5.42</v>
      </c>
      <c r="V1142" s="40">
        <v>1</v>
      </c>
    </row>
    <row r="1143" s="5" customFormat="1" customHeight="1" spans="1:22">
      <c r="A1143" s="47"/>
      <c r="B1143" s="42"/>
      <c r="C1143" s="47"/>
      <c r="D1143" s="25" t="s">
        <v>752</v>
      </c>
      <c r="E1143" s="26">
        <v>103.1</v>
      </c>
      <c r="F1143" s="26">
        <v>148</v>
      </c>
      <c r="G1143" s="26">
        <v>8.7</v>
      </c>
      <c r="H1143" s="26">
        <v>34.4</v>
      </c>
      <c r="I1143" s="26">
        <v>298</v>
      </c>
      <c r="J1143" s="26">
        <v>20.2</v>
      </c>
      <c r="K1143" s="26">
        <v>58.6</v>
      </c>
      <c r="L1143" s="26">
        <v>137.9</v>
      </c>
      <c r="M1143" s="26">
        <v>135</v>
      </c>
      <c r="N1143" s="26">
        <v>97.9</v>
      </c>
      <c r="O1143" s="26">
        <v>28.6</v>
      </c>
      <c r="P1143" s="37">
        <v>13.98</v>
      </c>
      <c r="Q1143" s="37">
        <v>13.53</v>
      </c>
      <c r="R1143" s="37">
        <v>13.32</v>
      </c>
      <c r="S1143" s="37">
        <v>13.61</v>
      </c>
      <c r="T1143" s="26">
        <v>680.5</v>
      </c>
      <c r="U1143" s="37">
        <v>0.89</v>
      </c>
      <c r="V1143" s="40">
        <v>6</v>
      </c>
    </row>
    <row r="1144" s="5" customFormat="1" customHeight="1" spans="1:22">
      <c r="A1144" s="47"/>
      <c r="B1144" s="42"/>
      <c r="C1144" s="47"/>
      <c r="D1144" s="25" t="s">
        <v>753</v>
      </c>
      <c r="E1144" s="26">
        <v>95</v>
      </c>
      <c r="F1144" s="26">
        <v>153</v>
      </c>
      <c r="G1144" s="26">
        <v>7.8</v>
      </c>
      <c r="H1144" s="26">
        <v>31.6</v>
      </c>
      <c r="I1144" s="26">
        <v>304.5</v>
      </c>
      <c r="J1144" s="26">
        <v>25.5</v>
      </c>
      <c r="K1144" s="26">
        <v>80.7</v>
      </c>
      <c r="L1144" s="26">
        <v>117.5</v>
      </c>
      <c r="M1144" s="26">
        <v>106.7</v>
      </c>
      <c r="N1144" s="26">
        <v>90.8</v>
      </c>
      <c r="O1144" s="26">
        <v>25.5</v>
      </c>
      <c r="P1144" s="37">
        <v>15.41</v>
      </c>
      <c r="Q1144" s="37">
        <v>15.1</v>
      </c>
      <c r="R1144" s="37">
        <v>15.24</v>
      </c>
      <c r="S1144" s="37">
        <v>15.25</v>
      </c>
      <c r="T1144" s="26">
        <v>677.8</v>
      </c>
      <c r="U1144" s="37">
        <v>12.29</v>
      </c>
      <c r="V1144" s="40">
        <v>2</v>
      </c>
    </row>
    <row r="1145" s="5" customFormat="1" customHeight="1" spans="1:22">
      <c r="A1145" s="47"/>
      <c r="B1145" s="42"/>
      <c r="C1145" s="47"/>
      <c r="D1145" s="25" t="s">
        <v>762</v>
      </c>
      <c r="E1145" s="26">
        <v>100.5</v>
      </c>
      <c r="F1145" s="26">
        <v>145</v>
      </c>
      <c r="G1145" s="26">
        <v>8</v>
      </c>
      <c r="H1145" s="26">
        <v>32.8</v>
      </c>
      <c r="I1145" s="26">
        <v>310</v>
      </c>
      <c r="J1145" s="26">
        <v>22.8</v>
      </c>
      <c r="K1145" s="26">
        <v>69.5</v>
      </c>
      <c r="L1145" s="26">
        <v>129.7</v>
      </c>
      <c r="M1145" s="26">
        <v>116</v>
      </c>
      <c r="N1145" s="26">
        <v>89.4</v>
      </c>
      <c r="O1145" s="26">
        <v>26.4</v>
      </c>
      <c r="P1145" s="37">
        <v>13.78</v>
      </c>
      <c r="Q1145" s="37">
        <v>13.35</v>
      </c>
      <c r="R1145" s="37">
        <v>13.49</v>
      </c>
      <c r="S1145" s="37">
        <v>13.54</v>
      </c>
      <c r="T1145" s="26">
        <v>677</v>
      </c>
      <c r="U1145" s="37">
        <v>4.34</v>
      </c>
      <c r="V1145" s="40">
        <v>4</v>
      </c>
    </row>
    <row r="1146" s="5" customFormat="1" customHeight="1" spans="1:22">
      <c r="A1146" s="47"/>
      <c r="B1146" s="42"/>
      <c r="C1146" s="47"/>
      <c r="D1146" s="25" t="s">
        <v>754</v>
      </c>
      <c r="E1146" s="26">
        <v>112.5</v>
      </c>
      <c r="F1146" s="26">
        <v>153</v>
      </c>
      <c r="G1146" s="26">
        <v>7.2</v>
      </c>
      <c r="H1146" s="26">
        <v>28.3</v>
      </c>
      <c r="I1146" s="26">
        <v>293.1</v>
      </c>
      <c r="J1146" s="26">
        <v>23.7</v>
      </c>
      <c r="K1146" s="26">
        <v>83.7</v>
      </c>
      <c r="L1146" s="26">
        <v>131.7</v>
      </c>
      <c r="M1146" s="26">
        <v>112.9</v>
      </c>
      <c r="N1146" s="26">
        <v>85.7</v>
      </c>
      <c r="O1146" s="26">
        <v>25.8</v>
      </c>
      <c r="P1146" s="37">
        <v>15.21</v>
      </c>
      <c r="Q1146" s="37">
        <v>15.23</v>
      </c>
      <c r="R1146" s="37">
        <v>15.18</v>
      </c>
      <c r="S1146" s="37">
        <v>15.21</v>
      </c>
      <c r="T1146" s="26">
        <v>680.6</v>
      </c>
      <c r="U1146" s="37">
        <v>7.42</v>
      </c>
      <c r="V1146" s="40">
        <v>5</v>
      </c>
    </row>
    <row r="1147" s="5" customFormat="1" customHeight="1" spans="1:22">
      <c r="A1147" s="47"/>
      <c r="B1147" s="42"/>
      <c r="C1147" s="47"/>
      <c r="D1147" s="25" t="s">
        <v>917</v>
      </c>
      <c r="E1147" s="26">
        <v>99</v>
      </c>
      <c r="F1147" s="26">
        <v>156</v>
      </c>
      <c r="G1147" s="26">
        <v>8.4</v>
      </c>
      <c r="H1147" s="26">
        <v>36.5</v>
      </c>
      <c r="I1147" s="26">
        <v>334.5</v>
      </c>
      <c r="J1147" s="26">
        <v>23.7</v>
      </c>
      <c r="K1147" s="26">
        <v>64.9</v>
      </c>
      <c r="L1147" s="26">
        <v>138.2</v>
      </c>
      <c r="M1147" s="26">
        <v>128.3</v>
      </c>
      <c r="N1147" s="26">
        <v>93.1</v>
      </c>
      <c r="O1147" s="26">
        <v>29.7</v>
      </c>
      <c r="P1147" s="37">
        <v>16.9</v>
      </c>
      <c r="Q1147" s="37">
        <v>16.65</v>
      </c>
      <c r="R1147" s="37">
        <v>16.88</v>
      </c>
      <c r="S1147" s="37">
        <v>16.81</v>
      </c>
      <c r="T1147" s="26">
        <v>840.5</v>
      </c>
      <c r="U1147" s="37">
        <v>8.94</v>
      </c>
      <c r="V1147" s="40">
        <v>2</v>
      </c>
    </row>
    <row r="1148" s="5" customFormat="1" customHeight="1" spans="1:22">
      <c r="A1148" s="47"/>
      <c r="B1148" s="42"/>
      <c r="C1148" s="47"/>
      <c r="D1148" s="25" t="s">
        <v>755</v>
      </c>
      <c r="E1148" s="26">
        <v>100</v>
      </c>
      <c r="F1148" s="26">
        <v>153</v>
      </c>
      <c r="G1148" s="26">
        <v>8.9</v>
      </c>
      <c r="H1148" s="26">
        <v>31.5</v>
      </c>
      <c r="I1148" s="26">
        <v>353.9</v>
      </c>
      <c r="J1148" s="26">
        <v>21.5</v>
      </c>
      <c r="K1148" s="26">
        <v>68.3</v>
      </c>
      <c r="L1148" s="26">
        <v>124.2</v>
      </c>
      <c r="M1148" s="26">
        <v>110.1</v>
      </c>
      <c r="N1148" s="26">
        <v>88.6</v>
      </c>
      <c r="O1148" s="26">
        <v>29.1</v>
      </c>
      <c r="P1148" s="37">
        <v>13.43</v>
      </c>
      <c r="Q1148" s="37">
        <v>13.62</v>
      </c>
      <c r="R1148" s="37">
        <v>13.44</v>
      </c>
      <c r="S1148" s="37">
        <v>13.5</v>
      </c>
      <c r="T1148" s="26">
        <v>674.9</v>
      </c>
      <c r="U1148" s="37">
        <v>1.4</v>
      </c>
      <c r="V1148" s="40">
        <v>7</v>
      </c>
    </row>
    <row r="1149" s="5" customFormat="1" customHeight="1" spans="1:22">
      <c r="A1149" s="47"/>
      <c r="B1149" s="42"/>
      <c r="C1149" s="47"/>
      <c r="D1149" s="25" t="s">
        <v>916</v>
      </c>
      <c r="E1149" s="26">
        <v>102</v>
      </c>
      <c r="F1149" s="26">
        <v>154</v>
      </c>
      <c r="G1149" s="26">
        <v>8</v>
      </c>
      <c r="H1149" s="26">
        <v>31.3</v>
      </c>
      <c r="I1149" s="26">
        <v>291.3</v>
      </c>
      <c r="J1149" s="26">
        <v>22.3</v>
      </c>
      <c r="K1149" s="26">
        <v>71.2</v>
      </c>
      <c r="L1149" s="26">
        <v>151</v>
      </c>
      <c r="M1149" s="26">
        <v>146.8</v>
      </c>
      <c r="N1149" s="26">
        <v>97.2</v>
      </c>
      <c r="O1149" s="26">
        <v>26.8</v>
      </c>
      <c r="P1149" s="37">
        <v>14.05</v>
      </c>
      <c r="Q1149" s="37">
        <v>14.26</v>
      </c>
      <c r="R1149" s="37">
        <v>14.65</v>
      </c>
      <c r="S1149" s="37">
        <v>14.32</v>
      </c>
      <c r="T1149" s="26">
        <v>716</v>
      </c>
      <c r="U1149" s="37">
        <v>4.1</v>
      </c>
      <c r="V1149" s="40">
        <v>4</v>
      </c>
    </row>
    <row r="1150" s="5" customFormat="1" customHeight="1" spans="1:22">
      <c r="A1150" s="47"/>
      <c r="B1150" s="42"/>
      <c r="C1150" s="47"/>
      <c r="D1150" s="25" t="s">
        <v>776</v>
      </c>
      <c r="E1150" s="26">
        <v>106</v>
      </c>
      <c r="F1150" s="26">
        <v>145</v>
      </c>
      <c r="G1150" s="26">
        <v>7.5</v>
      </c>
      <c r="H1150" s="26">
        <v>26.6</v>
      </c>
      <c r="I1150" s="26">
        <v>254.7</v>
      </c>
      <c r="J1150" s="26">
        <v>24.5</v>
      </c>
      <c r="K1150" s="26">
        <v>92.1</v>
      </c>
      <c r="L1150" s="26">
        <v>125.5</v>
      </c>
      <c r="M1150" s="26">
        <v>122</v>
      </c>
      <c r="N1150" s="26">
        <v>97.2</v>
      </c>
      <c r="O1150" s="26">
        <v>26.5</v>
      </c>
      <c r="P1150" s="37">
        <v>12.03</v>
      </c>
      <c r="Q1150" s="37">
        <v>12.66</v>
      </c>
      <c r="R1150" s="37">
        <v>11.41</v>
      </c>
      <c r="S1150" s="37">
        <v>12.06</v>
      </c>
      <c r="T1150" s="26">
        <v>603</v>
      </c>
      <c r="U1150" s="37">
        <v>5.05</v>
      </c>
      <c r="V1150" s="40">
        <v>7</v>
      </c>
    </row>
    <row r="1151" s="5" customFormat="1" customHeight="1" spans="1:22">
      <c r="A1151" s="47"/>
      <c r="B1151" s="42"/>
      <c r="C1151" s="47"/>
      <c r="D1151" s="25" t="s">
        <v>731</v>
      </c>
      <c r="E1151" s="26">
        <v>112</v>
      </c>
      <c r="F1151" s="26">
        <v>139</v>
      </c>
      <c r="G1151" s="26">
        <v>6.8</v>
      </c>
      <c r="H1151" s="26">
        <v>40.3</v>
      </c>
      <c r="I1151" s="26">
        <v>493.1</v>
      </c>
      <c r="J1151" s="26">
        <v>23.8</v>
      </c>
      <c r="K1151" s="26">
        <v>58.9</v>
      </c>
      <c r="L1151" s="26">
        <v>108.7</v>
      </c>
      <c r="M1151" s="26">
        <v>106.6</v>
      </c>
      <c r="N1151" s="26">
        <v>98.1</v>
      </c>
      <c r="O1151" s="26">
        <v>30.6</v>
      </c>
      <c r="P1151" s="37">
        <v>15.12</v>
      </c>
      <c r="Q1151" s="37">
        <v>15.33</v>
      </c>
      <c r="R1151" s="37">
        <v>14.71</v>
      </c>
      <c r="S1151" s="37">
        <v>15.05</v>
      </c>
      <c r="T1151" s="26">
        <v>752.7</v>
      </c>
      <c r="U1151" s="37">
        <v>6.05</v>
      </c>
      <c r="V1151" s="40">
        <v>5</v>
      </c>
    </row>
    <row r="1152" s="5" customFormat="1" customHeight="1" spans="1:22">
      <c r="A1152" s="47"/>
      <c r="B1152" s="42"/>
      <c r="C1152" s="47"/>
      <c r="D1152" s="25" t="s">
        <v>757</v>
      </c>
      <c r="E1152" s="26">
        <v>103</v>
      </c>
      <c r="F1152" s="26">
        <v>146</v>
      </c>
      <c r="G1152" s="26">
        <v>7.5</v>
      </c>
      <c r="H1152" s="26">
        <v>34.7</v>
      </c>
      <c r="I1152" s="26">
        <v>362.7</v>
      </c>
      <c r="J1152" s="26">
        <v>22.6</v>
      </c>
      <c r="K1152" s="26">
        <v>65.1</v>
      </c>
      <c r="L1152" s="26">
        <v>118</v>
      </c>
      <c r="M1152" s="26">
        <v>112</v>
      </c>
      <c r="N1152" s="26">
        <v>94.9</v>
      </c>
      <c r="O1152" s="26">
        <v>29</v>
      </c>
      <c r="P1152" s="37">
        <v>13.66</v>
      </c>
      <c r="Q1152" s="37">
        <v>14.28</v>
      </c>
      <c r="R1152" s="37">
        <v>14.45</v>
      </c>
      <c r="S1152" s="37">
        <v>14.13</v>
      </c>
      <c r="T1152" s="26">
        <v>672.6</v>
      </c>
      <c r="U1152" s="37">
        <v>6.8</v>
      </c>
      <c r="V1152" s="40">
        <v>2</v>
      </c>
    </row>
    <row r="1153" s="5" customFormat="1" customHeight="1" spans="1:22">
      <c r="A1153" s="47"/>
      <c r="B1153" s="42"/>
      <c r="C1153" s="47"/>
      <c r="D1153" s="27" t="s">
        <v>580</v>
      </c>
      <c r="E1153" s="28">
        <v>103.1</v>
      </c>
      <c r="F1153" s="28">
        <v>149</v>
      </c>
      <c r="G1153" s="28">
        <v>7.6</v>
      </c>
      <c r="H1153" s="28">
        <v>32.4</v>
      </c>
      <c r="I1153" s="28">
        <v>340.4</v>
      </c>
      <c r="J1153" s="28">
        <v>22.9</v>
      </c>
      <c r="K1153" s="28">
        <v>71.8</v>
      </c>
      <c r="L1153" s="28">
        <v>129.7</v>
      </c>
      <c r="M1153" s="28">
        <v>121.5</v>
      </c>
      <c r="N1153" s="28">
        <v>93.6</v>
      </c>
      <c r="O1153" s="28">
        <v>27.7</v>
      </c>
      <c r="P1153" s="28">
        <v>14.65</v>
      </c>
      <c r="Q1153" s="28">
        <v>14.7</v>
      </c>
      <c r="R1153" s="28">
        <v>14.45</v>
      </c>
      <c r="S1153" s="28">
        <v>14.6</v>
      </c>
      <c r="T1153" s="28">
        <v>712</v>
      </c>
      <c r="U1153" s="41">
        <v>5.67</v>
      </c>
      <c r="V1153" s="42">
        <v>2</v>
      </c>
    </row>
    <row r="1154" s="5" customFormat="1" customHeight="1" spans="1:22">
      <c r="A1154" s="47" t="s">
        <v>866</v>
      </c>
      <c r="B1154" s="42"/>
      <c r="C1154" s="217" t="s">
        <v>928</v>
      </c>
      <c r="D1154" s="51" t="s">
        <v>728</v>
      </c>
      <c r="E1154" s="52">
        <v>95.7</v>
      </c>
      <c r="F1154" s="52">
        <v>148</v>
      </c>
      <c r="G1154" s="52">
        <v>8.5</v>
      </c>
      <c r="H1154" s="52">
        <v>34.4</v>
      </c>
      <c r="I1154" s="52">
        <v>304.7</v>
      </c>
      <c r="J1154" s="52">
        <v>22.6</v>
      </c>
      <c r="K1154" s="52">
        <v>65.7</v>
      </c>
      <c r="L1154" s="52">
        <v>132.5</v>
      </c>
      <c r="M1154" s="52">
        <v>123.9</v>
      </c>
      <c r="N1154" s="52">
        <v>93.5</v>
      </c>
      <c r="O1154" s="52">
        <v>28.8</v>
      </c>
      <c r="P1154" s="52">
        <v>180.12</v>
      </c>
      <c r="Q1154" s="52">
        <v>176.24</v>
      </c>
      <c r="R1154" s="52" t="s">
        <v>919</v>
      </c>
      <c r="S1154" s="52">
        <v>178.18</v>
      </c>
      <c r="T1154" s="52">
        <v>712.72</v>
      </c>
      <c r="U1154" s="61">
        <v>6.07</v>
      </c>
      <c r="V1154" s="75">
        <v>3</v>
      </c>
    </row>
    <row r="1155" s="5" customFormat="1" customHeight="1" spans="1:22">
      <c r="A1155" s="47"/>
      <c r="B1155" s="42"/>
      <c r="C1155" s="61"/>
      <c r="D1155" s="51" t="s">
        <v>762</v>
      </c>
      <c r="E1155" s="52">
        <v>101.1</v>
      </c>
      <c r="F1155" s="52">
        <v>147</v>
      </c>
      <c r="G1155" s="52">
        <v>7.2</v>
      </c>
      <c r="H1155" s="52">
        <v>32.1</v>
      </c>
      <c r="I1155" s="52">
        <v>345.8</v>
      </c>
      <c r="J1155" s="52">
        <v>21.8</v>
      </c>
      <c r="K1155" s="52">
        <v>67.9</v>
      </c>
      <c r="L1155" s="52">
        <v>128.3</v>
      </c>
      <c r="M1155" s="52">
        <v>116.8</v>
      </c>
      <c r="N1155" s="52">
        <v>91</v>
      </c>
      <c r="O1155" s="52">
        <v>27.8</v>
      </c>
      <c r="P1155" s="52">
        <v>347.08</v>
      </c>
      <c r="Q1155" s="52">
        <v>345.61</v>
      </c>
      <c r="R1155" s="52" t="s">
        <v>919</v>
      </c>
      <c r="S1155" s="52">
        <v>346.34</v>
      </c>
      <c r="T1155" s="52">
        <v>692.69</v>
      </c>
      <c r="U1155" s="61">
        <v>9.55</v>
      </c>
      <c r="V1155" s="75">
        <v>2</v>
      </c>
    </row>
    <row r="1156" s="5" customFormat="1" customHeight="1" spans="1:22">
      <c r="A1156" s="47"/>
      <c r="B1156" s="42"/>
      <c r="C1156" s="61"/>
      <c r="D1156" s="51" t="s">
        <v>775</v>
      </c>
      <c r="E1156" s="52">
        <v>101.4</v>
      </c>
      <c r="F1156" s="52">
        <v>145</v>
      </c>
      <c r="G1156" s="52">
        <v>8.1</v>
      </c>
      <c r="H1156" s="52">
        <v>32.9</v>
      </c>
      <c r="I1156" s="52">
        <v>306</v>
      </c>
      <c r="J1156" s="52">
        <v>22.2</v>
      </c>
      <c r="K1156" s="52">
        <v>67</v>
      </c>
      <c r="L1156" s="52">
        <v>149.5</v>
      </c>
      <c r="M1156" s="52">
        <v>113</v>
      </c>
      <c r="N1156" s="52">
        <v>75.6</v>
      </c>
      <c r="O1156" s="52">
        <v>25.3</v>
      </c>
      <c r="P1156" s="52">
        <v>140.57</v>
      </c>
      <c r="Q1156" s="52">
        <v>139.16</v>
      </c>
      <c r="R1156" s="52" t="s">
        <v>919</v>
      </c>
      <c r="S1156" s="52">
        <v>139.87</v>
      </c>
      <c r="T1156" s="52">
        <v>592.1</v>
      </c>
      <c r="U1156" s="61">
        <v>4.7779154132012</v>
      </c>
      <c r="V1156" s="75">
        <v>5</v>
      </c>
    </row>
    <row r="1157" s="5" customFormat="1" customHeight="1" spans="1:22">
      <c r="A1157" s="47"/>
      <c r="B1157" s="42"/>
      <c r="C1157" s="61"/>
      <c r="D1157" s="51" t="s">
        <v>920</v>
      </c>
      <c r="E1157" s="52">
        <v>95.2</v>
      </c>
      <c r="F1157" s="52">
        <v>147</v>
      </c>
      <c r="G1157" s="52">
        <v>7.8</v>
      </c>
      <c r="H1157" s="52">
        <v>50.4</v>
      </c>
      <c r="I1157" s="52">
        <v>546.15</v>
      </c>
      <c r="J1157" s="52">
        <v>25.2</v>
      </c>
      <c r="K1157" s="52">
        <v>50</v>
      </c>
      <c r="L1157" s="52">
        <v>110.83</v>
      </c>
      <c r="M1157" s="52">
        <v>105.06</v>
      </c>
      <c r="N1157" s="52">
        <v>94.79</v>
      </c>
      <c r="O1157" s="52">
        <v>27.3</v>
      </c>
      <c r="P1157" s="52">
        <v>347.98</v>
      </c>
      <c r="Q1157" s="52">
        <v>352.47</v>
      </c>
      <c r="R1157" s="52" t="s">
        <v>919</v>
      </c>
      <c r="S1157" s="52">
        <v>350.22</v>
      </c>
      <c r="T1157" s="52">
        <v>700.44</v>
      </c>
      <c r="U1157" s="61">
        <v>5.76</v>
      </c>
      <c r="V1157" s="75">
        <v>1</v>
      </c>
    </row>
    <row r="1158" s="5" customFormat="1" customHeight="1" spans="1:22">
      <c r="A1158" s="47"/>
      <c r="B1158" s="42"/>
      <c r="C1158" s="61"/>
      <c r="D1158" s="51" t="s">
        <v>765</v>
      </c>
      <c r="E1158" s="52">
        <v>115</v>
      </c>
      <c r="F1158" s="52">
        <v>151</v>
      </c>
      <c r="G1158" s="52">
        <v>6.9</v>
      </c>
      <c r="H1158" s="52">
        <v>32</v>
      </c>
      <c r="I1158" s="52">
        <v>364</v>
      </c>
      <c r="J1158" s="52">
        <v>20.3</v>
      </c>
      <c r="K1158" s="52">
        <v>63.4</v>
      </c>
      <c r="L1158" s="52">
        <v>153</v>
      </c>
      <c r="M1158" s="52">
        <v>135</v>
      </c>
      <c r="N1158" s="52">
        <v>88.2</v>
      </c>
      <c r="O1158" s="52">
        <v>26.3</v>
      </c>
      <c r="P1158" s="52">
        <v>160.1</v>
      </c>
      <c r="Q1158" s="52">
        <v>166.8</v>
      </c>
      <c r="R1158" s="52" t="s">
        <v>919</v>
      </c>
      <c r="S1158" s="52">
        <v>163.5</v>
      </c>
      <c r="T1158" s="52">
        <v>653.8</v>
      </c>
      <c r="U1158" s="61">
        <v>2.87</v>
      </c>
      <c r="V1158" s="75">
        <v>2</v>
      </c>
    </row>
    <row r="1159" s="5" customFormat="1" customHeight="1" spans="1:22">
      <c r="A1159" s="47"/>
      <c r="B1159" s="42"/>
      <c r="C1159" s="61"/>
      <c r="D1159" s="51" t="s">
        <v>797</v>
      </c>
      <c r="E1159" s="52">
        <v>104.3</v>
      </c>
      <c r="F1159" s="52">
        <v>158</v>
      </c>
      <c r="G1159" s="52">
        <v>4.6</v>
      </c>
      <c r="H1159" s="52">
        <v>30.4</v>
      </c>
      <c r="I1159" s="52">
        <v>560.9</v>
      </c>
      <c r="J1159" s="52">
        <v>24.6</v>
      </c>
      <c r="K1159" s="52">
        <v>80.9</v>
      </c>
      <c r="L1159" s="52">
        <v>156.2</v>
      </c>
      <c r="M1159" s="52">
        <v>146.2</v>
      </c>
      <c r="N1159" s="52">
        <v>93.5979513444302</v>
      </c>
      <c r="O1159" s="52">
        <v>26</v>
      </c>
      <c r="P1159" s="52">
        <v>380.4</v>
      </c>
      <c r="Q1159" s="52">
        <v>375.5</v>
      </c>
      <c r="R1159" s="52" t="s">
        <v>919</v>
      </c>
      <c r="S1159" s="52">
        <v>377.95</v>
      </c>
      <c r="T1159" s="52">
        <v>755.9</v>
      </c>
      <c r="U1159" s="61">
        <v>11.7699245896791</v>
      </c>
      <c r="V1159" s="75">
        <v>1</v>
      </c>
    </row>
    <row r="1160" s="5" customFormat="1" customHeight="1" spans="1:22">
      <c r="A1160" s="47"/>
      <c r="B1160" s="42"/>
      <c r="C1160" s="61"/>
      <c r="D1160" s="51" t="s">
        <v>757</v>
      </c>
      <c r="E1160" s="52">
        <v>96.8</v>
      </c>
      <c r="F1160" s="52">
        <v>147</v>
      </c>
      <c r="G1160" s="52">
        <v>7.4</v>
      </c>
      <c r="H1160" s="52">
        <v>39.2</v>
      </c>
      <c r="I1160" s="52">
        <v>426.8</v>
      </c>
      <c r="J1160" s="52">
        <v>24</v>
      </c>
      <c r="K1160" s="52">
        <v>61.2</v>
      </c>
      <c r="L1160" s="52">
        <v>139.2</v>
      </c>
      <c r="M1160" s="52">
        <v>125.1</v>
      </c>
      <c r="N1160" s="52">
        <v>89.9</v>
      </c>
      <c r="O1160" s="52">
        <v>23.4</v>
      </c>
      <c r="P1160" s="52">
        <v>348.7</v>
      </c>
      <c r="Q1160" s="52">
        <v>347.9</v>
      </c>
      <c r="R1160" s="52" t="s">
        <v>919</v>
      </c>
      <c r="S1160" s="52">
        <v>348.3</v>
      </c>
      <c r="T1160" s="52">
        <v>696.7</v>
      </c>
      <c r="U1160" s="61">
        <v>9.13</v>
      </c>
      <c r="V1160" s="75">
        <v>3</v>
      </c>
    </row>
    <row r="1161" s="1" customFormat="1" customHeight="1" spans="1:22">
      <c r="A1161" s="42"/>
      <c r="B1161" s="42"/>
      <c r="C1161" s="62"/>
      <c r="D1161" s="53" t="s">
        <v>580</v>
      </c>
      <c r="E1161" s="54">
        <v>101.357142857143</v>
      </c>
      <c r="F1161" s="54">
        <v>149</v>
      </c>
      <c r="G1161" s="54">
        <v>7.21428571428571</v>
      </c>
      <c r="H1161" s="54">
        <v>35.9142857142857</v>
      </c>
      <c r="I1161" s="54">
        <v>407.764285714286</v>
      </c>
      <c r="J1161" s="54">
        <v>22.9571428571429</v>
      </c>
      <c r="K1161" s="54">
        <v>65.1571428571429</v>
      </c>
      <c r="L1161" s="54">
        <v>138.504285714286</v>
      </c>
      <c r="M1161" s="54">
        <v>123.58</v>
      </c>
      <c r="N1161" s="54">
        <v>89.5125644777758</v>
      </c>
      <c r="O1161" s="54">
        <v>26.4142857142857</v>
      </c>
      <c r="P1161" s="54">
        <v>272.135714285714</v>
      </c>
      <c r="Q1161" s="54">
        <v>271.954285714286</v>
      </c>
      <c r="R1161" s="54" t="s">
        <v>919</v>
      </c>
      <c r="S1161" s="54">
        <v>272.051428571429</v>
      </c>
      <c r="T1161" s="54">
        <v>686.335714285714</v>
      </c>
      <c r="U1161" s="62">
        <v>7.19808110671053</v>
      </c>
      <c r="V1161" s="21">
        <v>2</v>
      </c>
    </row>
    <row r="1162" s="5" customFormat="1" customHeight="1" spans="1:22">
      <c r="A1162" s="47" t="s">
        <v>868</v>
      </c>
      <c r="B1162" s="27" t="s">
        <v>929</v>
      </c>
      <c r="C1162" s="25" t="s">
        <v>927</v>
      </c>
      <c r="D1162" s="25" t="s">
        <v>752</v>
      </c>
      <c r="E1162" s="26">
        <v>102.8</v>
      </c>
      <c r="F1162" s="26">
        <v>147</v>
      </c>
      <c r="G1162" s="26">
        <v>9.07</v>
      </c>
      <c r="H1162" s="26">
        <v>42.04</v>
      </c>
      <c r="I1162" s="26">
        <v>363.5</v>
      </c>
      <c r="J1162" s="26">
        <v>21.85</v>
      </c>
      <c r="K1162" s="26">
        <v>52</v>
      </c>
      <c r="L1162" s="26">
        <v>145.2</v>
      </c>
      <c r="M1162" s="26">
        <v>133.9</v>
      </c>
      <c r="N1162" s="26">
        <v>92.2</v>
      </c>
      <c r="O1162" s="26">
        <v>26.56</v>
      </c>
      <c r="P1162" s="37">
        <v>12.56</v>
      </c>
      <c r="Q1162" s="37">
        <v>13.31</v>
      </c>
      <c r="R1162" s="37">
        <v>12.7</v>
      </c>
      <c r="S1162" s="37">
        <v>12.86</v>
      </c>
      <c r="T1162" s="26">
        <v>617.7</v>
      </c>
      <c r="U1162" s="37">
        <v>2.745</v>
      </c>
      <c r="V1162" s="47">
        <v>10</v>
      </c>
    </row>
    <row r="1163" s="5" customFormat="1" customHeight="1" spans="1:22">
      <c r="A1163" s="47"/>
      <c r="B1163" s="42"/>
      <c r="C1163" s="47"/>
      <c r="D1163" s="25" t="s">
        <v>751</v>
      </c>
      <c r="E1163" s="26">
        <v>94.4</v>
      </c>
      <c r="F1163" s="26">
        <v>146</v>
      </c>
      <c r="G1163" s="26">
        <v>6.84</v>
      </c>
      <c r="H1163" s="26">
        <v>36.64</v>
      </c>
      <c r="I1163" s="26">
        <v>435.67</v>
      </c>
      <c r="J1163" s="26">
        <v>24.8</v>
      </c>
      <c r="K1163" s="26">
        <v>67.69</v>
      </c>
      <c r="L1163" s="26">
        <v>120.96</v>
      </c>
      <c r="M1163" s="26">
        <v>107.66</v>
      </c>
      <c r="N1163" s="26">
        <v>89</v>
      </c>
      <c r="O1163" s="26">
        <v>25.66</v>
      </c>
      <c r="P1163" s="37">
        <v>12.81</v>
      </c>
      <c r="Q1163" s="37">
        <v>12.87</v>
      </c>
      <c r="R1163" s="37">
        <v>12.73</v>
      </c>
      <c r="S1163" s="37">
        <v>12.8</v>
      </c>
      <c r="T1163" s="26">
        <v>721.1</v>
      </c>
      <c r="U1163" s="37">
        <v>10.63</v>
      </c>
      <c r="V1163" s="47">
        <v>1</v>
      </c>
    </row>
    <row r="1164" s="5" customFormat="1" customHeight="1" spans="1:22">
      <c r="A1164" s="47"/>
      <c r="B1164" s="42"/>
      <c r="C1164" s="47"/>
      <c r="D1164" s="25" t="s">
        <v>728</v>
      </c>
      <c r="E1164" s="26">
        <v>96.8</v>
      </c>
      <c r="F1164" s="26">
        <v>153</v>
      </c>
      <c r="G1164" s="26">
        <v>8.6</v>
      </c>
      <c r="H1164" s="26">
        <v>30</v>
      </c>
      <c r="I1164" s="26">
        <v>248.8</v>
      </c>
      <c r="J1164" s="26">
        <v>22</v>
      </c>
      <c r="K1164" s="26">
        <v>73.3</v>
      </c>
      <c r="L1164" s="26">
        <v>152.5</v>
      </c>
      <c r="M1164" s="26">
        <v>130.8</v>
      </c>
      <c r="N1164" s="26">
        <v>85.5</v>
      </c>
      <c r="O1164" s="26">
        <v>22.7</v>
      </c>
      <c r="P1164" s="37">
        <v>14.19</v>
      </c>
      <c r="Q1164" s="37">
        <v>13.89</v>
      </c>
      <c r="R1164" s="37">
        <v>14.17</v>
      </c>
      <c r="S1164" s="37">
        <v>14.08</v>
      </c>
      <c r="T1164" s="26">
        <v>752.8</v>
      </c>
      <c r="U1164" s="37">
        <v>16.505</v>
      </c>
      <c r="V1164" s="47">
        <v>3</v>
      </c>
    </row>
    <row r="1165" s="5" customFormat="1" customHeight="1" spans="1:22">
      <c r="A1165" s="47"/>
      <c r="B1165" s="42"/>
      <c r="C1165" s="47"/>
      <c r="D1165" s="25" t="s">
        <v>757</v>
      </c>
      <c r="E1165" s="26">
        <v>105</v>
      </c>
      <c r="F1165" s="26">
        <v>145</v>
      </c>
      <c r="G1165" s="26">
        <v>7.2</v>
      </c>
      <c r="H1165" s="26">
        <v>31.1</v>
      </c>
      <c r="I1165" s="26">
        <v>331.9</v>
      </c>
      <c r="J1165" s="26">
        <v>21.8</v>
      </c>
      <c r="K1165" s="26">
        <v>70</v>
      </c>
      <c r="L1165" s="26">
        <v>139.2</v>
      </c>
      <c r="M1165" s="26">
        <v>131.7</v>
      </c>
      <c r="N1165" s="26">
        <v>94.6</v>
      </c>
      <c r="O1165" s="26">
        <v>27.1</v>
      </c>
      <c r="P1165" s="37">
        <v>12.67</v>
      </c>
      <c r="Q1165" s="37">
        <v>12.6</v>
      </c>
      <c r="R1165" s="37">
        <v>13.14</v>
      </c>
      <c r="S1165" s="37">
        <v>12.8</v>
      </c>
      <c r="T1165" s="26">
        <v>717.7</v>
      </c>
      <c r="U1165" s="37">
        <v>13.085</v>
      </c>
      <c r="V1165" s="47">
        <v>1</v>
      </c>
    </row>
    <row r="1166" s="5" customFormat="1" customHeight="1" spans="1:22">
      <c r="A1166" s="47"/>
      <c r="B1166" s="42"/>
      <c r="C1166" s="47"/>
      <c r="D1166" s="25" t="s">
        <v>731</v>
      </c>
      <c r="E1166" s="26">
        <v>109</v>
      </c>
      <c r="F1166" s="26">
        <v>146</v>
      </c>
      <c r="G1166" s="26">
        <v>9.4</v>
      </c>
      <c r="H1166" s="26">
        <v>32.2</v>
      </c>
      <c r="I1166" s="26">
        <v>242.8</v>
      </c>
      <c r="J1166" s="26">
        <v>22.6</v>
      </c>
      <c r="K1166" s="26">
        <v>70.1</v>
      </c>
      <c r="L1166" s="26">
        <v>134.3</v>
      </c>
      <c r="M1166" s="26">
        <v>122.7</v>
      </c>
      <c r="N1166" s="26">
        <v>91.4</v>
      </c>
      <c r="O1166" s="26">
        <v>25.8</v>
      </c>
      <c r="P1166" s="37">
        <v>11.23</v>
      </c>
      <c r="Q1166" s="37">
        <v>11.48</v>
      </c>
      <c r="R1166" s="37">
        <v>11.8</v>
      </c>
      <c r="S1166" s="37">
        <v>11.5</v>
      </c>
      <c r="T1166" s="26">
        <v>671.5</v>
      </c>
      <c r="U1166" s="37">
        <v>22.55</v>
      </c>
      <c r="V1166" s="47">
        <v>1</v>
      </c>
    </row>
    <row r="1167" s="5" customFormat="1" customHeight="1" spans="1:22">
      <c r="A1167" s="47"/>
      <c r="B1167" s="42"/>
      <c r="C1167" s="47"/>
      <c r="D1167" s="25" t="s">
        <v>915</v>
      </c>
      <c r="E1167" s="26">
        <v>114.5</v>
      </c>
      <c r="F1167" s="26">
        <v>153</v>
      </c>
      <c r="G1167" s="26">
        <v>7.2</v>
      </c>
      <c r="H1167" s="26">
        <v>27.6</v>
      </c>
      <c r="I1167" s="26">
        <v>283.3</v>
      </c>
      <c r="J1167" s="26">
        <v>17.9</v>
      </c>
      <c r="K1167" s="26">
        <v>64.9</v>
      </c>
      <c r="L1167" s="26">
        <v>218</v>
      </c>
      <c r="M1167" s="26">
        <v>193</v>
      </c>
      <c r="N1167" s="26">
        <v>88.5</v>
      </c>
      <c r="O1167" s="26">
        <v>22.6</v>
      </c>
      <c r="P1167" s="37">
        <v>15.71</v>
      </c>
      <c r="Q1167" s="37">
        <v>16.5</v>
      </c>
      <c r="R1167" s="37">
        <v>16.62</v>
      </c>
      <c r="S1167" s="37">
        <v>16.28</v>
      </c>
      <c r="T1167" s="26">
        <v>766.08</v>
      </c>
      <c r="U1167" s="37">
        <v>12.045</v>
      </c>
      <c r="V1167" s="47">
        <v>1</v>
      </c>
    </row>
    <row r="1168" s="5" customFormat="1" customHeight="1" spans="1:22">
      <c r="A1168" s="47"/>
      <c r="B1168" s="42"/>
      <c r="C1168" s="47"/>
      <c r="D1168" s="25" t="s">
        <v>762</v>
      </c>
      <c r="E1168" s="26">
        <v>103.5</v>
      </c>
      <c r="F1168" s="26">
        <v>141</v>
      </c>
      <c r="G1168" s="26">
        <v>7</v>
      </c>
      <c r="H1168" s="26">
        <v>31.5</v>
      </c>
      <c r="I1168" s="26">
        <v>350</v>
      </c>
      <c r="J1168" s="26">
        <v>22</v>
      </c>
      <c r="K1168" s="26">
        <v>69.84</v>
      </c>
      <c r="L1168" s="26">
        <v>138.2</v>
      </c>
      <c r="M1168" s="26">
        <v>121.6</v>
      </c>
      <c r="N1168" s="26">
        <v>88</v>
      </c>
      <c r="O1168" s="26">
        <v>26.8</v>
      </c>
      <c r="P1168" s="37">
        <v>12.93</v>
      </c>
      <c r="Q1168" s="37">
        <v>12.11</v>
      </c>
      <c r="R1168" s="37">
        <v>12.52</v>
      </c>
      <c r="S1168" s="37">
        <v>12.52</v>
      </c>
      <c r="T1168" s="26">
        <v>695.19</v>
      </c>
      <c r="U1168" s="37">
        <v>9.01</v>
      </c>
      <c r="V1168" s="47">
        <v>1</v>
      </c>
    </row>
    <row r="1169" s="5" customFormat="1" customHeight="1" spans="1:22">
      <c r="A1169" s="47"/>
      <c r="B1169" s="42"/>
      <c r="C1169" s="47"/>
      <c r="D1169" s="25" t="s">
        <v>916</v>
      </c>
      <c r="E1169" s="26">
        <v>108.6</v>
      </c>
      <c r="F1169" s="26">
        <v>144</v>
      </c>
      <c r="G1169" s="26">
        <v>6.5</v>
      </c>
      <c r="H1169" s="26">
        <v>31.2</v>
      </c>
      <c r="I1169" s="26">
        <v>380</v>
      </c>
      <c r="J1169" s="26">
        <v>20.8</v>
      </c>
      <c r="K1169" s="26">
        <v>66.7</v>
      </c>
      <c r="L1169" s="26">
        <v>189.8</v>
      </c>
      <c r="M1169" s="26">
        <v>170.9</v>
      </c>
      <c r="N1169" s="26">
        <v>90.1</v>
      </c>
      <c r="O1169" s="26">
        <v>22.5</v>
      </c>
      <c r="P1169" s="37">
        <v>10.82</v>
      </c>
      <c r="Q1169" s="37">
        <v>10.31</v>
      </c>
      <c r="R1169" s="37">
        <v>10.84</v>
      </c>
      <c r="S1169" s="37">
        <v>10.66</v>
      </c>
      <c r="T1169" s="26">
        <v>733.3</v>
      </c>
      <c r="U1169" s="37">
        <v>6.95</v>
      </c>
      <c r="V1169" s="47">
        <v>2</v>
      </c>
    </row>
    <row r="1170" s="5" customFormat="1" customHeight="1" spans="1:22">
      <c r="A1170" s="47"/>
      <c r="B1170" s="42"/>
      <c r="C1170" s="47"/>
      <c r="D1170" s="25" t="s">
        <v>776</v>
      </c>
      <c r="E1170" s="26">
        <v>95</v>
      </c>
      <c r="F1170" s="26">
        <v>155</v>
      </c>
      <c r="G1170" s="26">
        <v>7.52</v>
      </c>
      <c r="H1170" s="26">
        <v>46.7</v>
      </c>
      <c r="I1170" s="26">
        <v>83.8</v>
      </c>
      <c r="J1170" s="26">
        <v>23.2</v>
      </c>
      <c r="K1170" s="26">
        <v>49.6</v>
      </c>
      <c r="L1170" s="26">
        <v>115.4</v>
      </c>
      <c r="M1170" s="26">
        <v>109</v>
      </c>
      <c r="N1170" s="26">
        <v>94.4</v>
      </c>
      <c r="O1170" s="26">
        <v>25.6</v>
      </c>
      <c r="P1170" s="37">
        <v>11.9</v>
      </c>
      <c r="Q1170" s="37">
        <v>12.3</v>
      </c>
      <c r="R1170" s="37">
        <v>12.1</v>
      </c>
      <c r="S1170" s="37">
        <v>12.1</v>
      </c>
      <c r="T1170" s="26">
        <v>670</v>
      </c>
      <c r="U1170" s="37">
        <v>9.19</v>
      </c>
      <c r="V1170" s="47">
        <v>3</v>
      </c>
    </row>
    <row r="1171" s="5" customFormat="1" customHeight="1" spans="1:22">
      <c r="A1171" s="47"/>
      <c r="B1171" s="42"/>
      <c r="C1171" s="47"/>
      <c r="D1171" s="25" t="s">
        <v>755</v>
      </c>
      <c r="E1171" s="26">
        <v>96</v>
      </c>
      <c r="F1171" s="26">
        <v>155</v>
      </c>
      <c r="G1171" s="26">
        <v>8.28</v>
      </c>
      <c r="H1171" s="26">
        <v>30.28</v>
      </c>
      <c r="I1171" s="26">
        <v>365.7</v>
      </c>
      <c r="J1171" s="26">
        <v>22.56</v>
      </c>
      <c r="K1171" s="26">
        <v>74.5</v>
      </c>
      <c r="L1171" s="26">
        <v>126.82</v>
      </c>
      <c r="M1171" s="26">
        <v>119.53</v>
      </c>
      <c r="N1171" s="26">
        <v>94.25</v>
      </c>
      <c r="O1171" s="26">
        <v>24.7</v>
      </c>
      <c r="P1171" s="37">
        <v>13.57</v>
      </c>
      <c r="Q1171" s="37">
        <v>13.59</v>
      </c>
      <c r="R1171" s="37">
        <v>13.58</v>
      </c>
      <c r="S1171" s="37">
        <v>13.58</v>
      </c>
      <c r="T1171" s="26">
        <v>704.36</v>
      </c>
      <c r="U1171" s="37">
        <v>3.245</v>
      </c>
      <c r="V1171" s="47">
        <v>3</v>
      </c>
    </row>
    <row r="1172" s="5" customFormat="1" customHeight="1" spans="1:22">
      <c r="A1172" s="47"/>
      <c r="B1172" s="42"/>
      <c r="C1172" s="47"/>
      <c r="D1172" s="25" t="s">
        <v>753</v>
      </c>
      <c r="E1172" s="26">
        <v>96.8</v>
      </c>
      <c r="F1172" s="26">
        <v>149</v>
      </c>
      <c r="G1172" s="26">
        <v>7.9</v>
      </c>
      <c r="H1172" s="26">
        <v>29.3</v>
      </c>
      <c r="I1172" s="26">
        <v>270.6</v>
      </c>
      <c r="J1172" s="26">
        <v>22.1</v>
      </c>
      <c r="K1172" s="26">
        <v>75.5</v>
      </c>
      <c r="L1172" s="26">
        <v>140.8</v>
      </c>
      <c r="M1172" s="26">
        <v>117.9</v>
      </c>
      <c r="N1172" s="26">
        <v>83.74</v>
      </c>
      <c r="O1172" s="26">
        <v>26.1</v>
      </c>
      <c r="P1172" s="37">
        <v>14.33</v>
      </c>
      <c r="Q1172" s="37">
        <v>14.15</v>
      </c>
      <c r="R1172" s="37">
        <v>14.35</v>
      </c>
      <c r="S1172" s="37">
        <v>14.28</v>
      </c>
      <c r="T1172" s="26">
        <v>655.8</v>
      </c>
      <c r="U1172" s="37">
        <v>4.825</v>
      </c>
      <c r="V1172" s="47">
        <v>5</v>
      </c>
    </row>
    <row r="1173" s="1" customFormat="1" customHeight="1" spans="1:22">
      <c r="A1173" s="42"/>
      <c r="B1173" s="42"/>
      <c r="C1173" s="42"/>
      <c r="D1173" s="27" t="s">
        <v>580</v>
      </c>
      <c r="E1173" s="28">
        <v>102.04</v>
      </c>
      <c r="F1173" s="28">
        <v>148.55</v>
      </c>
      <c r="G1173" s="28">
        <v>7.77</v>
      </c>
      <c r="H1173" s="28">
        <v>33.51</v>
      </c>
      <c r="I1173" s="28">
        <v>305.1</v>
      </c>
      <c r="J1173" s="28">
        <v>21.96</v>
      </c>
      <c r="K1173" s="28">
        <v>66.74</v>
      </c>
      <c r="L1173" s="28">
        <v>147.38</v>
      </c>
      <c r="M1173" s="28">
        <v>132.61</v>
      </c>
      <c r="N1173" s="28">
        <v>90.15</v>
      </c>
      <c r="O1173" s="28">
        <v>25.1</v>
      </c>
      <c r="P1173" s="41">
        <v>12.97</v>
      </c>
      <c r="Q1173" s="41">
        <v>13.01</v>
      </c>
      <c r="R1173" s="41">
        <v>13.14</v>
      </c>
      <c r="S1173" s="41">
        <v>13.04</v>
      </c>
      <c r="T1173" s="28">
        <v>700.5</v>
      </c>
      <c r="U1173" s="41">
        <v>9.885</v>
      </c>
      <c r="V1173" s="42">
        <v>1</v>
      </c>
    </row>
    <row r="1174" s="5" customFormat="1" customHeight="1" spans="1:22">
      <c r="A1174" s="47" t="s">
        <v>871</v>
      </c>
      <c r="B1174" s="42"/>
      <c r="C1174" s="25" t="s">
        <v>930</v>
      </c>
      <c r="D1174" s="25" t="s">
        <v>751</v>
      </c>
      <c r="E1174" s="26">
        <v>96.3</v>
      </c>
      <c r="F1174" s="26">
        <v>147</v>
      </c>
      <c r="G1174" s="26">
        <v>5.1</v>
      </c>
      <c r="H1174" s="26">
        <v>24.9</v>
      </c>
      <c r="I1174" s="26">
        <v>388.2</v>
      </c>
      <c r="J1174" s="26">
        <v>19.8</v>
      </c>
      <c r="K1174" s="26">
        <v>79.5</v>
      </c>
      <c r="L1174" s="26">
        <v>164.1</v>
      </c>
      <c r="M1174" s="26">
        <v>157.3</v>
      </c>
      <c r="N1174" s="26">
        <v>95.9</v>
      </c>
      <c r="O1174" s="26">
        <v>27</v>
      </c>
      <c r="P1174" s="37">
        <v>17.12</v>
      </c>
      <c r="Q1174" s="37">
        <v>16.09</v>
      </c>
      <c r="R1174" s="37">
        <v>17.86</v>
      </c>
      <c r="S1174" s="37">
        <v>17.02</v>
      </c>
      <c r="T1174" s="26">
        <v>851.2</v>
      </c>
      <c r="U1174" s="37">
        <v>4.76</v>
      </c>
      <c r="V1174" s="40">
        <v>3</v>
      </c>
    </row>
    <row r="1175" s="5" customFormat="1" customHeight="1" spans="1:22">
      <c r="A1175" s="47"/>
      <c r="B1175" s="42"/>
      <c r="C1175" s="47"/>
      <c r="D1175" s="25" t="s">
        <v>752</v>
      </c>
      <c r="E1175" s="26">
        <v>107.1</v>
      </c>
      <c r="F1175" s="26">
        <v>148</v>
      </c>
      <c r="G1175" s="26">
        <v>8.9</v>
      </c>
      <c r="H1175" s="26">
        <v>32.7</v>
      </c>
      <c r="I1175" s="26">
        <v>269.9</v>
      </c>
      <c r="J1175" s="26">
        <v>20</v>
      </c>
      <c r="K1175" s="26">
        <v>61.1</v>
      </c>
      <c r="L1175" s="26">
        <v>176.3</v>
      </c>
      <c r="M1175" s="26">
        <v>169.3</v>
      </c>
      <c r="N1175" s="26">
        <v>96</v>
      </c>
      <c r="O1175" s="26">
        <v>25.9</v>
      </c>
      <c r="P1175" s="37">
        <v>14.15</v>
      </c>
      <c r="Q1175" s="37">
        <v>13.7</v>
      </c>
      <c r="R1175" s="37">
        <v>13.49</v>
      </c>
      <c r="S1175" s="37">
        <v>13.78</v>
      </c>
      <c r="T1175" s="26">
        <v>689</v>
      </c>
      <c r="U1175" s="37">
        <v>2.15</v>
      </c>
      <c r="V1175" s="40">
        <v>4</v>
      </c>
    </row>
    <row r="1176" s="5" customFormat="1" customHeight="1" spans="1:22">
      <c r="A1176" s="47"/>
      <c r="B1176" s="42"/>
      <c r="C1176" s="47"/>
      <c r="D1176" s="25" t="s">
        <v>753</v>
      </c>
      <c r="E1176" s="26">
        <v>94</v>
      </c>
      <c r="F1176" s="26">
        <v>151</v>
      </c>
      <c r="G1176" s="26">
        <v>7.6</v>
      </c>
      <c r="H1176" s="26">
        <v>27.7</v>
      </c>
      <c r="I1176" s="26">
        <v>265</v>
      </c>
      <c r="J1176" s="26">
        <v>21.1</v>
      </c>
      <c r="K1176" s="26">
        <v>76</v>
      </c>
      <c r="L1176" s="26">
        <v>154.9</v>
      </c>
      <c r="M1176" s="26">
        <v>135.4</v>
      </c>
      <c r="N1176" s="26">
        <v>87.4</v>
      </c>
      <c r="O1176" s="26">
        <v>24.6</v>
      </c>
      <c r="P1176" s="37">
        <v>15.52</v>
      </c>
      <c r="Q1176" s="37">
        <v>15</v>
      </c>
      <c r="R1176" s="37">
        <v>15.47</v>
      </c>
      <c r="S1176" s="37">
        <v>15.33</v>
      </c>
      <c r="T1176" s="26">
        <v>681.4</v>
      </c>
      <c r="U1176" s="37">
        <v>12.88</v>
      </c>
      <c r="V1176" s="40">
        <v>1</v>
      </c>
    </row>
    <row r="1177" s="5" customFormat="1" customHeight="1" spans="1:22">
      <c r="A1177" s="47"/>
      <c r="B1177" s="42"/>
      <c r="C1177" s="47"/>
      <c r="D1177" s="25" t="s">
        <v>762</v>
      </c>
      <c r="E1177" s="26">
        <v>99.5</v>
      </c>
      <c r="F1177" s="26">
        <v>144</v>
      </c>
      <c r="G1177" s="26">
        <v>7.7</v>
      </c>
      <c r="H1177" s="26">
        <v>32.2</v>
      </c>
      <c r="I1177" s="26">
        <v>319.3</v>
      </c>
      <c r="J1177" s="26">
        <v>21.5</v>
      </c>
      <c r="K1177" s="26">
        <v>66.8</v>
      </c>
      <c r="L1177" s="26">
        <v>145.6</v>
      </c>
      <c r="M1177" s="26">
        <v>129</v>
      </c>
      <c r="N1177" s="26">
        <v>88.6</v>
      </c>
      <c r="O1177" s="26">
        <v>26.3</v>
      </c>
      <c r="P1177" s="37">
        <v>13.83</v>
      </c>
      <c r="Q1177" s="37">
        <v>14.06</v>
      </c>
      <c r="R1177" s="37">
        <v>13.75</v>
      </c>
      <c r="S1177" s="37">
        <v>13.88</v>
      </c>
      <c r="T1177" s="26">
        <v>694</v>
      </c>
      <c r="U1177" s="37">
        <v>6.96</v>
      </c>
      <c r="V1177" s="40">
        <v>2</v>
      </c>
    </row>
    <row r="1178" s="5" customFormat="1" customHeight="1" spans="1:22">
      <c r="A1178" s="47"/>
      <c r="B1178" s="42"/>
      <c r="C1178" s="47"/>
      <c r="D1178" s="25" t="s">
        <v>754</v>
      </c>
      <c r="E1178" s="26">
        <v>115.3</v>
      </c>
      <c r="F1178" s="26">
        <v>155</v>
      </c>
      <c r="G1178" s="26">
        <v>7.2</v>
      </c>
      <c r="H1178" s="26">
        <v>26.3</v>
      </c>
      <c r="I1178" s="26">
        <v>265.3</v>
      </c>
      <c r="J1178" s="26">
        <v>21.6</v>
      </c>
      <c r="K1178" s="26">
        <v>82.3</v>
      </c>
      <c r="L1178" s="26">
        <v>153.3</v>
      </c>
      <c r="M1178" s="26">
        <v>127.8</v>
      </c>
      <c r="N1178" s="26">
        <v>83.4</v>
      </c>
      <c r="O1178" s="26">
        <v>25.3</v>
      </c>
      <c r="P1178" s="37">
        <v>15.43</v>
      </c>
      <c r="Q1178" s="37">
        <v>15.33</v>
      </c>
      <c r="R1178" s="37">
        <v>15.44</v>
      </c>
      <c r="S1178" s="37">
        <v>15.4</v>
      </c>
      <c r="T1178" s="26">
        <v>689.3</v>
      </c>
      <c r="U1178" s="37">
        <v>8.78</v>
      </c>
      <c r="V1178" s="40">
        <v>2</v>
      </c>
    </row>
    <row r="1179" s="5" customFormat="1" customHeight="1" spans="1:22">
      <c r="A1179" s="47"/>
      <c r="B1179" s="42"/>
      <c r="C1179" s="47"/>
      <c r="D1179" s="25" t="s">
        <v>917</v>
      </c>
      <c r="E1179" s="26">
        <v>96.6</v>
      </c>
      <c r="F1179" s="26">
        <v>156</v>
      </c>
      <c r="G1179" s="26">
        <v>8.5</v>
      </c>
      <c r="H1179" s="26">
        <v>35.2</v>
      </c>
      <c r="I1179" s="26">
        <v>314.1</v>
      </c>
      <c r="J1179" s="26">
        <v>22.3</v>
      </c>
      <c r="K1179" s="26">
        <v>63.4</v>
      </c>
      <c r="L1179" s="26">
        <v>163.8</v>
      </c>
      <c r="M1179" s="26">
        <v>149.7</v>
      </c>
      <c r="N1179" s="26">
        <v>91.4</v>
      </c>
      <c r="O1179" s="26">
        <v>24.8</v>
      </c>
      <c r="P1179" s="37">
        <v>17.1</v>
      </c>
      <c r="Q1179" s="37">
        <v>16.8</v>
      </c>
      <c r="R1179" s="37">
        <v>16.66</v>
      </c>
      <c r="S1179" s="37">
        <v>16.85</v>
      </c>
      <c r="T1179" s="26">
        <v>842.5</v>
      </c>
      <c r="U1179" s="37">
        <v>9.2</v>
      </c>
      <c r="V1179" s="40">
        <v>1</v>
      </c>
    </row>
    <row r="1180" s="5" customFormat="1" customHeight="1" spans="1:22">
      <c r="A1180" s="47"/>
      <c r="B1180" s="42"/>
      <c r="C1180" s="47"/>
      <c r="D1180" s="25" t="s">
        <v>755</v>
      </c>
      <c r="E1180" s="26">
        <v>99</v>
      </c>
      <c r="F1180" s="26">
        <v>153</v>
      </c>
      <c r="G1180" s="26">
        <v>8.6</v>
      </c>
      <c r="H1180" s="26">
        <v>32.1</v>
      </c>
      <c r="I1180" s="26">
        <v>373.3</v>
      </c>
      <c r="J1180" s="26">
        <v>22.7</v>
      </c>
      <c r="K1180" s="26">
        <v>70.7</v>
      </c>
      <c r="L1180" s="26">
        <v>133.4</v>
      </c>
      <c r="M1180" s="26">
        <v>116.9</v>
      </c>
      <c r="N1180" s="26">
        <v>87.6</v>
      </c>
      <c r="O1180" s="26">
        <v>27.3</v>
      </c>
      <c r="P1180" s="37">
        <v>14.51</v>
      </c>
      <c r="Q1180" s="37">
        <v>14.17</v>
      </c>
      <c r="R1180" s="37">
        <v>14.29</v>
      </c>
      <c r="S1180" s="37">
        <v>14.32</v>
      </c>
      <c r="T1180" s="26">
        <v>716.2</v>
      </c>
      <c r="U1180" s="37">
        <v>7.6</v>
      </c>
      <c r="V1180" s="40">
        <v>2</v>
      </c>
    </row>
    <row r="1181" s="5" customFormat="1" customHeight="1" spans="1:22">
      <c r="A1181" s="47"/>
      <c r="B1181" s="42"/>
      <c r="C1181" s="47"/>
      <c r="D1181" s="25" t="s">
        <v>916</v>
      </c>
      <c r="E1181" s="26">
        <v>108.3</v>
      </c>
      <c r="F1181" s="26">
        <v>154</v>
      </c>
      <c r="G1181" s="26">
        <v>8.2</v>
      </c>
      <c r="H1181" s="26">
        <v>30.8</v>
      </c>
      <c r="I1181" s="26">
        <v>275.6</v>
      </c>
      <c r="J1181" s="26">
        <v>21.7</v>
      </c>
      <c r="K1181" s="26">
        <v>70.5</v>
      </c>
      <c r="L1181" s="26">
        <v>152.8</v>
      </c>
      <c r="M1181" s="26">
        <v>137.6</v>
      </c>
      <c r="N1181" s="26">
        <v>90.1</v>
      </c>
      <c r="O1181" s="26">
        <v>27.9</v>
      </c>
      <c r="P1181" s="37">
        <v>13.8</v>
      </c>
      <c r="Q1181" s="37">
        <v>14.19</v>
      </c>
      <c r="R1181" s="37">
        <v>13.99</v>
      </c>
      <c r="S1181" s="37">
        <v>13.99</v>
      </c>
      <c r="T1181" s="26">
        <v>699.7</v>
      </c>
      <c r="U1181" s="37">
        <v>1.73</v>
      </c>
      <c r="V1181" s="40">
        <v>9</v>
      </c>
    </row>
    <row r="1182" s="5" customFormat="1" customHeight="1" spans="1:22">
      <c r="A1182" s="47"/>
      <c r="B1182" s="42"/>
      <c r="C1182" s="47"/>
      <c r="D1182" s="25" t="s">
        <v>776</v>
      </c>
      <c r="E1182" s="26">
        <v>99</v>
      </c>
      <c r="F1182" s="26">
        <v>143</v>
      </c>
      <c r="G1182" s="26">
        <v>6.4</v>
      </c>
      <c r="H1182" s="26">
        <v>26.3</v>
      </c>
      <c r="I1182" s="26">
        <v>310.9</v>
      </c>
      <c r="J1182" s="26">
        <v>23.1</v>
      </c>
      <c r="K1182" s="26">
        <v>87.8</v>
      </c>
      <c r="L1182" s="26">
        <v>142.5</v>
      </c>
      <c r="M1182" s="26">
        <v>109.5</v>
      </c>
      <c r="N1182" s="26">
        <v>76.8</v>
      </c>
      <c r="O1182" s="26">
        <v>25.7</v>
      </c>
      <c r="P1182" s="37">
        <v>11.57</v>
      </c>
      <c r="Q1182" s="37">
        <v>12.1</v>
      </c>
      <c r="R1182" s="37">
        <v>12.82</v>
      </c>
      <c r="S1182" s="37">
        <v>12.18</v>
      </c>
      <c r="T1182" s="26">
        <v>608</v>
      </c>
      <c r="U1182" s="37">
        <v>5.92</v>
      </c>
      <c r="V1182" s="40">
        <v>3</v>
      </c>
    </row>
    <row r="1183" s="5" customFormat="1" customHeight="1" spans="1:22">
      <c r="A1183" s="47"/>
      <c r="B1183" s="42"/>
      <c r="C1183" s="47"/>
      <c r="D1183" s="25" t="s">
        <v>731</v>
      </c>
      <c r="E1183" s="26">
        <v>106</v>
      </c>
      <c r="F1183" s="26">
        <v>137</v>
      </c>
      <c r="G1183" s="26">
        <v>8.5</v>
      </c>
      <c r="H1183" s="26">
        <v>38.7</v>
      </c>
      <c r="I1183" s="26">
        <v>354.9</v>
      </c>
      <c r="J1183" s="26">
        <v>23.9</v>
      </c>
      <c r="K1183" s="26">
        <v>61.7</v>
      </c>
      <c r="L1183" s="26">
        <v>124.1</v>
      </c>
      <c r="M1183" s="26">
        <v>119.2</v>
      </c>
      <c r="N1183" s="26">
        <v>96</v>
      </c>
      <c r="O1183" s="26">
        <v>28.3</v>
      </c>
      <c r="P1183" s="37">
        <v>15.18</v>
      </c>
      <c r="Q1183" s="37">
        <v>15.67</v>
      </c>
      <c r="R1183" s="37">
        <v>15.66</v>
      </c>
      <c r="S1183" s="37">
        <v>15.5</v>
      </c>
      <c r="T1183" s="26">
        <v>775.2</v>
      </c>
      <c r="U1183" s="37">
        <v>9.22</v>
      </c>
      <c r="V1183" s="40">
        <v>2</v>
      </c>
    </row>
    <row r="1184" s="5" customFormat="1" customHeight="1" spans="1:22">
      <c r="A1184" s="47"/>
      <c r="B1184" s="42"/>
      <c r="C1184" s="47"/>
      <c r="D1184" s="25" t="s">
        <v>757</v>
      </c>
      <c r="E1184" s="26">
        <v>103</v>
      </c>
      <c r="F1184" s="26">
        <v>144</v>
      </c>
      <c r="G1184" s="26">
        <v>7.3</v>
      </c>
      <c r="H1184" s="26">
        <v>28.2</v>
      </c>
      <c r="I1184" s="26">
        <v>286.3</v>
      </c>
      <c r="J1184" s="26">
        <v>22.1</v>
      </c>
      <c r="K1184" s="26">
        <v>78.4</v>
      </c>
      <c r="L1184" s="26">
        <v>131</v>
      </c>
      <c r="M1184" s="26">
        <v>124.1</v>
      </c>
      <c r="N1184" s="26">
        <v>94.7</v>
      </c>
      <c r="O1184" s="26">
        <v>25.4</v>
      </c>
      <c r="P1184" s="37">
        <v>13.57</v>
      </c>
      <c r="Q1184" s="37">
        <v>14</v>
      </c>
      <c r="R1184" s="37">
        <v>14.37</v>
      </c>
      <c r="S1184" s="37">
        <v>13.98</v>
      </c>
      <c r="T1184" s="26">
        <v>665.4</v>
      </c>
      <c r="U1184" s="37">
        <v>5.67</v>
      </c>
      <c r="V1184" s="40">
        <v>5</v>
      </c>
    </row>
    <row r="1185" s="5" customFormat="1" customHeight="1" spans="1:22">
      <c r="A1185" s="47"/>
      <c r="B1185" s="42"/>
      <c r="C1185" s="47"/>
      <c r="D1185" s="27" t="s">
        <v>580</v>
      </c>
      <c r="E1185" s="28">
        <v>102.2</v>
      </c>
      <c r="F1185" s="28">
        <v>148.4</v>
      </c>
      <c r="G1185" s="28">
        <v>7.6</v>
      </c>
      <c r="H1185" s="28">
        <v>30.5</v>
      </c>
      <c r="I1185" s="28">
        <v>311.2</v>
      </c>
      <c r="J1185" s="28">
        <v>21.8</v>
      </c>
      <c r="K1185" s="28">
        <v>72.6</v>
      </c>
      <c r="L1185" s="28">
        <v>149.3</v>
      </c>
      <c r="M1185" s="28">
        <v>134.2</v>
      </c>
      <c r="N1185" s="28">
        <v>89.8</v>
      </c>
      <c r="O1185" s="28">
        <v>26.2</v>
      </c>
      <c r="P1185" s="28">
        <v>14.71</v>
      </c>
      <c r="Q1185" s="28">
        <v>14.65</v>
      </c>
      <c r="R1185" s="28">
        <v>14.89</v>
      </c>
      <c r="S1185" s="28">
        <v>14.7</v>
      </c>
      <c r="T1185" s="28">
        <v>719.3</v>
      </c>
      <c r="U1185" s="41">
        <v>6.75</v>
      </c>
      <c r="V1185" s="42">
        <v>1</v>
      </c>
    </row>
    <row r="1186" s="5" customFormat="1" customHeight="1" spans="1:22">
      <c r="A1186" s="47" t="s">
        <v>866</v>
      </c>
      <c r="B1186" s="42"/>
      <c r="C1186" s="217" t="s">
        <v>931</v>
      </c>
      <c r="D1186" s="51" t="s">
        <v>728</v>
      </c>
      <c r="E1186" s="52">
        <v>100.9</v>
      </c>
      <c r="F1186" s="52">
        <v>150</v>
      </c>
      <c r="G1186" s="52">
        <v>8.7</v>
      </c>
      <c r="H1186" s="52">
        <v>34.6</v>
      </c>
      <c r="I1186" s="52">
        <v>297.7</v>
      </c>
      <c r="J1186" s="52">
        <v>22.7</v>
      </c>
      <c r="K1186" s="52">
        <v>65.6</v>
      </c>
      <c r="L1186" s="52">
        <v>124.4</v>
      </c>
      <c r="M1186" s="52">
        <v>116.9</v>
      </c>
      <c r="N1186" s="52">
        <v>94</v>
      </c>
      <c r="O1186" s="52">
        <v>30.1</v>
      </c>
      <c r="P1186" s="52">
        <v>177.33</v>
      </c>
      <c r="Q1186" s="52">
        <v>171.11</v>
      </c>
      <c r="R1186" s="52" t="s">
        <v>919</v>
      </c>
      <c r="S1186" s="52">
        <v>174.22</v>
      </c>
      <c r="T1186" s="52">
        <v>696.88</v>
      </c>
      <c r="U1186" s="61">
        <v>3.71</v>
      </c>
      <c r="V1186" s="75">
        <v>4</v>
      </c>
    </row>
    <row r="1187" s="5" customFormat="1" customHeight="1" spans="1:22">
      <c r="A1187" s="47"/>
      <c r="B1187" s="42"/>
      <c r="C1187" s="61"/>
      <c r="D1187" s="51" t="s">
        <v>762</v>
      </c>
      <c r="E1187" s="52">
        <v>101</v>
      </c>
      <c r="F1187" s="52">
        <v>147</v>
      </c>
      <c r="G1187" s="52">
        <v>7.4</v>
      </c>
      <c r="H1187" s="52">
        <v>33.5</v>
      </c>
      <c r="I1187" s="52">
        <v>352.7</v>
      </c>
      <c r="J1187" s="52">
        <v>23</v>
      </c>
      <c r="K1187" s="52">
        <v>68.7</v>
      </c>
      <c r="L1187" s="52">
        <v>138.7</v>
      </c>
      <c r="M1187" s="52">
        <v>122.9</v>
      </c>
      <c r="N1187" s="52">
        <v>88.6</v>
      </c>
      <c r="O1187" s="52">
        <v>26</v>
      </c>
      <c r="P1187" s="52">
        <v>342.86</v>
      </c>
      <c r="Q1187" s="52">
        <v>351.3</v>
      </c>
      <c r="R1187" s="52" t="s">
        <v>919</v>
      </c>
      <c r="S1187" s="52">
        <v>347.08</v>
      </c>
      <c r="T1187" s="52">
        <v>694.17</v>
      </c>
      <c r="U1187" s="61">
        <v>9.78</v>
      </c>
      <c r="V1187" s="75">
        <v>1</v>
      </c>
    </row>
    <row r="1188" s="5" customFormat="1" customHeight="1" spans="1:22">
      <c r="A1188" s="47"/>
      <c r="B1188" s="42"/>
      <c r="C1188" s="61"/>
      <c r="D1188" s="51" t="s">
        <v>775</v>
      </c>
      <c r="E1188" s="52">
        <v>104.2</v>
      </c>
      <c r="F1188" s="52">
        <v>145</v>
      </c>
      <c r="G1188" s="52">
        <v>8.5</v>
      </c>
      <c r="H1188" s="52">
        <v>35.8</v>
      </c>
      <c r="I1188" s="52">
        <v>321</v>
      </c>
      <c r="J1188" s="52">
        <v>22.9</v>
      </c>
      <c r="K1188" s="52">
        <v>64</v>
      </c>
      <c r="L1188" s="52">
        <v>114.3</v>
      </c>
      <c r="M1188" s="52">
        <v>104.1</v>
      </c>
      <c r="N1188" s="52">
        <v>91.1</v>
      </c>
      <c r="O1188" s="52">
        <v>28.4</v>
      </c>
      <c r="P1188" s="52">
        <v>143.62</v>
      </c>
      <c r="Q1188" s="52">
        <v>148.59</v>
      </c>
      <c r="R1188" s="52" t="s">
        <v>919</v>
      </c>
      <c r="S1188" s="52">
        <v>146.11</v>
      </c>
      <c r="T1188" s="52">
        <v>618.5</v>
      </c>
      <c r="U1188" s="61">
        <v>9.44965492833126</v>
      </c>
      <c r="V1188" s="75">
        <v>2</v>
      </c>
    </row>
    <row r="1189" s="5" customFormat="1" customHeight="1" spans="1:22">
      <c r="A1189" s="47"/>
      <c r="B1189" s="42"/>
      <c r="C1189" s="61"/>
      <c r="D1189" s="51" t="s">
        <v>920</v>
      </c>
      <c r="E1189" s="52">
        <v>92.8</v>
      </c>
      <c r="F1189" s="52">
        <v>147</v>
      </c>
      <c r="G1189" s="52">
        <v>7.8</v>
      </c>
      <c r="H1189" s="52">
        <v>44.64</v>
      </c>
      <c r="I1189" s="52">
        <v>472.31</v>
      </c>
      <c r="J1189" s="52">
        <v>29.16</v>
      </c>
      <c r="K1189" s="52">
        <v>65.32</v>
      </c>
      <c r="L1189" s="52">
        <v>82.47</v>
      </c>
      <c r="M1189" s="52">
        <v>80.12</v>
      </c>
      <c r="N1189" s="52">
        <v>97.15</v>
      </c>
      <c r="O1189" s="52">
        <v>28.1</v>
      </c>
      <c r="P1189" s="52">
        <v>334.51</v>
      </c>
      <c r="Q1189" s="52">
        <v>343.49</v>
      </c>
      <c r="R1189" s="52" t="s">
        <v>919</v>
      </c>
      <c r="S1189" s="52">
        <v>339</v>
      </c>
      <c r="T1189" s="52">
        <v>677.99</v>
      </c>
      <c r="U1189" s="61">
        <v>2.37</v>
      </c>
      <c r="V1189" s="75">
        <v>4</v>
      </c>
    </row>
    <row r="1190" s="5" customFormat="1" customHeight="1" spans="1:22">
      <c r="A1190" s="47"/>
      <c r="B1190" s="42"/>
      <c r="C1190" s="61"/>
      <c r="D1190" s="51" t="s">
        <v>765</v>
      </c>
      <c r="E1190" s="52">
        <v>110</v>
      </c>
      <c r="F1190" s="52">
        <v>154</v>
      </c>
      <c r="G1190" s="52">
        <v>7.4</v>
      </c>
      <c r="H1190" s="52">
        <v>32.2</v>
      </c>
      <c r="I1190" s="52">
        <v>335</v>
      </c>
      <c r="J1190" s="52">
        <v>24.5</v>
      </c>
      <c r="K1190" s="52">
        <v>77.4</v>
      </c>
      <c r="L1190" s="52">
        <v>117</v>
      </c>
      <c r="M1190" s="52">
        <v>112.5</v>
      </c>
      <c r="N1190" s="52">
        <v>96.1</v>
      </c>
      <c r="O1190" s="52">
        <v>25.4</v>
      </c>
      <c r="P1190" s="52">
        <v>165.3</v>
      </c>
      <c r="Q1190" s="52">
        <v>159.3</v>
      </c>
      <c r="R1190" s="52" t="s">
        <v>919</v>
      </c>
      <c r="S1190" s="52">
        <v>162.3</v>
      </c>
      <c r="T1190" s="52">
        <v>649.2</v>
      </c>
      <c r="U1190" s="61">
        <v>2.17</v>
      </c>
      <c r="V1190" s="75">
        <v>3</v>
      </c>
    </row>
    <row r="1191" s="5" customFormat="1" customHeight="1" spans="1:22">
      <c r="A1191" s="47"/>
      <c r="B1191" s="42"/>
      <c r="C1191" s="61"/>
      <c r="D1191" s="51" t="s">
        <v>797</v>
      </c>
      <c r="E1191" s="52">
        <v>110.4</v>
      </c>
      <c r="F1191" s="52">
        <v>158</v>
      </c>
      <c r="G1191" s="52">
        <v>5.2</v>
      </c>
      <c r="H1191" s="52">
        <v>27.8</v>
      </c>
      <c r="I1191" s="52">
        <v>434.6</v>
      </c>
      <c r="J1191" s="52">
        <v>22.2</v>
      </c>
      <c r="K1191" s="52">
        <v>79.9</v>
      </c>
      <c r="L1191" s="52">
        <v>132</v>
      </c>
      <c r="M1191" s="52">
        <v>125.7</v>
      </c>
      <c r="N1191" s="52">
        <v>95.2272727272727</v>
      </c>
      <c r="O1191" s="52">
        <v>28.2</v>
      </c>
      <c r="P1191" s="52">
        <v>356.6</v>
      </c>
      <c r="Q1191" s="52">
        <v>365.5</v>
      </c>
      <c r="R1191" s="52" t="s">
        <v>919</v>
      </c>
      <c r="S1191" s="52">
        <v>361.05</v>
      </c>
      <c r="T1191" s="52">
        <v>722.1</v>
      </c>
      <c r="U1191" s="61">
        <v>6.77214254029278</v>
      </c>
      <c r="V1191" s="75">
        <v>4</v>
      </c>
    </row>
    <row r="1192" s="5" customFormat="1" customHeight="1" spans="1:22">
      <c r="A1192" s="47"/>
      <c r="B1192" s="42"/>
      <c r="C1192" s="61"/>
      <c r="D1192" s="51" t="s">
        <v>757</v>
      </c>
      <c r="E1192" s="52">
        <v>104.1</v>
      </c>
      <c r="F1192" s="52">
        <v>150</v>
      </c>
      <c r="G1192" s="52">
        <v>6.8</v>
      </c>
      <c r="H1192" s="52">
        <v>40.8</v>
      </c>
      <c r="I1192" s="52">
        <v>503.4</v>
      </c>
      <c r="J1192" s="52">
        <v>29.2</v>
      </c>
      <c r="K1192" s="52">
        <v>71.6</v>
      </c>
      <c r="L1192" s="52">
        <v>105.2</v>
      </c>
      <c r="M1192" s="52">
        <v>99.3</v>
      </c>
      <c r="N1192" s="52">
        <v>94.4</v>
      </c>
      <c r="O1192" s="52">
        <v>26.08</v>
      </c>
      <c r="P1192" s="52">
        <v>354.2</v>
      </c>
      <c r="Q1192" s="52">
        <v>353.8</v>
      </c>
      <c r="R1192" s="52" t="s">
        <v>919</v>
      </c>
      <c r="S1192" s="52">
        <v>354</v>
      </c>
      <c r="T1192" s="52">
        <v>708.11</v>
      </c>
      <c r="U1192" s="61">
        <v>10.92</v>
      </c>
      <c r="V1192" s="75">
        <v>2</v>
      </c>
    </row>
    <row r="1193" s="1" customFormat="1" customHeight="1" spans="1:22">
      <c r="A1193" s="42"/>
      <c r="B1193" s="42"/>
      <c r="C1193" s="62"/>
      <c r="D1193" s="53" t="s">
        <v>580</v>
      </c>
      <c r="E1193" s="54">
        <v>103.342857142857</v>
      </c>
      <c r="F1193" s="54">
        <v>150.142857142857</v>
      </c>
      <c r="G1193" s="54">
        <v>7.4</v>
      </c>
      <c r="H1193" s="54">
        <v>35.62</v>
      </c>
      <c r="I1193" s="54">
        <v>388.101428571429</v>
      </c>
      <c r="J1193" s="54">
        <v>24.8085714285714</v>
      </c>
      <c r="K1193" s="54">
        <v>70.36</v>
      </c>
      <c r="L1193" s="54">
        <v>116.295714285714</v>
      </c>
      <c r="M1193" s="54">
        <v>108.788571428571</v>
      </c>
      <c r="N1193" s="54">
        <v>93.7967532467533</v>
      </c>
      <c r="O1193" s="54">
        <v>27.4685714285714</v>
      </c>
      <c r="P1193" s="54">
        <v>267.774285714286</v>
      </c>
      <c r="Q1193" s="54">
        <v>270.441428571429</v>
      </c>
      <c r="R1193" s="54" t="s">
        <v>919</v>
      </c>
      <c r="S1193" s="54">
        <v>269.108571428571</v>
      </c>
      <c r="T1193" s="54">
        <v>680.992857142857</v>
      </c>
      <c r="U1193" s="62">
        <v>6.36358565292575</v>
      </c>
      <c r="V1193" s="21">
        <v>3</v>
      </c>
    </row>
    <row r="1194" s="5" customFormat="1" customHeight="1" spans="1:22">
      <c r="A1194" s="47" t="s">
        <v>868</v>
      </c>
      <c r="B1194" s="27" t="s">
        <v>932</v>
      </c>
      <c r="C1194" s="25" t="s">
        <v>933</v>
      </c>
      <c r="D1194" s="25" t="s">
        <v>752</v>
      </c>
      <c r="E1194" s="26">
        <v>91.8</v>
      </c>
      <c r="F1194" s="26">
        <v>150</v>
      </c>
      <c r="G1194" s="26">
        <v>9.35</v>
      </c>
      <c r="H1194" s="26">
        <v>47.41</v>
      </c>
      <c r="I1194" s="26">
        <v>407.1</v>
      </c>
      <c r="J1194" s="26">
        <v>23.89</v>
      </c>
      <c r="K1194" s="26">
        <v>50.4</v>
      </c>
      <c r="L1194" s="26">
        <v>113.7</v>
      </c>
      <c r="M1194" s="26">
        <v>103.8</v>
      </c>
      <c r="N1194" s="26">
        <v>91.3</v>
      </c>
      <c r="O1194" s="26">
        <v>25.94</v>
      </c>
      <c r="P1194" s="37">
        <v>12.93</v>
      </c>
      <c r="Q1194" s="37">
        <v>12.18</v>
      </c>
      <c r="R1194" s="37">
        <v>13.15</v>
      </c>
      <c r="S1194" s="37">
        <v>12.75</v>
      </c>
      <c r="T1194" s="26">
        <v>648.3</v>
      </c>
      <c r="U1194" s="37">
        <v>7.85</v>
      </c>
      <c r="V1194" s="47">
        <v>2</v>
      </c>
    </row>
    <row r="1195" s="5" customFormat="1" customHeight="1" spans="1:22">
      <c r="A1195" s="47"/>
      <c r="B1195" s="42"/>
      <c r="C1195" s="47"/>
      <c r="D1195" s="25" t="s">
        <v>751</v>
      </c>
      <c r="E1195" s="26">
        <v>91.8</v>
      </c>
      <c r="F1195" s="26">
        <v>144</v>
      </c>
      <c r="G1195" s="26">
        <v>6.84</v>
      </c>
      <c r="H1195" s="26">
        <v>29.2</v>
      </c>
      <c r="I1195" s="26">
        <v>326.9</v>
      </c>
      <c r="J1195" s="26">
        <v>22.49</v>
      </c>
      <c r="K1195" s="26">
        <v>77.02</v>
      </c>
      <c r="L1195" s="26">
        <v>119.6</v>
      </c>
      <c r="M1195" s="26">
        <v>113.89</v>
      </c>
      <c r="N1195" s="26">
        <v>95.23</v>
      </c>
      <c r="O1195" s="26">
        <v>28.72</v>
      </c>
      <c r="P1195" s="37">
        <v>12.5</v>
      </c>
      <c r="Q1195" s="37">
        <v>13.41</v>
      </c>
      <c r="R1195" s="37">
        <v>12.97</v>
      </c>
      <c r="S1195" s="37">
        <v>12.96</v>
      </c>
      <c r="T1195" s="26">
        <v>719.5</v>
      </c>
      <c r="U1195" s="37">
        <v>10.375</v>
      </c>
      <c r="V1195" s="47">
        <v>2</v>
      </c>
    </row>
    <row r="1196" s="5" customFormat="1" customHeight="1" spans="1:22">
      <c r="A1196" s="47"/>
      <c r="B1196" s="42"/>
      <c r="C1196" s="47"/>
      <c r="D1196" s="25" t="s">
        <v>728</v>
      </c>
      <c r="E1196" s="26">
        <v>84.8</v>
      </c>
      <c r="F1196" s="26">
        <v>152</v>
      </c>
      <c r="G1196" s="26">
        <v>8.6</v>
      </c>
      <c r="H1196" s="26">
        <v>37.9</v>
      </c>
      <c r="I1196" s="26">
        <v>340.7</v>
      </c>
      <c r="J1196" s="26">
        <v>24.1</v>
      </c>
      <c r="K1196" s="26">
        <v>63.6</v>
      </c>
      <c r="L1196" s="26">
        <v>116.7</v>
      </c>
      <c r="M1196" s="26">
        <v>104.3</v>
      </c>
      <c r="N1196" s="26">
        <v>89.4</v>
      </c>
      <c r="O1196" s="26">
        <v>23.6</v>
      </c>
      <c r="P1196" s="37">
        <v>13.31</v>
      </c>
      <c r="Q1196" s="37">
        <v>12.7</v>
      </c>
      <c r="R1196" s="37">
        <v>12.63</v>
      </c>
      <c r="S1196" s="37">
        <v>12.88</v>
      </c>
      <c r="T1196" s="26">
        <v>709</v>
      </c>
      <c r="U1196" s="37">
        <v>9.72</v>
      </c>
      <c r="V1196" s="47">
        <v>6</v>
      </c>
    </row>
    <row r="1197" s="5" customFormat="1" customHeight="1" spans="1:22">
      <c r="A1197" s="47"/>
      <c r="B1197" s="42"/>
      <c r="C1197" s="47"/>
      <c r="D1197" s="25" t="s">
        <v>757</v>
      </c>
      <c r="E1197" s="26">
        <v>94</v>
      </c>
      <c r="F1197" s="26">
        <v>144</v>
      </c>
      <c r="G1197" s="26">
        <v>8.5</v>
      </c>
      <c r="H1197" s="26">
        <v>31.6</v>
      </c>
      <c r="I1197" s="26">
        <v>271.8</v>
      </c>
      <c r="J1197" s="26">
        <v>21.6</v>
      </c>
      <c r="K1197" s="26">
        <v>68.3</v>
      </c>
      <c r="L1197" s="26">
        <v>115.8</v>
      </c>
      <c r="M1197" s="26">
        <v>110.4</v>
      </c>
      <c r="N1197" s="26">
        <v>95.3</v>
      </c>
      <c r="O1197" s="26">
        <v>32.5</v>
      </c>
      <c r="P1197" s="37">
        <v>13.88</v>
      </c>
      <c r="Q1197" s="37">
        <v>13.9</v>
      </c>
      <c r="R1197" s="37">
        <v>13.71</v>
      </c>
      <c r="S1197" s="37">
        <v>13.83</v>
      </c>
      <c r="T1197" s="26">
        <v>699.7</v>
      </c>
      <c r="U1197" s="37">
        <v>10.26</v>
      </c>
      <c r="V1197" s="47">
        <v>4</v>
      </c>
    </row>
    <row r="1198" s="5" customFormat="1" customHeight="1" spans="1:22">
      <c r="A1198" s="47"/>
      <c r="B1198" s="42"/>
      <c r="C1198" s="47"/>
      <c r="D1198" s="25" t="s">
        <v>731</v>
      </c>
      <c r="E1198" s="26">
        <v>93</v>
      </c>
      <c r="F1198" s="26">
        <v>144</v>
      </c>
      <c r="G1198" s="26">
        <v>6.9</v>
      </c>
      <c r="H1198" s="26">
        <v>31.9</v>
      </c>
      <c r="I1198" s="26">
        <v>361.6</v>
      </c>
      <c r="J1198" s="26">
        <v>21.6</v>
      </c>
      <c r="K1198" s="26">
        <v>67.7</v>
      </c>
      <c r="L1198" s="26">
        <v>125.1</v>
      </c>
      <c r="M1198" s="26">
        <v>117.7</v>
      </c>
      <c r="N1198" s="26">
        <v>94.1</v>
      </c>
      <c r="O1198" s="26">
        <v>24.4</v>
      </c>
      <c r="P1198" s="37">
        <v>10.05</v>
      </c>
      <c r="Q1198" s="37">
        <v>10.97</v>
      </c>
      <c r="R1198" s="37">
        <v>10.35</v>
      </c>
      <c r="S1198" s="37">
        <v>10.46</v>
      </c>
      <c r="T1198" s="26">
        <v>598.83</v>
      </c>
      <c r="U1198" s="37">
        <v>9.285</v>
      </c>
      <c r="V1198" s="47">
        <v>5</v>
      </c>
    </row>
    <row r="1199" s="5" customFormat="1" customHeight="1" spans="1:22">
      <c r="A1199" s="47"/>
      <c r="B1199" s="42"/>
      <c r="C1199" s="47"/>
      <c r="D1199" s="25" t="s">
        <v>915</v>
      </c>
      <c r="E1199" s="26">
        <v>96</v>
      </c>
      <c r="F1199" s="26">
        <v>154</v>
      </c>
      <c r="G1199" s="26">
        <v>7.2</v>
      </c>
      <c r="H1199" s="26">
        <v>26.2</v>
      </c>
      <c r="I1199" s="26">
        <v>263.9</v>
      </c>
      <c r="J1199" s="26">
        <v>20</v>
      </c>
      <c r="K1199" s="26">
        <v>76.4</v>
      </c>
      <c r="L1199" s="26">
        <v>177</v>
      </c>
      <c r="M1199" s="26">
        <v>155.6</v>
      </c>
      <c r="N1199" s="26">
        <v>87.9</v>
      </c>
      <c r="O1199" s="26">
        <v>22.8</v>
      </c>
      <c r="P1199" s="37">
        <v>14.7</v>
      </c>
      <c r="Q1199" s="37">
        <v>15.25</v>
      </c>
      <c r="R1199" s="37">
        <v>15.04</v>
      </c>
      <c r="S1199" s="37">
        <v>15</v>
      </c>
      <c r="T1199" s="26">
        <v>717.53</v>
      </c>
      <c r="U1199" s="37">
        <v>4.945</v>
      </c>
      <c r="V1199" s="47">
        <v>5</v>
      </c>
    </row>
    <row r="1200" s="5" customFormat="1" customHeight="1" spans="1:22">
      <c r="A1200" s="47"/>
      <c r="B1200" s="42"/>
      <c r="C1200" s="47"/>
      <c r="D1200" s="25" t="s">
        <v>762</v>
      </c>
      <c r="E1200" s="26">
        <v>95.8</v>
      </c>
      <c r="F1200" s="26">
        <v>140</v>
      </c>
      <c r="G1200" s="26">
        <v>7.2</v>
      </c>
      <c r="H1200" s="26">
        <v>35</v>
      </c>
      <c r="I1200" s="26">
        <v>386.1</v>
      </c>
      <c r="J1200" s="26">
        <v>23</v>
      </c>
      <c r="K1200" s="26">
        <v>65.71</v>
      </c>
      <c r="L1200" s="26">
        <v>140.1</v>
      </c>
      <c r="M1200" s="26">
        <v>119.1</v>
      </c>
      <c r="N1200" s="26">
        <v>85</v>
      </c>
      <c r="O1200" s="26">
        <v>25</v>
      </c>
      <c r="P1200" s="37">
        <v>12.63</v>
      </c>
      <c r="Q1200" s="37">
        <v>12.59</v>
      </c>
      <c r="R1200" s="37">
        <v>12.66</v>
      </c>
      <c r="S1200" s="37">
        <v>12.63</v>
      </c>
      <c r="T1200" s="26">
        <v>677.05</v>
      </c>
      <c r="U1200" s="37">
        <v>6.165</v>
      </c>
      <c r="V1200" s="47">
        <v>3</v>
      </c>
    </row>
    <row r="1201" s="5" customFormat="1" customHeight="1" spans="1:22">
      <c r="A1201" s="47"/>
      <c r="B1201" s="42"/>
      <c r="C1201" s="47"/>
      <c r="D1201" s="25" t="s">
        <v>916</v>
      </c>
      <c r="E1201" s="26">
        <v>93.2</v>
      </c>
      <c r="F1201" s="26">
        <v>143</v>
      </c>
      <c r="G1201" s="26">
        <v>6.2</v>
      </c>
      <c r="H1201" s="26">
        <v>25.6</v>
      </c>
      <c r="I1201" s="26">
        <v>312.9</v>
      </c>
      <c r="J1201" s="26">
        <v>22.4</v>
      </c>
      <c r="K1201" s="26">
        <v>87.5</v>
      </c>
      <c r="L1201" s="26">
        <v>150.4</v>
      </c>
      <c r="M1201" s="26">
        <v>144.6</v>
      </c>
      <c r="N1201" s="26">
        <v>96.2</v>
      </c>
      <c r="O1201" s="26">
        <v>24.3</v>
      </c>
      <c r="P1201" s="37">
        <v>10.19</v>
      </c>
      <c r="Q1201" s="37">
        <v>9.63</v>
      </c>
      <c r="R1201" s="37">
        <v>9.95</v>
      </c>
      <c r="S1201" s="37">
        <v>9.92</v>
      </c>
      <c r="T1201" s="26">
        <v>721.2</v>
      </c>
      <c r="U1201" s="37">
        <v>5.18</v>
      </c>
      <c r="V1201" s="47">
        <v>6</v>
      </c>
    </row>
    <row r="1202" s="5" customFormat="1" customHeight="1" spans="1:22">
      <c r="A1202" s="47"/>
      <c r="B1202" s="42"/>
      <c r="C1202" s="47"/>
      <c r="D1202" s="25" t="s">
        <v>776</v>
      </c>
      <c r="E1202" s="26">
        <v>85</v>
      </c>
      <c r="F1202" s="26">
        <v>155</v>
      </c>
      <c r="G1202" s="26">
        <v>7.25</v>
      </c>
      <c r="H1202" s="26">
        <v>51.3</v>
      </c>
      <c r="I1202" s="26">
        <v>85.5</v>
      </c>
      <c r="J1202" s="26">
        <v>28.5</v>
      </c>
      <c r="K1202" s="26">
        <v>55.5</v>
      </c>
      <c r="L1202" s="26">
        <v>114.4</v>
      </c>
      <c r="M1202" s="26">
        <v>108.4</v>
      </c>
      <c r="N1202" s="26">
        <v>94.7</v>
      </c>
      <c r="O1202" s="26">
        <v>23.9</v>
      </c>
      <c r="P1202" s="37">
        <v>13.7</v>
      </c>
      <c r="Q1202" s="37">
        <v>13.6</v>
      </c>
      <c r="R1202" s="37">
        <v>13.8</v>
      </c>
      <c r="S1202" s="37">
        <v>13.7</v>
      </c>
      <c r="T1202" s="26">
        <v>625</v>
      </c>
      <c r="U1202" s="37">
        <v>2.235</v>
      </c>
      <c r="V1202" s="47">
        <v>8</v>
      </c>
    </row>
    <row r="1203" s="5" customFormat="1" customHeight="1" spans="1:22">
      <c r="A1203" s="47"/>
      <c r="B1203" s="42"/>
      <c r="C1203" s="47"/>
      <c r="D1203" s="25" t="s">
        <v>755</v>
      </c>
      <c r="E1203" s="26">
        <v>86</v>
      </c>
      <c r="F1203" s="26">
        <v>151</v>
      </c>
      <c r="G1203" s="26">
        <v>8.25</v>
      </c>
      <c r="H1203" s="26">
        <v>30.24</v>
      </c>
      <c r="I1203" s="26">
        <v>366.55</v>
      </c>
      <c r="J1203" s="26">
        <v>22.3</v>
      </c>
      <c r="K1203" s="26">
        <v>73.74</v>
      </c>
      <c r="L1203" s="26">
        <v>120.46</v>
      </c>
      <c r="M1203" s="26">
        <v>112.37</v>
      </c>
      <c r="N1203" s="26">
        <v>93.28</v>
      </c>
      <c r="O1203" s="26">
        <v>24.8</v>
      </c>
      <c r="P1203" s="37">
        <v>13.1</v>
      </c>
      <c r="Q1203" s="37">
        <v>13.09</v>
      </c>
      <c r="R1203" s="37">
        <v>13.08</v>
      </c>
      <c r="S1203" s="37">
        <v>13.09</v>
      </c>
      <c r="T1203" s="26">
        <v>697.52</v>
      </c>
      <c r="U1203" s="37">
        <v>2.245</v>
      </c>
      <c r="V1203" s="47">
        <v>4</v>
      </c>
    </row>
    <row r="1204" s="5" customFormat="1" customHeight="1" spans="1:22">
      <c r="A1204" s="47"/>
      <c r="B1204" s="42"/>
      <c r="C1204" s="47"/>
      <c r="D1204" s="25" t="s">
        <v>753</v>
      </c>
      <c r="E1204" s="26">
        <v>78.2</v>
      </c>
      <c r="F1204" s="26">
        <v>147</v>
      </c>
      <c r="G1204" s="26">
        <v>7.9</v>
      </c>
      <c r="H1204" s="26">
        <v>29.9</v>
      </c>
      <c r="I1204" s="26">
        <v>277.9</v>
      </c>
      <c r="J1204" s="26">
        <v>26.1</v>
      </c>
      <c r="K1204" s="26">
        <v>87.4</v>
      </c>
      <c r="L1204" s="26">
        <v>113</v>
      </c>
      <c r="M1204" s="26">
        <v>97</v>
      </c>
      <c r="N1204" s="26">
        <v>85.84</v>
      </c>
      <c r="O1204" s="26">
        <v>25.4</v>
      </c>
      <c r="P1204" s="37">
        <v>13.55</v>
      </c>
      <c r="Q1204" s="37">
        <v>13.61</v>
      </c>
      <c r="R1204" s="37">
        <v>13.83</v>
      </c>
      <c r="S1204" s="37">
        <v>13.66</v>
      </c>
      <c r="T1204" s="26">
        <v>648.7</v>
      </c>
      <c r="U1204" s="37">
        <v>3.695</v>
      </c>
      <c r="V1204" s="47">
        <v>8</v>
      </c>
    </row>
    <row r="1205" s="1" customFormat="1" customHeight="1" spans="1:22">
      <c r="A1205" s="42"/>
      <c r="B1205" s="42"/>
      <c r="C1205" s="42"/>
      <c r="D1205" s="27" t="s">
        <v>580</v>
      </c>
      <c r="E1205" s="28">
        <v>89.96</v>
      </c>
      <c r="F1205" s="28">
        <v>147.64</v>
      </c>
      <c r="G1205" s="28">
        <v>7.65</v>
      </c>
      <c r="H1205" s="28">
        <v>34.2</v>
      </c>
      <c r="I1205" s="28">
        <v>309.18</v>
      </c>
      <c r="J1205" s="28">
        <v>23.27</v>
      </c>
      <c r="K1205" s="28">
        <v>70.3</v>
      </c>
      <c r="L1205" s="28">
        <v>127.84</v>
      </c>
      <c r="M1205" s="28">
        <v>117.01</v>
      </c>
      <c r="N1205" s="28">
        <v>91.66</v>
      </c>
      <c r="O1205" s="28">
        <v>25.58</v>
      </c>
      <c r="P1205" s="41">
        <v>12.78</v>
      </c>
      <c r="Q1205" s="41">
        <v>12.81</v>
      </c>
      <c r="R1205" s="41">
        <v>12.83</v>
      </c>
      <c r="S1205" s="41">
        <v>12.81</v>
      </c>
      <c r="T1205" s="28">
        <v>678.39</v>
      </c>
      <c r="U1205" s="41">
        <v>6.42</v>
      </c>
      <c r="V1205" s="42">
        <v>4</v>
      </c>
    </row>
    <row r="1206" s="5" customFormat="1" customHeight="1" spans="1:22">
      <c r="A1206" s="47" t="s">
        <v>871</v>
      </c>
      <c r="B1206" s="42"/>
      <c r="C1206" s="25" t="s">
        <v>926</v>
      </c>
      <c r="D1206" s="25" t="s">
        <v>751</v>
      </c>
      <c r="E1206" s="26">
        <v>86.7</v>
      </c>
      <c r="F1206" s="26">
        <v>146</v>
      </c>
      <c r="G1206" s="26">
        <v>5.1</v>
      </c>
      <c r="H1206" s="26">
        <v>26.2</v>
      </c>
      <c r="I1206" s="26">
        <v>413.7</v>
      </c>
      <c r="J1206" s="26">
        <v>21.7</v>
      </c>
      <c r="K1206" s="26">
        <v>82.8</v>
      </c>
      <c r="L1206" s="26">
        <v>138.2</v>
      </c>
      <c r="M1206" s="26">
        <v>132</v>
      </c>
      <c r="N1206" s="26">
        <v>95.5</v>
      </c>
      <c r="O1206" s="26">
        <v>23.4</v>
      </c>
      <c r="P1206" s="37">
        <v>16.52</v>
      </c>
      <c r="Q1206" s="37">
        <v>16.72</v>
      </c>
      <c r="R1206" s="37">
        <v>16.95</v>
      </c>
      <c r="S1206" s="37">
        <v>16.73</v>
      </c>
      <c r="T1206" s="26">
        <v>836.5</v>
      </c>
      <c r="U1206" s="37">
        <v>2.95</v>
      </c>
      <c r="V1206" s="40">
        <v>5</v>
      </c>
    </row>
    <row r="1207" s="5" customFormat="1" customHeight="1" spans="1:22">
      <c r="A1207" s="47"/>
      <c r="B1207" s="42"/>
      <c r="C1207" s="47"/>
      <c r="D1207" s="25" t="s">
        <v>752</v>
      </c>
      <c r="E1207" s="26">
        <v>86.6</v>
      </c>
      <c r="F1207" s="26">
        <v>147</v>
      </c>
      <c r="G1207" s="26">
        <v>8.7</v>
      </c>
      <c r="H1207" s="26">
        <v>32.3</v>
      </c>
      <c r="I1207" s="26">
        <v>271.2</v>
      </c>
      <c r="J1207" s="26">
        <v>19.5</v>
      </c>
      <c r="K1207" s="26">
        <v>60.3</v>
      </c>
      <c r="L1207" s="26">
        <v>161.1</v>
      </c>
      <c r="M1207" s="26">
        <v>155.8</v>
      </c>
      <c r="N1207" s="26">
        <v>96.7</v>
      </c>
      <c r="O1207" s="26">
        <v>26.3</v>
      </c>
      <c r="P1207" s="37">
        <v>12.77</v>
      </c>
      <c r="Q1207" s="37">
        <v>13.22</v>
      </c>
      <c r="R1207" s="37">
        <v>12.56</v>
      </c>
      <c r="S1207" s="37">
        <v>12.85</v>
      </c>
      <c r="T1207" s="26">
        <v>642.5</v>
      </c>
      <c r="U1207" s="37">
        <v>-4.74</v>
      </c>
      <c r="V1207" s="40">
        <v>12</v>
      </c>
    </row>
    <row r="1208" s="5" customFormat="1" customHeight="1" spans="1:22">
      <c r="A1208" s="47"/>
      <c r="B1208" s="42"/>
      <c r="C1208" s="47"/>
      <c r="D1208" s="25" t="s">
        <v>753</v>
      </c>
      <c r="E1208" s="26">
        <v>86</v>
      </c>
      <c r="F1208" s="26">
        <v>150</v>
      </c>
      <c r="G1208" s="26">
        <v>7.7</v>
      </c>
      <c r="H1208" s="26">
        <v>33.3</v>
      </c>
      <c r="I1208" s="26">
        <v>331.3</v>
      </c>
      <c r="J1208" s="26">
        <v>21</v>
      </c>
      <c r="K1208" s="26">
        <v>63.1</v>
      </c>
      <c r="L1208" s="26">
        <v>137.3</v>
      </c>
      <c r="M1208" s="26">
        <v>125.3</v>
      </c>
      <c r="N1208" s="26">
        <v>91.3</v>
      </c>
      <c r="O1208" s="26">
        <v>24</v>
      </c>
      <c r="P1208" s="37">
        <v>14.1</v>
      </c>
      <c r="Q1208" s="37">
        <v>13.81</v>
      </c>
      <c r="R1208" s="37">
        <v>13.85</v>
      </c>
      <c r="S1208" s="37">
        <v>13.92</v>
      </c>
      <c r="T1208" s="26">
        <v>618.7</v>
      </c>
      <c r="U1208" s="37">
        <v>2.5</v>
      </c>
      <c r="V1208" s="40">
        <v>7</v>
      </c>
    </row>
    <row r="1209" s="5" customFormat="1" customHeight="1" spans="1:22">
      <c r="A1209" s="47"/>
      <c r="B1209" s="42"/>
      <c r="C1209" s="47"/>
      <c r="D1209" s="25" t="s">
        <v>762</v>
      </c>
      <c r="E1209" s="26">
        <v>97</v>
      </c>
      <c r="F1209" s="26">
        <v>145</v>
      </c>
      <c r="G1209" s="26">
        <v>6.4</v>
      </c>
      <c r="H1209" s="26">
        <v>31.5</v>
      </c>
      <c r="I1209" s="26">
        <v>392.2</v>
      </c>
      <c r="J1209" s="26">
        <v>22</v>
      </c>
      <c r="K1209" s="26">
        <v>69.8</v>
      </c>
      <c r="L1209" s="26">
        <v>138.4</v>
      </c>
      <c r="M1209" s="26">
        <v>121.6</v>
      </c>
      <c r="N1209" s="26">
        <v>87.8</v>
      </c>
      <c r="O1209" s="26">
        <v>26.2</v>
      </c>
      <c r="P1209" s="37">
        <v>13.61</v>
      </c>
      <c r="Q1209" s="37">
        <v>13.49</v>
      </c>
      <c r="R1209" s="37">
        <v>14.04</v>
      </c>
      <c r="S1209" s="37">
        <v>13.71</v>
      </c>
      <c r="T1209" s="26">
        <v>685.7</v>
      </c>
      <c r="U1209" s="37">
        <v>5.68</v>
      </c>
      <c r="V1209" s="40">
        <v>3</v>
      </c>
    </row>
    <row r="1210" s="5" customFormat="1" customHeight="1" spans="1:22">
      <c r="A1210" s="47"/>
      <c r="B1210" s="42"/>
      <c r="C1210" s="47"/>
      <c r="D1210" s="25" t="s">
        <v>754</v>
      </c>
      <c r="E1210" s="26">
        <v>100.4</v>
      </c>
      <c r="F1210" s="26">
        <v>154</v>
      </c>
      <c r="G1210" s="26">
        <v>7.2</v>
      </c>
      <c r="H1210" s="26">
        <v>26.9</v>
      </c>
      <c r="I1210" s="26">
        <v>273.6</v>
      </c>
      <c r="J1210" s="26">
        <v>23</v>
      </c>
      <c r="K1210" s="26">
        <v>85.3</v>
      </c>
      <c r="L1210" s="26">
        <v>146.7</v>
      </c>
      <c r="M1210" s="26">
        <v>121.9</v>
      </c>
      <c r="N1210" s="26">
        <v>83.1</v>
      </c>
      <c r="O1210" s="26">
        <v>24.3</v>
      </c>
      <c r="P1210" s="37">
        <v>15.14</v>
      </c>
      <c r="Q1210" s="37">
        <v>15.04</v>
      </c>
      <c r="R1210" s="37">
        <v>15.11</v>
      </c>
      <c r="S1210" s="37">
        <v>15.1</v>
      </c>
      <c r="T1210" s="26">
        <v>675.7</v>
      </c>
      <c r="U1210" s="37">
        <v>6.64</v>
      </c>
      <c r="V1210" s="40">
        <v>6</v>
      </c>
    </row>
    <row r="1211" s="5" customFormat="1" customHeight="1" spans="1:22">
      <c r="A1211" s="47"/>
      <c r="B1211" s="42"/>
      <c r="C1211" s="47"/>
      <c r="D1211" s="25" t="s">
        <v>917</v>
      </c>
      <c r="E1211" s="26">
        <v>83.6</v>
      </c>
      <c r="F1211" s="26">
        <v>151</v>
      </c>
      <c r="G1211" s="26">
        <v>8.7</v>
      </c>
      <c r="H1211" s="26">
        <v>34.8</v>
      </c>
      <c r="I1211" s="26">
        <v>300</v>
      </c>
      <c r="J1211" s="26">
        <v>24.3</v>
      </c>
      <c r="K1211" s="26">
        <v>69.8</v>
      </c>
      <c r="L1211" s="26">
        <v>148.6</v>
      </c>
      <c r="M1211" s="26">
        <v>136.1</v>
      </c>
      <c r="N1211" s="26">
        <v>92.8</v>
      </c>
      <c r="O1211" s="26">
        <v>24.7</v>
      </c>
      <c r="P1211" s="37">
        <v>15.92</v>
      </c>
      <c r="Q1211" s="37">
        <v>15.87</v>
      </c>
      <c r="R1211" s="37">
        <v>15.78</v>
      </c>
      <c r="S1211" s="37">
        <v>15.86</v>
      </c>
      <c r="T1211" s="26">
        <v>793</v>
      </c>
      <c r="U1211" s="37">
        <v>2.79</v>
      </c>
      <c r="V1211" s="40">
        <v>5</v>
      </c>
    </row>
    <row r="1212" s="5" customFormat="1" customHeight="1" spans="1:22">
      <c r="A1212" s="47"/>
      <c r="B1212" s="42"/>
      <c r="C1212" s="47"/>
      <c r="D1212" s="25" t="s">
        <v>755</v>
      </c>
      <c r="E1212" s="26">
        <v>88</v>
      </c>
      <c r="F1212" s="26">
        <v>151</v>
      </c>
      <c r="G1212" s="26">
        <v>8.6</v>
      </c>
      <c r="H1212" s="26">
        <v>30.7</v>
      </c>
      <c r="I1212" s="26">
        <v>356.5</v>
      </c>
      <c r="J1212" s="26">
        <v>22.4</v>
      </c>
      <c r="K1212" s="26">
        <v>73.1</v>
      </c>
      <c r="L1212" s="26">
        <v>117.4</v>
      </c>
      <c r="M1212" s="26">
        <v>105.9</v>
      </c>
      <c r="N1212" s="26">
        <v>90.2</v>
      </c>
      <c r="O1212" s="26">
        <v>28.8</v>
      </c>
      <c r="P1212" s="37">
        <v>13.75</v>
      </c>
      <c r="Q1212" s="37">
        <v>13.66</v>
      </c>
      <c r="R1212" s="37">
        <v>13.41</v>
      </c>
      <c r="S1212" s="37">
        <v>13.61</v>
      </c>
      <c r="T1212" s="26">
        <v>680.3</v>
      </c>
      <c r="U1212" s="37">
        <v>2.2</v>
      </c>
      <c r="V1212" s="40">
        <v>6</v>
      </c>
    </row>
    <row r="1213" s="5" customFormat="1" customHeight="1" spans="1:22">
      <c r="A1213" s="47"/>
      <c r="B1213" s="42"/>
      <c r="C1213" s="47"/>
      <c r="D1213" s="25" t="s">
        <v>916</v>
      </c>
      <c r="E1213" s="26">
        <v>103.3</v>
      </c>
      <c r="F1213" s="26">
        <v>154</v>
      </c>
      <c r="G1213" s="26">
        <v>7.8</v>
      </c>
      <c r="H1213" s="26">
        <v>31.1</v>
      </c>
      <c r="I1213" s="26">
        <v>298.7</v>
      </c>
      <c r="J1213" s="26">
        <v>22.2</v>
      </c>
      <c r="K1213" s="26">
        <v>71.4</v>
      </c>
      <c r="L1213" s="26">
        <v>140</v>
      </c>
      <c r="M1213" s="26">
        <v>136.6</v>
      </c>
      <c r="N1213" s="26">
        <v>97.6</v>
      </c>
      <c r="O1213" s="26">
        <v>32.7</v>
      </c>
      <c r="P1213" s="37">
        <v>14.9</v>
      </c>
      <c r="Q1213" s="37">
        <v>14.15</v>
      </c>
      <c r="R1213" s="37">
        <v>14.52</v>
      </c>
      <c r="S1213" s="37">
        <v>14.52</v>
      </c>
      <c r="T1213" s="26">
        <v>726.2</v>
      </c>
      <c r="U1213" s="37">
        <v>5.58</v>
      </c>
      <c r="V1213" s="40">
        <v>2</v>
      </c>
    </row>
    <row r="1214" s="5" customFormat="1" customHeight="1" spans="1:22">
      <c r="A1214" s="47"/>
      <c r="B1214" s="42"/>
      <c r="C1214" s="47"/>
      <c r="D1214" s="25" t="s">
        <v>776</v>
      </c>
      <c r="E1214" s="26">
        <v>92</v>
      </c>
      <c r="F1214" s="26">
        <v>144</v>
      </c>
      <c r="G1214" s="26">
        <v>7.1</v>
      </c>
      <c r="H1214" s="26">
        <v>24.3</v>
      </c>
      <c r="I1214" s="26">
        <v>242.3</v>
      </c>
      <c r="J1214" s="26">
        <v>22.5</v>
      </c>
      <c r="K1214" s="26">
        <v>92.5</v>
      </c>
      <c r="L1214" s="26">
        <v>125.5</v>
      </c>
      <c r="M1214" s="26">
        <v>119.5</v>
      </c>
      <c r="N1214" s="26">
        <v>95.2</v>
      </c>
      <c r="O1214" s="26">
        <v>24.8</v>
      </c>
      <c r="P1214" s="37">
        <v>13.22</v>
      </c>
      <c r="Q1214" s="37">
        <v>11.31</v>
      </c>
      <c r="R1214" s="37">
        <v>12.22</v>
      </c>
      <c r="S1214" s="37">
        <v>12.28</v>
      </c>
      <c r="T1214" s="26">
        <v>613</v>
      </c>
      <c r="U1214" s="37">
        <v>6.79</v>
      </c>
      <c r="V1214" s="40">
        <v>2</v>
      </c>
    </row>
    <row r="1215" s="5" customFormat="1" customHeight="1" spans="1:22">
      <c r="A1215" s="47"/>
      <c r="B1215" s="42"/>
      <c r="C1215" s="47"/>
      <c r="D1215" s="25" t="s">
        <v>731</v>
      </c>
      <c r="E1215" s="26">
        <v>92</v>
      </c>
      <c r="F1215" s="26">
        <v>137</v>
      </c>
      <c r="G1215" s="26">
        <v>6.9</v>
      </c>
      <c r="H1215" s="26">
        <v>43.8</v>
      </c>
      <c r="I1215" s="26">
        <v>535.4</v>
      </c>
      <c r="J1215" s="26">
        <v>24.9</v>
      </c>
      <c r="K1215" s="26">
        <v>56.9</v>
      </c>
      <c r="L1215" s="26">
        <v>109.3</v>
      </c>
      <c r="M1215" s="26">
        <v>106.5</v>
      </c>
      <c r="N1215" s="26">
        <v>97.4</v>
      </c>
      <c r="O1215" s="26">
        <v>28.2</v>
      </c>
      <c r="P1215" s="37">
        <v>14.38</v>
      </c>
      <c r="Q1215" s="37">
        <v>15</v>
      </c>
      <c r="R1215" s="37">
        <v>15.32</v>
      </c>
      <c r="S1215" s="37">
        <v>14.9</v>
      </c>
      <c r="T1215" s="26">
        <v>745</v>
      </c>
      <c r="U1215" s="37">
        <v>4.97</v>
      </c>
      <c r="V1215" s="40">
        <v>6</v>
      </c>
    </row>
    <row r="1216" s="5" customFormat="1" customHeight="1" spans="1:22">
      <c r="A1216" s="47"/>
      <c r="B1216" s="42"/>
      <c r="C1216" s="47"/>
      <c r="D1216" s="25" t="s">
        <v>757</v>
      </c>
      <c r="E1216" s="26">
        <v>85</v>
      </c>
      <c r="F1216" s="26">
        <v>143</v>
      </c>
      <c r="G1216" s="26">
        <v>7.5</v>
      </c>
      <c r="H1216" s="26">
        <v>32.5</v>
      </c>
      <c r="I1216" s="26">
        <v>333.3</v>
      </c>
      <c r="J1216" s="26">
        <v>23.2</v>
      </c>
      <c r="K1216" s="26">
        <v>71.3</v>
      </c>
      <c r="L1216" s="26">
        <v>135</v>
      </c>
      <c r="M1216" s="26">
        <v>126.1</v>
      </c>
      <c r="N1216" s="26">
        <v>93.4</v>
      </c>
      <c r="O1216" s="26">
        <v>24.8</v>
      </c>
      <c r="P1216" s="37">
        <v>14.28</v>
      </c>
      <c r="Q1216" s="37">
        <v>14.16</v>
      </c>
      <c r="R1216" s="37">
        <v>14.64</v>
      </c>
      <c r="S1216" s="37">
        <v>14.36</v>
      </c>
      <c r="T1216" s="26">
        <v>683.5</v>
      </c>
      <c r="U1216" s="37">
        <v>8.54</v>
      </c>
      <c r="V1216" s="40">
        <v>1</v>
      </c>
    </row>
    <row r="1217" s="5" customFormat="1" customHeight="1" spans="1:22">
      <c r="A1217" s="47"/>
      <c r="B1217" s="42"/>
      <c r="C1217" s="47"/>
      <c r="D1217" s="27" t="s">
        <v>580</v>
      </c>
      <c r="E1217" s="28">
        <v>91</v>
      </c>
      <c r="F1217" s="28">
        <v>147.5</v>
      </c>
      <c r="G1217" s="28">
        <v>7.4</v>
      </c>
      <c r="H1217" s="28">
        <v>31.6</v>
      </c>
      <c r="I1217" s="28">
        <v>340.7</v>
      </c>
      <c r="J1217" s="28">
        <v>22.4</v>
      </c>
      <c r="K1217" s="28">
        <v>72.4</v>
      </c>
      <c r="L1217" s="28">
        <v>136.1</v>
      </c>
      <c r="M1217" s="28">
        <v>126.1</v>
      </c>
      <c r="N1217" s="28">
        <v>92.8</v>
      </c>
      <c r="O1217" s="28">
        <v>26.2</v>
      </c>
      <c r="P1217" s="28">
        <v>14.42</v>
      </c>
      <c r="Q1217" s="28">
        <v>14.22</v>
      </c>
      <c r="R1217" s="28">
        <v>14.4</v>
      </c>
      <c r="S1217" s="28">
        <v>14.3</v>
      </c>
      <c r="T1217" s="28">
        <v>700</v>
      </c>
      <c r="U1217" s="41">
        <v>3.89</v>
      </c>
      <c r="V1217" s="42">
        <v>3</v>
      </c>
    </row>
    <row r="1218" s="5" customFormat="1" customHeight="1" spans="1:22">
      <c r="A1218" s="47" t="s">
        <v>866</v>
      </c>
      <c r="B1218" s="42"/>
      <c r="C1218" s="217" t="s">
        <v>934</v>
      </c>
      <c r="D1218" s="51" t="s">
        <v>728</v>
      </c>
      <c r="E1218" s="52">
        <v>87.7</v>
      </c>
      <c r="F1218" s="52">
        <v>146</v>
      </c>
      <c r="G1218" s="52">
        <v>8.8</v>
      </c>
      <c r="H1218" s="52">
        <v>35.5</v>
      </c>
      <c r="I1218" s="52">
        <v>303.4</v>
      </c>
      <c r="J1218" s="52">
        <v>22.5</v>
      </c>
      <c r="K1218" s="52">
        <v>63.4</v>
      </c>
      <c r="L1218" s="52">
        <v>128.6</v>
      </c>
      <c r="M1218" s="52">
        <v>119.8</v>
      </c>
      <c r="N1218" s="52">
        <v>93.2</v>
      </c>
      <c r="O1218" s="52">
        <v>29</v>
      </c>
      <c r="P1218" s="52">
        <v>184.89</v>
      </c>
      <c r="Q1218" s="52">
        <v>176.63</v>
      </c>
      <c r="R1218" s="52" t="s">
        <v>919</v>
      </c>
      <c r="S1218" s="52">
        <v>180.76</v>
      </c>
      <c r="T1218" s="52">
        <v>723.04</v>
      </c>
      <c r="U1218" s="61">
        <v>7.6</v>
      </c>
      <c r="V1218" s="75">
        <v>2</v>
      </c>
    </row>
    <row r="1219" s="5" customFormat="1" customHeight="1" spans="1:22">
      <c r="A1219" s="47"/>
      <c r="B1219" s="42"/>
      <c r="C1219" s="61"/>
      <c r="D1219" s="51" t="s">
        <v>762</v>
      </c>
      <c r="E1219" s="52">
        <v>93.5</v>
      </c>
      <c r="F1219" s="52">
        <v>146</v>
      </c>
      <c r="G1219" s="52">
        <v>7.3</v>
      </c>
      <c r="H1219" s="52">
        <v>32.6</v>
      </c>
      <c r="I1219" s="52">
        <v>346.6</v>
      </c>
      <c r="J1219" s="52">
        <v>21.6</v>
      </c>
      <c r="K1219" s="52">
        <v>66.3</v>
      </c>
      <c r="L1219" s="52">
        <v>133.8</v>
      </c>
      <c r="M1219" s="52">
        <v>122.4</v>
      </c>
      <c r="N1219" s="52">
        <v>91.5</v>
      </c>
      <c r="O1219" s="52">
        <v>26.4</v>
      </c>
      <c r="P1219" s="52">
        <v>347.2</v>
      </c>
      <c r="Q1219" s="52">
        <v>345.04</v>
      </c>
      <c r="R1219" s="52" t="s">
        <v>919</v>
      </c>
      <c r="S1219" s="52">
        <v>346.12</v>
      </c>
      <c r="T1219" s="52">
        <v>692.25</v>
      </c>
      <c r="U1219" s="61">
        <v>9.48</v>
      </c>
      <c r="V1219" s="75">
        <v>3</v>
      </c>
    </row>
    <row r="1220" s="5" customFormat="1" customHeight="1" spans="1:22">
      <c r="A1220" s="47"/>
      <c r="B1220" s="42"/>
      <c r="C1220" s="61"/>
      <c r="D1220" s="51" t="s">
        <v>775</v>
      </c>
      <c r="E1220" s="52">
        <v>84.6</v>
      </c>
      <c r="F1220" s="52">
        <v>144</v>
      </c>
      <c r="G1220" s="52">
        <v>8.8</v>
      </c>
      <c r="H1220" s="52">
        <v>37.4</v>
      </c>
      <c r="I1220" s="52">
        <v>325</v>
      </c>
      <c r="J1220" s="52">
        <v>22.6</v>
      </c>
      <c r="K1220" s="52">
        <v>60</v>
      </c>
      <c r="L1220" s="52">
        <v>138.6</v>
      </c>
      <c r="M1220" s="52">
        <v>124.3</v>
      </c>
      <c r="N1220" s="52">
        <v>89.7</v>
      </c>
      <c r="O1220" s="52">
        <v>24.1</v>
      </c>
      <c r="P1220" s="52">
        <v>138.26</v>
      </c>
      <c r="Q1220" s="52">
        <v>143.86</v>
      </c>
      <c r="R1220" s="52" t="s">
        <v>919</v>
      </c>
      <c r="S1220" s="52">
        <v>141.06</v>
      </c>
      <c r="T1220" s="52">
        <v>597.1</v>
      </c>
      <c r="U1220" s="61">
        <v>5.66271456379402</v>
      </c>
      <c r="V1220" s="75">
        <v>4</v>
      </c>
    </row>
    <row r="1221" s="5" customFormat="1" customHeight="1" spans="1:22">
      <c r="A1221" s="47"/>
      <c r="B1221" s="42"/>
      <c r="C1221" s="61"/>
      <c r="D1221" s="51" t="s">
        <v>920</v>
      </c>
      <c r="E1221" s="52">
        <v>86.4</v>
      </c>
      <c r="F1221" s="52">
        <v>146</v>
      </c>
      <c r="G1221" s="52">
        <v>7.8</v>
      </c>
      <c r="H1221" s="52">
        <v>42.48</v>
      </c>
      <c r="I1221" s="52">
        <v>444.62</v>
      </c>
      <c r="J1221" s="52">
        <v>26.64</v>
      </c>
      <c r="K1221" s="52">
        <v>62.71</v>
      </c>
      <c r="L1221" s="52">
        <v>129.1</v>
      </c>
      <c r="M1221" s="52">
        <v>123.65</v>
      </c>
      <c r="N1221" s="52">
        <v>95.85</v>
      </c>
      <c r="O1221" s="52">
        <v>25.6</v>
      </c>
      <c r="P1221" s="52">
        <v>334.51</v>
      </c>
      <c r="Q1221" s="52">
        <v>350.22</v>
      </c>
      <c r="R1221" s="52" t="s">
        <v>919</v>
      </c>
      <c r="S1221" s="52">
        <v>342.37</v>
      </c>
      <c r="T1221" s="52">
        <v>684.73</v>
      </c>
      <c r="U1221" s="61">
        <v>3.39</v>
      </c>
      <c r="V1221" s="75">
        <v>2</v>
      </c>
    </row>
    <row r="1222" s="5" customFormat="1" customHeight="1" spans="1:22">
      <c r="A1222" s="47"/>
      <c r="B1222" s="42"/>
      <c r="C1222" s="61"/>
      <c r="D1222" s="51" t="s">
        <v>765</v>
      </c>
      <c r="E1222" s="52">
        <v>96</v>
      </c>
      <c r="F1222" s="52">
        <v>150</v>
      </c>
      <c r="G1222" s="52">
        <v>7.2</v>
      </c>
      <c r="H1222" s="52">
        <v>31.1</v>
      </c>
      <c r="I1222" s="52">
        <v>332</v>
      </c>
      <c r="J1222" s="52">
        <v>22.3</v>
      </c>
      <c r="K1222" s="52">
        <v>71.7</v>
      </c>
      <c r="L1222" s="52">
        <v>124</v>
      </c>
      <c r="M1222" s="52">
        <v>120</v>
      </c>
      <c r="N1222" s="52">
        <v>96.7</v>
      </c>
      <c r="O1222" s="52">
        <v>25.7</v>
      </c>
      <c r="P1222" s="52">
        <v>160.5</v>
      </c>
      <c r="Q1222" s="52">
        <v>160.3</v>
      </c>
      <c r="R1222" s="52" t="s">
        <v>919</v>
      </c>
      <c r="S1222" s="52">
        <v>160.4</v>
      </c>
      <c r="T1222" s="52">
        <v>641.6</v>
      </c>
      <c r="U1222" s="61">
        <v>0.98</v>
      </c>
      <c r="V1222" s="75">
        <v>5</v>
      </c>
    </row>
    <row r="1223" s="5" customFormat="1" customHeight="1" spans="1:22">
      <c r="A1223" s="47"/>
      <c r="B1223" s="42"/>
      <c r="C1223" s="61"/>
      <c r="D1223" s="51" t="s">
        <v>797</v>
      </c>
      <c r="E1223" s="52">
        <v>91.6</v>
      </c>
      <c r="F1223" s="52">
        <v>158</v>
      </c>
      <c r="G1223" s="52">
        <v>3.8</v>
      </c>
      <c r="H1223" s="52">
        <v>24.8</v>
      </c>
      <c r="I1223" s="52">
        <v>447.4</v>
      </c>
      <c r="J1223" s="52">
        <v>22.6</v>
      </c>
      <c r="K1223" s="52">
        <v>91.1</v>
      </c>
      <c r="L1223" s="52">
        <v>140.6</v>
      </c>
      <c r="M1223" s="52">
        <v>131.8</v>
      </c>
      <c r="N1223" s="52">
        <v>93.7411095305832</v>
      </c>
      <c r="O1223" s="52">
        <v>27.6</v>
      </c>
      <c r="P1223" s="52">
        <v>370.2</v>
      </c>
      <c r="Q1223" s="52">
        <v>378.5</v>
      </c>
      <c r="R1223" s="52" t="s">
        <v>919</v>
      </c>
      <c r="S1223" s="52">
        <v>374.35</v>
      </c>
      <c r="T1223" s="52">
        <v>748.7</v>
      </c>
      <c r="U1223" s="61">
        <v>10.7053082951353</v>
      </c>
      <c r="V1223" s="75">
        <v>2</v>
      </c>
    </row>
    <row r="1224" s="5" customFormat="1" customHeight="1" spans="1:22">
      <c r="A1224" s="47"/>
      <c r="B1224" s="42"/>
      <c r="C1224" s="61"/>
      <c r="D1224" s="51" t="s">
        <v>757</v>
      </c>
      <c r="E1224" s="52">
        <v>84.9</v>
      </c>
      <c r="F1224" s="52">
        <v>147</v>
      </c>
      <c r="G1224" s="52">
        <v>7.4</v>
      </c>
      <c r="H1224" s="52">
        <v>41.8</v>
      </c>
      <c r="I1224" s="52">
        <v>468.4</v>
      </c>
      <c r="J1224" s="52">
        <v>23.1</v>
      </c>
      <c r="K1224" s="52">
        <v>55.4</v>
      </c>
      <c r="L1224" s="52">
        <v>130.3</v>
      </c>
      <c r="M1224" s="52">
        <v>119</v>
      </c>
      <c r="N1224" s="52">
        <v>91.3</v>
      </c>
      <c r="O1224" s="52">
        <v>24.8</v>
      </c>
      <c r="P1224" s="52">
        <v>332.4</v>
      </c>
      <c r="Q1224" s="52">
        <v>331.8</v>
      </c>
      <c r="R1224" s="52" t="s">
        <v>919</v>
      </c>
      <c r="S1224" s="52">
        <v>332.1</v>
      </c>
      <c r="T1224" s="52">
        <v>664.3</v>
      </c>
      <c r="U1224" s="61">
        <v>4.06</v>
      </c>
      <c r="V1224" s="75">
        <v>4</v>
      </c>
    </row>
    <row r="1225" s="1" customFormat="1" customHeight="1" spans="1:22">
      <c r="A1225" s="42"/>
      <c r="B1225" s="42"/>
      <c r="C1225" s="62"/>
      <c r="D1225" s="53" t="s">
        <v>580</v>
      </c>
      <c r="E1225" s="54">
        <v>89.2428571428571</v>
      </c>
      <c r="F1225" s="54">
        <v>148.142857142857</v>
      </c>
      <c r="G1225" s="54">
        <v>7.3</v>
      </c>
      <c r="H1225" s="54">
        <v>35.0971428571429</v>
      </c>
      <c r="I1225" s="54">
        <v>381.06</v>
      </c>
      <c r="J1225" s="54">
        <v>23.0485714285714</v>
      </c>
      <c r="K1225" s="54">
        <v>67.23</v>
      </c>
      <c r="L1225" s="54">
        <v>132.142857142857</v>
      </c>
      <c r="M1225" s="54">
        <v>122.992857142857</v>
      </c>
      <c r="N1225" s="54">
        <v>93.1415870757976</v>
      </c>
      <c r="O1225" s="54">
        <v>26.1714285714286</v>
      </c>
      <c r="P1225" s="54">
        <v>266.851428571429</v>
      </c>
      <c r="Q1225" s="54">
        <v>269.478571428571</v>
      </c>
      <c r="R1225" s="54" t="s">
        <v>919</v>
      </c>
      <c r="S1225" s="54">
        <v>268.165714285714</v>
      </c>
      <c r="T1225" s="54">
        <v>678.817142857143</v>
      </c>
      <c r="U1225" s="62">
        <v>6.02376303899148</v>
      </c>
      <c r="V1225" s="21">
        <v>4</v>
      </c>
    </row>
    <row r="1226" s="6" customFormat="1" customHeight="1" spans="1:22">
      <c r="A1226" s="347" t="s">
        <v>857</v>
      </c>
      <c r="B1226" s="347" t="s">
        <v>935</v>
      </c>
      <c r="C1226" s="348" t="s">
        <v>936</v>
      </c>
      <c r="D1226" s="349" t="s">
        <v>771</v>
      </c>
      <c r="E1226" s="350">
        <v>104.6</v>
      </c>
      <c r="F1226" s="350">
        <v>139</v>
      </c>
      <c r="G1226" s="350">
        <v>8.2</v>
      </c>
      <c r="H1226" s="350">
        <v>25.7</v>
      </c>
      <c r="I1226" s="350">
        <v>336</v>
      </c>
      <c r="J1226" s="350">
        <v>17.9</v>
      </c>
      <c r="K1226" s="350">
        <v>69.6</v>
      </c>
      <c r="L1226" s="350">
        <v>139.2</v>
      </c>
      <c r="M1226" s="350">
        <v>122.75</v>
      </c>
      <c r="N1226" s="350">
        <v>88.18</v>
      </c>
      <c r="O1226" s="350">
        <v>26.24</v>
      </c>
      <c r="P1226" s="369">
        <v>14.71</v>
      </c>
      <c r="Q1226" s="369">
        <v>14.88</v>
      </c>
      <c r="R1226" s="369">
        <v>14.96</v>
      </c>
      <c r="S1226" s="369">
        <v>14.85</v>
      </c>
      <c r="T1226" s="369">
        <v>750.0375</v>
      </c>
      <c r="U1226" s="371">
        <v>4.97172478793592</v>
      </c>
      <c r="V1226" s="372">
        <v>4</v>
      </c>
    </row>
    <row r="1227" s="6" customFormat="1" customHeight="1" spans="1:22">
      <c r="A1227" s="351"/>
      <c r="B1227" s="351"/>
      <c r="C1227" s="352"/>
      <c r="D1227" s="349" t="s">
        <v>937</v>
      </c>
      <c r="E1227" s="350">
        <v>91.8</v>
      </c>
      <c r="F1227" s="350">
        <v>155</v>
      </c>
      <c r="G1227" s="350">
        <v>9</v>
      </c>
      <c r="H1227" s="350">
        <v>36.1</v>
      </c>
      <c r="I1227" s="350">
        <v>350</v>
      </c>
      <c r="J1227" s="350">
        <v>26.3</v>
      </c>
      <c r="K1227" s="350">
        <v>72.9</v>
      </c>
      <c r="L1227" s="350">
        <v>103.2</v>
      </c>
      <c r="M1227" s="350">
        <v>88.1</v>
      </c>
      <c r="N1227" s="350">
        <v>85.4</v>
      </c>
      <c r="O1227" s="350">
        <v>24.7</v>
      </c>
      <c r="P1227" s="369">
        <v>12.82</v>
      </c>
      <c r="Q1227" s="369">
        <v>12.63</v>
      </c>
      <c r="R1227" s="369">
        <v>12.25</v>
      </c>
      <c r="S1227" s="369">
        <v>12.57</v>
      </c>
      <c r="T1227" s="369">
        <v>628.5</v>
      </c>
      <c r="U1227" s="371">
        <v>0.721153846153845</v>
      </c>
      <c r="V1227" s="372">
        <v>9</v>
      </c>
    </row>
    <row r="1228" s="6" customFormat="1" customHeight="1" spans="1:22">
      <c r="A1228" s="351"/>
      <c r="B1228" s="351"/>
      <c r="C1228" s="352"/>
      <c r="D1228" s="349" t="s">
        <v>755</v>
      </c>
      <c r="E1228" s="350">
        <v>88</v>
      </c>
      <c r="F1228" s="350">
        <v>153</v>
      </c>
      <c r="G1228" s="350">
        <v>7.64</v>
      </c>
      <c r="H1228" s="350">
        <v>29.67</v>
      </c>
      <c r="I1228" s="350">
        <v>388.35</v>
      </c>
      <c r="J1228" s="350">
        <v>20.88</v>
      </c>
      <c r="K1228" s="350">
        <v>70.37</v>
      </c>
      <c r="L1228" s="350">
        <v>132.63</v>
      </c>
      <c r="M1228" s="350">
        <v>127.76</v>
      </c>
      <c r="N1228" s="350">
        <v>94.07</v>
      </c>
      <c r="O1228" s="350">
        <v>25.4</v>
      </c>
      <c r="P1228" s="369">
        <v>13.26</v>
      </c>
      <c r="Q1228" s="369">
        <v>13.57</v>
      </c>
      <c r="R1228" s="369">
        <v>13.28</v>
      </c>
      <c r="S1228" s="369">
        <v>13.37</v>
      </c>
      <c r="T1228" s="369">
        <v>668.49</v>
      </c>
      <c r="U1228" s="371">
        <v>3.32302936630603</v>
      </c>
      <c r="V1228" s="372">
        <v>5</v>
      </c>
    </row>
    <row r="1229" s="6" customFormat="1" customHeight="1" spans="1:22">
      <c r="A1229" s="351"/>
      <c r="B1229" s="351"/>
      <c r="C1229" s="352"/>
      <c r="D1229" s="349" t="s">
        <v>730</v>
      </c>
      <c r="E1229" s="350">
        <v>94.5</v>
      </c>
      <c r="F1229" s="350">
        <v>147</v>
      </c>
      <c r="G1229" s="350">
        <v>5.1</v>
      </c>
      <c r="H1229" s="350">
        <v>30.9</v>
      </c>
      <c r="I1229" s="350">
        <v>505.9</v>
      </c>
      <c r="J1229" s="350">
        <v>18.1</v>
      </c>
      <c r="K1229" s="350">
        <v>58.6</v>
      </c>
      <c r="L1229" s="350">
        <v>158.4</v>
      </c>
      <c r="M1229" s="350">
        <v>144.9</v>
      </c>
      <c r="N1229" s="350">
        <v>91.5</v>
      </c>
      <c r="O1229" s="350">
        <v>28.9</v>
      </c>
      <c r="P1229" s="369">
        <v>12.92</v>
      </c>
      <c r="Q1229" s="369">
        <v>12.24</v>
      </c>
      <c r="R1229" s="369">
        <v>12.83</v>
      </c>
      <c r="S1229" s="369">
        <v>12.66</v>
      </c>
      <c r="T1229" s="369">
        <v>633.03</v>
      </c>
      <c r="U1229" s="371">
        <v>0.9</v>
      </c>
      <c r="V1229" s="372">
        <v>6</v>
      </c>
    </row>
    <row r="1230" s="6" customFormat="1" customHeight="1" spans="1:22">
      <c r="A1230" s="351"/>
      <c r="B1230" s="351"/>
      <c r="C1230" s="352"/>
      <c r="D1230" s="349" t="s">
        <v>743</v>
      </c>
      <c r="E1230" s="350">
        <v>88.3</v>
      </c>
      <c r="F1230" s="350">
        <v>148</v>
      </c>
      <c r="G1230" s="350">
        <v>6.2</v>
      </c>
      <c r="H1230" s="350">
        <v>32.6</v>
      </c>
      <c r="I1230" s="350">
        <v>423.4</v>
      </c>
      <c r="J1230" s="350">
        <v>25</v>
      </c>
      <c r="K1230" s="350">
        <v>76.7</v>
      </c>
      <c r="L1230" s="350">
        <v>106.8</v>
      </c>
      <c r="M1230" s="350">
        <v>100.8</v>
      </c>
      <c r="N1230" s="350">
        <v>94.4</v>
      </c>
      <c r="O1230" s="350">
        <v>24.4</v>
      </c>
      <c r="P1230" s="369">
        <v>11.75</v>
      </c>
      <c r="Q1230" s="369">
        <v>12.04</v>
      </c>
      <c r="R1230" s="369">
        <v>11.92</v>
      </c>
      <c r="S1230" s="369">
        <v>11.9</v>
      </c>
      <c r="T1230" s="369">
        <v>629.63</v>
      </c>
      <c r="U1230" s="371">
        <v>0.25273799494525</v>
      </c>
      <c r="V1230" s="372">
        <v>5</v>
      </c>
    </row>
    <row r="1231" s="6" customFormat="1" customHeight="1" spans="1:22">
      <c r="A1231" s="351"/>
      <c r="B1231" s="351"/>
      <c r="C1231" s="352"/>
      <c r="D1231" s="349" t="s">
        <v>781</v>
      </c>
      <c r="E1231" s="350">
        <v>90.4</v>
      </c>
      <c r="F1231" s="350">
        <v>140</v>
      </c>
      <c r="G1231" s="350">
        <v>7.5</v>
      </c>
      <c r="H1231" s="350">
        <v>38</v>
      </c>
      <c r="I1231" s="350">
        <v>406.7</v>
      </c>
      <c r="J1231" s="350">
        <v>24.7</v>
      </c>
      <c r="K1231" s="350">
        <v>65</v>
      </c>
      <c r="L1231" s="350">
        <v>120.3</v>
      </c>
      <c r="M1231" s="350">
        <v>115.6</v>
      </c>
      <c r="N1231" s="350">
        <v>96.1</v>
      </c>
      <c r="O1231" s="350">
        <v>26.5</v>
      </c>
      <c r="P1231" s="369">
        <v>11.74</v>
      </c>
      <c r="Q1231" s="369">
        <v>11.69</v>
      </c>
      <c r="R1231" s="369">
        <v>11.62</v>
      </c>
      <c r="S1231" s="369">
        <v>11.68</v>
      </c>
      <c r="T1231" s="369">
        <v>584.2</v>
      </c>
      <c r="U1231" s="371">
        <v>5.22522522522523</v>
      </c>
      <c r="V1231" s="372">
        <v>6</v>
      </c>
    </row>
    <row r="1232" s="6" customFormat="1" customHeight="1" spans="1:22">
      <c r="A1232" s="351"/>
      <c r="B1232" s="351"/>
      <c r="C1232" s="352"/>
      <c r="D1232" s="349" t="s">
        <v>774</v>
      </c>
      <c r="E1232" s="350">
        <v>92.9</v>
      </c>
      <c r="F1232" s="350">
        <v>145</v>
      </c>
      <c r="G1232" s="350">
        <v>7.6</v>
      </c>
      <c r="H1232" s="350">
        <v>24.8</v>
      </c>
      <c r="I1232" s="350">
        <v>226.315789473684</v>
      </c>
      <c r="J1232" s="350">
        <v>23.2</v>
      </c>
      <c r="K1232" s="350">
        <v>93.5483870967742</v>
      </c>
      <c r="L1232" s="350">
        <v>154.9</v>
      </c>
      <c r="M1232" s="350">
        <v>131.5101</v>
      </c>
      <c r="N1232" s="350">
        <v>84.9</v>
      </c>
      <c r="O1232" s="350">
        <v>24.3</v>
      </c>
      <c r="P1232" s="369">
        <v>12.13</v>
      </c>
      <c r="Q1232" s="369">
        <v>11.57</v>
      </c>
      <c r="R1232" s="369">
        <v>11.63</v>
      </c>
      <c r="S1232" s="369">
        <v>11.7766666666667</v>
      </c>
      <c r="T1232" s="369">
        <v>588.833333333333</v>
      </c>
      <c r="U1232" s="371">
        <v>3.72871403405756</v>
      </c>
      <c r="V1232" s="372">
        <v>8</v>
      </c>
    </row>
    <row r="1233" s="6" customFormat="1" customHeight="1" spans="1:22">
      <c r="A1233" s="351"/>
      <c r="B1233" s="351"/>
      <c r="C1233" s="352"/>
      <c r="D1233" s="349" t="s">
        <v>760</v>
      </c>
      <c r="E1233" s="350">
        <v>84.2</v>
      </c>
      <c r="F1233" s="350">
        <v>144</v>
      </c>
      <c r="G1233" s="350">
        <v>10</v>
      </c>
      <c r="H1233" s="350">
        <v>32.8</v>
      </c>
      <c r="I1233" s="350">
        <v>229.3</v>
      </c>
      <c r="J1233" s="350">
        <v>25.4</v>
      </c>
      <c r="K1233" s="350">
        <v>77.2</v>
      </c>
      <c r="L1233" s="350">
        <v>90.2</v>
      </c>
      <c r="M1233" s="350">
        <v>73.3</v>
      </c>
      <c r="N1233" s="350">
        <v>81.3</v>
      </c>
      <c r="O1233" s="350">
        <v>25.5</v>
      </c>
      <c r="P1233" s="369">
        <v>14.15</v>
      </c>
      <c r="Q1233" s="369">
        <v>14.2</v>
      </c>
      <c r="R1233" s="369">
        <v>13.48</v>
      </c>
      <c r="S1233" s="369">
        <v>13.94</v>
      </c>
      <c r="T1233" s="369">
        <v>624.72</v>
      </c>
      <c r="U1233" s="371">
        <v>-10.3536977491961</v>
      </c>
      <c r="V1233" s="372">
        <v>8</v>
      </c>
    </row>
    <row r="1234" s="6" customFormat="1" customHeight="1" spans="1:22">
      <c r="A1234" s="351"/>
      <c r="B1234" s="351"/>
      <c r="C1234" s="352"/>
      <c r="D1234" s="349" t="s">
        <v>738</v>
      </c>
      <c r="E1234" s="350">
        <v>105.3</v>
      </c>
      <c r="F1234" s="350">
        <v>139</v>
      </c>
      <c r="G1234" s="350">
        <v>8</v>
      </c>
      <c r="H1234" s="350">
        <v>37.74</v>
      </c>
      <c r="I1234" s="350">
        <v>371.75</v>
      </c>
      <c r="J1234" s="350">
        <v>22.04</v>
      </c>
      <c r="K1234" s="350">
        <v>58.4</v>
      </c>
      <c r="L1234" s="350">
        <v>148.7</v>
      </c>
      <c r="M1234" s="350">
        <v>129.3</v>
      </c>
      <c r="N1234" s="350">
        <v>87</v>
      </c>
      <c r="O1234" s="350">
        <v>27.8</v>
      </c>
      <c r="P1234" s="369">
        <v>15.38</v>
      </c>
      <c r="Q1234" s="369">
        <v>15.14</v>
      </c>
      <c r="R1234" s="369">
        <v>15.51</v>
      </c>
      <c r="S1234" s="369">
        <v>15.34</v>
      </c>
      <c r="T1234" s="369">
        <v>767.4</v>
      </c>
      <c r="U1234" s="371">
        <v>7.12290502793296</v>
      </c>
      <c r="V1234" s="372">
        <v>1</v>
      </c>
    </row>
    <row r="1235" s="6" customFormat="1" customHeight="1" spans="1:22">
      <c r="A1235" s="351"/>
      <c r="B1235" s="351"/>
      <c r="C1235" s="352"/>
      <c r="D1235" s="349" t="s">
        <v>938</v>
      </c>
      <c r="E1235" s="350">
        <v>115</v>
      </c>
      <c r="F1235" s="350">
        <v>155</v>
      </c>
      <c r="G1235" s="350">
        <v>7.2</v>
      </c>
      <c r="H1235" s="350">
        <v>26.4</v>
      </c>
      <c r="I1235" s="350">
        <v>266.7</v>
      </c>
      <c r="J1235" s="350">
        <v>21.4</v>
      </c>
      <c r="K1235" s="350">
        <v>81.1</v>
      </c>
      <c r="L1235" s="350">
        <v>161.8</v>
      </c>
      <c r="M1235" s="350">
        <v>131.3</v>
      </c>
      <c r="N1235" s="350">
        <v>81.2</v>
      </c>
      <c r="O1235" s="350">
        <v>25.6</v>
      </c>
      <c r="P1235" s="369">
        <v>14.52</v>
      </c>
      <c r="Q1235" s="369">
        <v>14.88</v>
      </c>
      <c r="R1235" s="369">
        <v>14.27</v>
      </c>
      <c r="S1235" s="369">
        <v>14.56</v>
      </c>
      <c r="T1235" s="369">
        <v>606.56</v>
      </c>
      <c r="U1235" s="371">
        <v>10.64</v>
      </c>
      <c r="V1235" s="372">
        <v>2</v>
      </c>
    </row>
    <row r="1236" s="6" customFormat="1" customHeight="1" spans="1:22">
      <c r="A1236" s="351"/>
      <c r="B1236" s="351"/>
      <c r="C1236" s="352"/>
      <c r="D1236" s="349" t="s">
        <v>885</v>
      </c>
      <c r="E1236" s="350">
        <v>99</v>
      </c>
      <c r="F1236" s="350">
        <v>151</v>
      </c>
      <c r="G1236" s="350">
        <v>8.4</v>
      </c>
      <c r="H1236" s="350">
        <v>26.3</v>
      </c>
      <c r="I1236" s="350">
        <v>211.6</v>
      </c>
      <c r="J1236" s="350">
        <v>22.3</v>
      </c>
      <c r="K1236" s="350">
        <v>84.9</v>
      </c>
      <c r="L1236" s="350">
        <v>116.1</v>
      </c>
      <c r="M1236" s="350">
        <v>108.3</v>
      </c>
      <c r="N1236" s="350">
        <v>93.2</v>
      </c>
      <c r="O1236" s="350">
        <v>26</v>
      </c>
      <c r="P1236" s="369">
        <v>12.63</v>
      </c>
      <c r="Q1236" s="369">
        <v>12.66</v>
      </c>
      <c r="R1236" s="369">
        <v>11.99</v>
      </c>
      <c r="S1236" s="369">
        <v>12.43</v>
      </c>
      <c r="T1236" s="369">
        <v>621.3</v>
      </c>
      <c r="U1236" s="371">
        <v>4.98310810810811</v>
      </c>
      <c r="V1236" s="372">
        <v>3</v>
      </c>
    </row>
    <row r="1237" s="6" customFormat="1" customHeight="1" spans="1:22">
      <c r="A1237" s="351"/>
      <c r="B1237" s="351"/>
      <c r="C1237" s="352"/>
      <c r="D1237" s="349" t="s">
        <v>916</v>
      </c>
      <c r="E1237" s="350">
        <v>94.5</v>
      </c>
      <c r="F1237" s="350">
        <v>146</v>
      </c>
      <c r="G1237" s="350">
        <v>8.8</v>
      </c>
      <c r="H1237" s="350">
        <v>28.6</v>
      </c>
      <c r="I1237" s="350">
        <v>225</v>
      </c>
      <c r="J1237" s="350">
        <v>18</v>
      </c>
      <c r="K1237" s="350">
        <v>62.94</v>
      </c>
      <c r="L1237" s="350">
        <v>146.4</v>
      </c>
      <c r="M1237" s="350">
        <v>142.1</v>
      </c>
      <c r="N1237" s="350">
        <v>97</v>
      </c>
      <c r="O1237" s="350">
        <v>27</v>
      </c>
      <c r="P1237" s="369">
        <v>13.96</v>
      </c>
      <c r="Q1237" s="369">
        <v>14.12</v>
      </c>
      <c r="R1237" s="369">
        <v>14.23</v>
      </c>
      <c r="S1237" s="369">
        <v>14.1033333333333</v>
      </c>
      <c r="T1237" s="369">
        <v>705.166666666667</v>
      </c>
      <c r="U1237" s="371">
        <v>6.27982918864606</v>
      </c>
      <c r="V1237" s="372">
        <v>3</v>
      </c>
    </row>
    <row r="1238" s="7" customFormat="1" customHeight="1" spans="1:22">
      <c r="A1238" s="353"/>
      <c r="B1238" s="351"/>
      <c r="C1238" s="354"/>
      <c r="D1238" s="355" t="s">
        <v>580</v>
      </c>
      <c r="E1238" s="356">
        <v>95.7083333333333</v>
      </c>
      <c r="F1238" s="356">
        <v>146.833333333333</v>
      </c>
      <c r="G1238" s="356">
        <v>7.80333333333333</v>
      </c>
      <c r="H1238" s="356">
        <v>30.8008333333333</v>
      </c>
      <c r="I1238" s="356">
        <v>328.41798245614</v>
      </c>
      <c r="J1238" s="356">
        <v>22.1016666666667</v>
      </c>
      <c r="K1238" s="356">
        <v>72.6048655913979</v>
      </c>
      <c r="L1238" s="356">
        <v>131.5525</v>
      </c>
      <c r="M1238" s="356">
        <v>117.976675</v>
      </c>
      <c r="N1238" s="356">
        <v>89.5208333333333</v>
      </c>
      <c r="O1238" s="356">
        <v>26.0283333333333</v>
      </c>
      <c r="P1238" s="370">
        <v>13.3308333333333</v>
      </c>
      <c r="Q1238" s="370">
        <v>13.3016666666667</v>
      </c>
      <c r="R1238" s="370">
        <v>13.1641666666667</v>
      </c>
      <c r="S1238" s="370">
        <v>13.265</v>
      </c>
      <c r="T1238" s="370">
        <v>650.655625</v>
      </c>
      <c r="U1238" s="373">
        <v>3.00534533725307</v>
      </c>
      <c r="V1238" s="374">
        <v>5</v>
      </c>
    </row>
    <row r="1239" s="6" customFormat="1" customHeight="1" spans="1:22">
      <c r="A1239" s="347" t="s">
        <v>861</v>
      </c>
      <c r="B1239" s="351"/>
      <c r="C1239" s="357" t="s">
        <v>939</v>
      </c>
      <c r="D1239" s="349" t="s">
        <v>739</v>
      </c>
      <c r="E1239" s="350">
        <v>92</v>
      </c>
      <c r="F1239" s="350">
        <v>138</v>
      </c>
      <c r="G1239" s="350">
        <v>7.6</v>
      </c>
      <c r="H1239" s="350">
        <v>34.8</v>
      </c>
      <c r="I1239" s="350">
        <v>357.6</v>
      </c>
      <c r="J1239" s="350">
        <v>23.8</v>
      </c>
      <c r="K1239" s="350">
        <v>68.3</v>
      </c>
      <c r="L1239" s="350">
        <v>124.9</v>
      </c>
      <c r="M1239" s="350">
        <v>122.6</v>
      </c>
      <c r="N1239" s="350">
        <v>98.1</v>
      </c>
      <c r="O1239" s="350">
        <v>24.8</v>
      </c>
      <c r="P1239" s="369">
        <v>14.58</v>
      </c>
      <c r="Q1239" s="369">
        <v>13.5</v>
      </c>
      <c r="R1239" s="369">
        <v>14.44</v>
      </c>
      <c r="S1239" s="369">
        <v>14.17</v>
      </c>
      <c r="T1239" s="369">
        <v>708.7</v>
      </c>
      <c r="U1239" s="371">
        <v>2.93</v>
      </c>
      <c r="V1239" s="372">
        <v>9</v>
      </c>
    </row>
    <row r="1240" s="6" customFormat="1" customHeight="1" spans="1:22">
      <c r="A1240" s="351"/>
      <c r="B1240" s="351"/>
      <c r="C1240" s="358"/>
      <c r="D1240" s="349" t="s">
        <v>774</v>
      </c>
      <c r="E1240" s="350">
        <v>85.7</v>
      </c>
      <c r="F1240" s="350">
        <v>146</v>
      </c>
      <c r="G1240" s="350">
        <v>10.6666666666667</v>
      </c>
      <c r="H1240" s="350">
        <v>30.8</v>
      </c>
      <c r="I1240" s="350">
        <v>188.75</v>
      </c>
      <c r="J1240" s="350">
        <v>23.1</v>
      </c>
      <c r="K1240" s="350">
        <v>75</v>
      </c>
      <c r="L1240" s="350">
        <v>134.2</v>
      </c>
      <c r="M1240" s="350">
        <v>122.1</v>
      </c>
      <c r="N1240" s="350">
        <v>90.983606557377</v>
      </c>
      <c r="O1240" s="350">
        <v>24</v>
      </c>
      <c r="P1240" s="369">
        <v>11.98</v>
      </c>
      <c r="Q1240" s="369">
        <v>12.38</v>
      </c>
      <c r="R1240" s="369">
        <v>12.42</v>
      </c>
      <c r="S1240" s="369">
        <v>12.26</v>
      </c>
      <c r="T1240" s="369">
        <v>613</v>
      </c>
      <c r="U1240" s="371">
        <v>2.88111888111889</v>
      </c>
      <c r="V1240" s="372">
        <v>9</v>
      </c>
    </row>
    <row r="1241" s="6" customFormat="1" customHeight="1" spans="1:22">
      <c r="A1241" s="351"/>
      <c r="B1241" s="351"/>
      <c r="C1241" s="358"/>
      <c r="D1241" s="349" t="s">
        <v>771</v>
      </c>
      <c r="E1241" s="350">
        <v>96.7</v>
      </c>
      <c r="F1241" s="350">
        <v>135</v>
      </c>
      <c r="G1241" s="350">
        <v>5.3</v>
      </c>
      <c r="H1241" s="350">
        <v>25</v>
      </c>
      <c r="I1241" s="350">
        <v>371.698113207547</v>
      </c>
      <c r="J1241" s="350">
        <v>19.4</v>
      </c>
      <c r="K1241" s="350">
        <v>77.6</v>
      </c>
      <c r="L1241" s="350">
        <v>154.96</v>
      </c>
      <c r="M1241" s="350">
        <v>147.61</v>
      </c>
      <c r="N1241" s="350">
        <v>95.26</v>
      </c>
      <c r="O1241" s="350">
        <v>27.34</v>
      </c>
      <c r="P1241" s="369">
        <v>16.17</v>
      </c>
      <c r="Q1241" s="369">
        <v>16.758</v>
      </c>
      <c r="R1241" s="369">
        <v>16.1</v>
      </c>
      <c r="S1241" s="369">
        <v>16.3426666666667</v>
      </c>
      <c r="T1241" s="369">
        <v>817.133333333333</v>
      </c>
      <c r="U1241" s="371">
        <v>16.66</v>
      </c>
      <c r="V1241" s="372">
        <v>4</v>
      </c>
    </row>
    <row r="1242" s="6" customFormat="1" customHeight="1" spans="1:22">
      <c r="A1242" s="351"/>
      <c r="B1242" s="351"/>
      <c r="C1242" s="358"/>
      <c r="D1242" s="349" t="s">
        <v>940</v>
      </c>
      <c r="E1242" s="350">
        <v>93.4</v>
      </c>
      <c r="F1242" s="350">
        <v>145</v>
      </c>
      <c r="G1242" s="350">
        <v>7.1</v>
      </c>
      <c r="H1242" s="350">
        <v>33.1</v>
      </c>
      <c r="I1242" s="350">
        <v>366.3</v>
      </c>
      <c r="J1242" s="350">
        <v>23.8</v>
      </c>
      <c r="K1242" s="350">
        <v>71.9</v>
      </c>
      <c r="L1242" s="350">
        <v>107.4</v>
      </c>
      <c r="M1242" s="350">
        <v>102.9</v>
      </c>
      <c r="N1242" s="350">
        <v>95.7</v>
      </c>
      <c r="O1242" s="350">
        <v>28.3</v>
      </c>
      <c r="P1242" s="369">
        <v>12.77</v>
      </c>
      <c r="Q1242" s="369">
        <v>13.04</v>
      </c>
      <c r="R1242" s="369">
        <v>12.98</v>
      </c>
      <c r="S1242" s="369">
        <v>12.93</v>
      </c>
      <c r="T1242" s="369">
        <v>684.1</v>
      </c>
      <c r="U1242" s="371">
        <v>5.98</v>
      </c>
      <c r="V1242" s="372">
        <v>2</v>
      </c>
    </row>
    <row r="1243" s="6" customFormat="1" customHeight="1" spans="1:22">
      <c r="A1243" s="351"/>
      <c r="B1243" s="351"/>
      <c r="C1243" s="358"/>
      <c r="D1243" s="349" t="s">
        <v>738</v>
      </c>
      <c r="E1243" s="350">
        <v>105</v>
      </c>
      <c r="F1243" s="350">
        <v>146</v>
      </c>
      <c r="G1243" s="350">
        <v>8</v>
      </c>
      <c r="H1243" s="350">
        <v>40.7</v>
      </c>
      <c r="I1243" s="350">
        <v>408.8</v>
      </c>
      <c r="J1243" s="350">
        <v>22.3</v>
      </c>
      <c r="K1243" s="350">
        <v>69.5</v>
      </c>
      <c r="L1243" s="350">
        <v>166.4</v>
      </c>
      <c r="M1243" s="350">
        <v>144.5</v>
      </c>
      <c r="N1243" s="350">
        <v>86.8</v>
      </c>
      <c r="O1243" s="350">
        <v>25.2</v>
      </c>
      <c r="P1243" s="369">
        <v>14.34</v>
      </c>
      <c r="Q1243" s="369">
        <v>14.28</v>
      </c>
      <c r="R1243" s="369">
        <v>14.1</v>
      </c>
      <c r="S1243" s="369">
        <v>14.24</v>
      </c>
      <c r="T1243" s="369">
        <v>711.9</v>
      </c>
      <c r="U1243" s="371">
        <v>4.2</v>
      </c>
      <c r="V1243" s="372">
        <v>4</v>
      </c>
    </row>
    <row r="1244" s="6" customFormat="1" customHeight="1" spans="1:22">
      <c r="A1244" s="351"/>
      <c r="B1244" s="351"/>
      <c r="C1244" s="358"/>
      <c r="D1244" s="349" t="s">
        <v>781</v>
      </c>
      <c r="E1244" s="350">
        <v>98.3</v>
      </c>
      <c r="F1244" s="350">
        <v>144</v>
      </c>
      <c r="G1244" s="350">
        <v>7.5</v>
      </c>
      <c r="H1244" s="350">
        <v>36.8</v>
      </c>
      <c r="I1244" s="350">
        <v>390.7</v>
      </c>
      <c r="J1244" s="350">
        <v>21.6</v>
      </c>
      <c r="K1244" s="350">
        <v>58.7</v>
      </c>
      <c r="L1244" s="350">
        <v>143.8</v>
      </c>
      <c r="M1244" s="350">
        <v>128.8</v>
      </c>
      <c r="N1244" s="350">
        <v>89.6</v>
      </c>
      <c r="O1244" s="350">
        <v>25.3</v>
      </c>
      <c r="P1244" s="369">
        <v>13.36</v>
      </c>
      <c r="Q1244" s="369">
        <v>12.73</v>
      </c>
      <c r="R1244" s="369">
        <v>13.12</v>
      </c>
      <c r="S1244" s="369">
        <v>13.07</v>
      </c>
      <c r="T1244" s="369">
        <v>653.5</v>
      </c>
      <c r="U1244" s="371">
        <v>6.7</v>
      </c>
      <c r="V1244" s="372">
        <v>4</v>
      </c>
    </row>
    <row r="1245" s="6" customFormat="1" customHeight="1" spans="1:22">
      <c r="A1245" s="351"/>
      <c r="B1245" s="351"/>
      <c r="C1245" s="358"/>
      <c r="D1245" s="349" t="s">
        <v>730</v>
      </c>
      <c r="E1245" s="350">
        <v>109.9</v>
      </c>
      <c r="F1245" s="350">
        <v>145</v>
      </c>
      <c r="G1245" s="350">
        <v>4</v>
      </c>
      <c r="H1245" s="350">
        <v>31.4</v>
      </c>
      <c r="I1245" s="350">
        <v>685</v>
      </c>
      <c r="J1245" s="350">
        <v>22</v>
      </c>
      <c r="K1245" s="350">
        <v>70.1</v>
      </c>
      <c r="L1245" s="350">
        <v>172.1</v>
      </c>
      <c r="M1245" s="350">
        <v>169.3</v>
      </c>
      <c r="N1245" s="350">
        <v>98.4</v>
      </c>
      <c r="O1245" s="350">
        <v>28.8</v>
      </c>
      <c r="P1245" s="369">
        <v>15.81</v>
      </c>
      <c r="Q1245" s="369">
        <v>15.56</v>
      </c>
      <c r="R1245" s="369">
        <v>14.63</v>
      </c>
      <c r="S1245" s="369">
        <v>15.33</v>
      </c>
      <c r="T1245" s="369">
        <v>766.63</v>
      </c>
      <c r="U1245" s="371">
        <v>15.56</v>
      </c>
      <c r="V1245" s="372">
        <v>2</v>
      </c>
    </row>
    <row r="1246" s="6" customFormat="1" customHeight="1" spans="1:22">
      <c r="A1246" s="351"/>
      <c r="B1246" s="351"/>
      <c r="C1246" s="358"/>
      <c r="D1246" s="349" t="s">
        <v>754</v>
      </c>
      <c r="E1246" s="350">
        <v>97.8</v>
      </c>
      <c r="F1246" s="350">
        <v>154</v>
      </c>
      <c r="G1246" s="350">
        <v>7.2</v>
      </c>
      <c r="H1246" s="350">
        <v>25.5</v>
      </c>
      <c r="I1246" s="350">
        <v>254.2</v>
      </c>
      <c r="J1246" s="350">
        <v>20.6</v>
      </c>
      <c r="K1246" s="350">
        <v>80.8</v>
      </c>
      <c r="L1246" s="350">
        <v>137.8</v>
      </c>
      <c r="M1246" s="350">
        <v>110</v>
      </c>
      <c r="N1246" s="350">
        <v>79.8</v>
      </c>
      <c r="O1246" s="350">
        <v>26.9</v>
      </c>
      <c r="P1246" s="369">
        <v>13.59</v>
      </c>
      <c r="Q1246" s="369">
        <v>13.5</v>
      </c>
      <c r="R1246" s="369">
        <v>13.36</v>
      </c>
      <c r="S1246" s="369">
        <v>13.48</v>
      </c>
      <c r="T1246" s="369">
        <v>603.49</v>
      </c>
      <c r="U1246" s="371">
        <v>2.09</v>
      </c>
      <c r="V1246" s="372">
        <v>8</v>
      </c>
    </row>
    <row r="1247" s="6" customFormat="1" customHeight="1" spans="1:22">
      <c r="A1247" s="351"/>
      <c r="B1247" s="351"/>
      <c r="C1247" s="358"/>
      <c r="D1247" s="349" t="s">
        <v>728</v>
      </c>
      <c r="E1247" s="350">
        <v>95.8</v>
      </c>
      <c r="F1247" s="350">
        <v>156</v>
      </c>
      <c r="G1247" s="350">
        <v>8.5</v>
      </c>
      <c r="H1247" s="350">
        <v>34.6</v>
      </c>
      <c r="I1247" s="350">
        <v>307.1</v>
      </c>
      <c r="J1247" s="350">
        <v>23.6</v>
      </c>
      <c r="K1247" s="350">
        <v>68.2</v>
      </c>
      <c r="L1247" s="350">
        <v>121</v>
      </c>
      <c r="M1247" s="350">
        <v>109.8</v>
      </c>
      <c r="N1247" s="350">
        <v>90.7</v>
      </c>
      <c r="O1247" s="350">
        <v>23.8</v>
      </c>
      <c r="P1247" s="369">
        <v>15.84</v>
      </c>
      <c r="Q1247" s="369">
        <v>15.98</v>
      </c>
      <c r="R1247" s="369">
        <v>16.16</v>
      </c>
      <c r="S1247" s="369">
        <v>15.99</v>
      </c>
      <c r="T1247" s="369">
        <v>799.7</v>
      </c>
      <c r="U1247" s="371">
        <v>2.96200901481005</v>
      </c>
      <c r="V1247" s="372">
        <v>11</v>
      </c>
    </row>
    <row r="1248" s="6" customFormat="1" customHeight="1" spans="1:22">
      <c r="A1248" s="351"/>
      <c r="B1248" s="351"/>
      <c r="C1248" s="358"/>
      <c r="D1248" s="349" t="s">
        <v>755</v>
      </c>
      <c r="E1248" s="350">
        <v>100</v>
      </c>
      <c r="F1248" s="350">
        <v>159</v>
      </c>
      <c r="G1248" s="350">
        <v>8.9</v>
      </c>
      <c r="H1248" s="350">
        <v>34.6</v>
      </c>
      <c r="I1248" s="350">
        <v>388.8</v>
      </c>
      <c r="J1248" s="350">
        <v>22.8</v>
      </c>
      <c r="K1248" s="350">
        <v>65.9</v>
      </c>
      <c r="L1248" s="350">
        <v>119.3</v>
      </c>
      <c r="M1248" s="350">
        <v>110.1</v>
      </c>
      <c r="N1248" s="350">
        <v>92.3</v>
      </c>
      <c r="O1248" s="350">
        <v>28.2</v>
      </c>
      <c r="P1248" s="369">
        <v>14.45</v>
      </c>
      <c r="Q1248" s="369">
        <v>13.88</v>
      </c>
      <c r="R1248" s="369">
        <v>14.26</v>
      </c>
      <c r="S1248" s="369">
        <v>14.2</v>
      </c>
      <c r="T1248" s="369">
        <v>709.8</v>
      </c>
      <c r="U1248" s="371">
        <v>11.8</v>
      </c>
      <c r="V1248" s="372">
        <v>2</v>
      </c>
    </row>
    <row r="1249" s="6" customFormat="1" customHeight="1" spans="1:22">
      <c r="A1249" s="351"/>
      <c r="B1249" s="351"/>
      <c r="C1249" s="358"/>
      <c r="D1249" s="349" t="s">
        <v>916</v>
      </c>
      <c r="E1249" s="350">
        <v>102.7</v>
      </c>
      <c r="F1249" s="350">
        <v>153</v>
      </c>
      <c r="G1249" s="350">
        <v>7.7</v>
      </c>
      <c r="H1249" s="350">
        <v>33.6</v>
      </c>
      <c r="I1249" s="350">
        <v>335.9</v>
      </c>
      <c r="J1249" s="350">
        <v>24.1</v>
      </c>
      <c r="K1249" s="350">
        <v>71.9</v>
      </c>
      <c r="L1249" s="350">
        <v>138.7</v>
      </c>
      <c r="M1249" s="350">
        <v>134.7</v>
      </c>
      <c r="N1249" s="350">
        <v>97.1</v>
      </c>
      <c r="O1249" s="350">
        <v>28.3</v>
      </c>
      <c r="P1249" s="369">
        <v>14.76</v>
      </c>
      <c r="Q1249" s="369">
        <v>14.76</v>
      </c>
      <c r="R1249" s="369">
        <v>14.86</v>
      </c>
      <c r="S1249" s="369">
        <v>14.79</v>
      </c>
      <c r="T1249" s="369">
        <v>739.67</v>
      </c>
      <c r="U1249" s="371">
        <v>4.67</v>
      </c>
      <c r="V1249" s="372">
        <v>6</v>
      </c>
    </row>
    <row r="1250" s="6" customFormat="1" customHeight="1" spans="1:22">
      <c r="A1250" s="351"/>
      <c r="B1250" s="351"/>
      <c r="C1250" s="358"/>
      <c r="D1250" s="349" t="s">
        <v>760</v>
      </c>
      <c r="E1250" s="350">
        <v>97</v>
      </c>
      <c r="F1250" s="350">
        <v>146</v>
      </c>
      <c r="G1250" s="350">
        <v>10.2</v>
      </c>
      <c r="H1250" s="350">
        <v>25</v>
      </c>
      <c r="I1250" s="350">
        <v>145.098039215686</v>
      </c>
      <c r="J1250" s="350">
        <v>19.2</v>
      </c>
      <c r="K1250" s="350">
        <v>76.8</v>
      </c>
      <c r="L1250" s="350">
        <v>141.471232876712</v>
      </c>
      <c r="M1250" s="350">
        <v>124.87</v>
      </c>
      <c r="N1250" s="350">
        <v>88.2652942657399</v>
      </c>
      <c r="O1250" s="350">
        <v>31.61</v>
      </c>
      <c r="P1250" s="369">
        <v>16.7</v>
      </c>
      <c r="Q1250" s="369">
        <v>16.43</v>
      </c>
      <c r="R1250" s="369">
        <v>16.5050603341195</v>
      </c>
      <c r="S1250" s="369">
        <v>16.5450201113732</v>
      </c>
      <c r="T1250" s="369">
        <v>827.462007325517</v>
      </c>
      <c r="U1250" s="371">
        <v>2.66914911911625</v>
      </c>
      <c r="V1250" s="372">
        <v>3</v>
      </c>
    </row>
    <row r="1251" s="7" customFormat="1" customHeight="1" spans="1:22">
      <c r="A1251" s="353"/>
      <c r="B1251" s="351"/>
      <c r="C1251" s="359"/>
      <c r="D1251" s="355" t="s">
        <v>580</v>
      </c>
      <c r="E1251" s="356">
        <v>97.8583333333333</v>
      </c>
      <c r="F1251" s="356">
        <v>147.25</v>
      </c>
      <c r="G1251" s="356">
        <v>7.72222222222222</v>
      </c>
      <c r="H1251" s="356">
        <v>32.1583333333333</v>
      </c>
      <c r="I1251" s="356">
        <v>349.995512701936</v>
      </c>
      <c r="J1251" s="356">
        <v>22.1916666666667</v>
      </c>
      <c r="K1251" s="356">
        <v>71.225</v>
      </c>
      <c r="L1251" s="356">
        <v>138.502602739726</v>
      </c>
      <c r="M1251" s="356">
        <v>127.273333333333</v>
      </c>
      <c r="N1251" s="356">
        <v>91.9174084019264</v>
      </c>
      <c r="O1251" s="356">
        <v>26.8791666666667</v>
      </c>
      <c r="P1251" s="370">
        <v>14.5291666666667</v>
      </c>
      <c r="Q1251" s="370">
        <v>14.3998333333333</v>
      </c>
      <c r="R1251" s="370">
        <v>14.4112550278433</v>
      </c>
      <c r="S1251" s="370">
        <v>14.4456405648367</v>
      </c>
      <c r="T1251" s="370">
        <v>719.590445054904</v>
      </c>
      <c r="U1251" s="373">
        <v>6.54938816703215</v>
      </c>
      <c r="V1251" s="374">
        <v>3</v>
      </c>
    </row>
    <row r="1252" s="6" customFormat="1" customHeight="1" spans="1:22">
      <c r="A1252" s="347" t="s">
        <v>941</v>
      </c>
      <c r="B1252" s="351"/>
      <c r="C1252" s="357" t="s">
        <v>942</v>
      </c>
      <c r="D1252" s="349" t="s">
        <v>739</v>
      </c>
      <c r="E1252" s="360">
        <v>94</v>
      </c>
      <c r="F1252" s="360">
        <v>150</v>
      </c>
      <c r="G1252" s="360">
        <v>7.9</v>
      </c>
      <c r="H1252" s="360">
        <v>29.4</v>
      </c>
      <c r="I1252" s="360">
        <v>272.7</v>
      </c>
      <c r="J1252" s="360">
        <v>22.5</v>
      </c>
      <c r="K1252" s="360">
        <v>76.5</v>
      </c>
      <c r="L1252" s="360">
        <v>127.8</v>
      </c>
      <c r="M1252" s="360">
        <v>120.8</v>
      </c>
      <c r="N1252" s="360">
        <v>94.6</v>
      </c>
      <c r="O1252" s="360">
        <v>25.3</v>
      </c>
      <c r="P1252" s="369">
        <v>335.2</v>
      </c>
      <c r="Q1252" s="369">
        <v>326.5</v>
      </c>
      <c r="R1252" s="369"/>
      <c r="S1252" s="369">
        <v>330.85</v>
      </c>
      <c r="T1252" s="369">
        <v>661.7</v>
      </c>
      <c r="U1252" s="371">
        <v>3.75</v>
      </c>
      <c r="V1252" s="372">
        <v>2</v>
      </c>
    </row>
    <row r="1253" s="6" customFormat="1" customHeight="1" spans="1:22">
      <c r="A1253" s="351"/>
      <c r="B1253" s="351"/>
      <c r="C1253" s="358"/>
      <c r="D1253" s="349" t="s">
        <v>774</v>
      </c>
      <c r="E1253" s="360"/>
      <c r="F1253" s="360">
        <v>134</v>
      </c>
      <c r="G1253" s="360"/>
      <c r="H1253" s="360"/>
      <c r="I1253" s="360"/>
      <c r="J1253" s="360"/>
      <c r="K1253" s="360"/>
      <c r="L1253" s="360"/>
      <c r="M1253" s="360"/>
      <c r="N1253" s="360"/>
      <c r="O1253" s="360"/>
      <c r="P1253" s="369">
        <v>363.833333333333</v>
      </c>
      <c r="Q1253" s="369">
        <v>369.375</v>
      </c>
      <c r="R1253" s="369"/>
      <c r="S1253" s="369">
        <v>366.604166666667</v>
      </c>
      <c r="T1253" s="369">
        <v>733.21</v>
      </c>
      <c r="U1253" s="371">
        <v>5.36</v>
      </c>
      <c r="V1253" s="372">
        <v>2</v>
      </c>
    </row>
    <row r="1254" s="6" customFormat="1" customHeight="1" spans="1:22">
      <c r="A1254" s="351"/>
      <c r="B1254" s="351"/>
      <c r="C1254" s="358"/>
      <c r="D1254" s="349" t="s">
        <v>771</v>
      </c>
      <c r="E1254" s="360">
        <v>95.5</v>
      </c>
      <c r="F1254" s="360">
        <v>146</v>
      </c>
      <c r="G1254" s="360">
        <v>7.5</v>
      </c>
      <c r="H1254" s="360">
        <v>32.5</v>
      </c>
      <c r="I1254" s="360">
        <v>330</v>
      </c>
      <c r="J1254" s="360">
        <v>24.3</v>
      </c>
      <c r="K1254" s="360">
        <v>74.8</v>
      </c>
      <c r="L1254" s="360">
        <v>134.98253968254</v>
      </c>
      <c r="M1254" s="360">
        <v>127.211111111111</v>
      </c>
      <c r="N1254" s="360">
        <v>94.0668317440689</v>
      </c>
      <c r="O1254" s="360">
        <v>25.5233333333333</v>
      </c>
      <c r="P1254" s="369">
        <v>206.8</v>
      </c>
      <c r="Q1254" s="369">
        <v>198.7</v>
      </c>
      <c r="R1254" s="369"/>
      <c r="S1254" s="369">
        <v>202.75</v>
      </c>
      <c r="T1254" s="369">
        <v>751.1</v>
      </c>
      <c r="U1254" s="371">
        <v>12.3</v>
      </c>
      <c r="V1254" s="372">
        <v>1</v>
      </c>
    </row>
    <row r="1255" s="6" customFormat="1" customHeight="1" spans="1:22">
      <c r="A1255" s="351"/>
      <c r="B1255" s="351"/>
      <c r="C1255" s="358"/>
      <c r="D1255" s="349" t="s">
        <v>940</v>
      </c>
      <c r="E1255" s="360">
        <v>102.9</v>
      </c>
      <c r="F1255" s="360">
        <v>148</v>
      </c>
      <c r="G1255" s="360">
        <v>6.8</v>
      </c>
      <c r="H1255" s="360">
        <v>32.1</v>
      </c>
      <c r="I1255" s="360">
        <v>360.2</v>
      </c>
      <c r="J1255" s="360">
        <v>22.79</v>
      </c>
      <c r="K1255" s="360">
        <v>70.9968847352025</v>
      </c>
      <c r="L1255" s="360">
        <v>145.285714285714</v>
      </c>
      <c r="M1255" s="360">
        <v>138.142857142857</v>
      </c>
      <c r="N1255" s="360">
        <v>95.0835791543757</v>
      </c>
      <c r="O1255" s="360">
        <v>27.12</v>
      </c>
      <c r="P1255" s="369">
        <v>153.625</v>
      </c>
      <c r="Q1255" s="369">
        <v>154.475</v>
      </c>
      <c r="R1255" s="369"/>
      <c r="S1255" s="369">
        <v>154.05</v>
      </c>
      <c r="T1255" s="369">
        <v>685.009</v>
      </c>
      <c r="U1255" s="371">
        <v>4.07904737775526</v>
      </c>
      <c r="V1255" s="372">
        <v>2</v>
      </c>
    </row>
    <row r="1256" s="6" customFormat="1" customHeight="1" spans="1:22">
      <c r="A1256" s="351"/>
      <c r="B1256" s="351"/>
      <c r="C1256" s="358"/>
      <c r="D1256" s="349" t="s">
        <v>738</v>
      </c>
      <c r="E1256" s="360">
        <v>105.5</v>
      </c>
      <c r="F1256" s="360">
        <v>141</v>
      </c>
      <c r="G1256" s="360">
        <v>7.4</v>
      </c>
      <c r="H1256" s="360">
        <v>37.1</v>
      </c>
      <c r="I1256" s="360">
        <v>400.7</v>
      </c>
      <c r="J1256" s="360">
        <v>19.6</v>
      </c>
      <c r="K1256" s="360">
        <v>52.9</v>
      </c>
      <c r="L1256" s="360">
        <v>151.2</v>
      </c>
      <c r="M1256" s="360">
        <v>138.8</v>
      </c>
      <c r="N1256" s="360">
        <v>91.8</v>
      </c>
      <c r="O1256" s="360">
        <v>27.8</v>
      </c>
      <c r="P1256" s="369">
        <v>220.85</v>
      </c>
      <c r="Q1256" s="369">
        <v>223.88</v>
      </c>
      <c r="R1256" s="369"/>
      <c r="S1256" s="369">
        <v>222.365</v>
      </c>
      <c r="T1256" s="369">
        <v>726.72</v>
      </c>
      <c r="U1256" s="371">
        <v>4.8</v>
      </c>
      <c r="V1256" s="372">
        <v>1</v>
      </c>
    </row>
    <row r="1257" s="6" customFormat="1" customHeight="1" spans="1:22">
      <c r="A1257" s="351"/>
      <c r="B1257" s="351"/>
      <c r="C1257" s="358"/>
      <c r="D1257" s="349" t="s">
        <v>781</v>
      </c>
      <c r="E1257" s="360">
        <v>95.1</v>
      </c>
      <c r="F1257" s="360">
        <v>146</v>
      </c>
      <c r="G1257" s="360">
        <v>7.4</v>
      </c>
      <c r="H1257" s="360">
        <v>31.7</v>
      </c>
      <c r="I1257" s="360">
        <v>328.4</v>
      </c>
      <c r="J1257" s="360">
        <v>22.2</v>
      </c>
      <c r="K1257" s="360">
        <v>70</v>
      </c>
      <c r="L1257" s="360">
        <v>138.6</v>
      </c>
      <c r="M1257" s="360">
        <v>134.1</v>
      </c>
      <c r="N1257" s="360">
        <v>96.8</v>
      </c>
      <c r="O1257" s="360">
        <v>28.3</v>
      </c>
      <c r="P1257" s="369">
        <v>230.6</v>
      </c>
      <c r="Q1257" s="369">
        <v>217.7</v>
      </c>
      <c r="R1257" s="369"/>
      <c r="S1257" s="369">
        <v>224.15</v>
      </c>
      <c r="T1257" s="369">
        <v>679.5</v>
      </c>
      <c r="U1257" s="371">
        <v>3.7</v>
      </c>
      <c r="V1257" s="372">
        <v>2</v>
      </c>
    </row>
    <row r="1258" s="6" customFormat="1" customHeight="1" spans="1:22">
      <c r="A1258" s="351"/>
      <c r="B1258" s="351"/>
      <c r="C1258" s="358"/>
      <c r="D1258" s="349" t="s">
        <v>754</v>
      </c>
      <c r="E1258" s="360">
        <v>98.8</v>
      </c>
      <c r="F1258" s="360">
        <v>154</v>
      </c>
      <c r="G1258" s="360">
        <v>7.2</v>
      </c>
      <c r="H1258" s="360">
        <v>28.4</v>
      </c>
      <c r="I1258" s="360">
        <v>294.4</v>
      </c>
      <c r="J1258" s="360">
        <v>24</v>
      </c>
      <c r="K1258" s="360">
        <v>84.5</v>
      </c>
      <c r="L1258" s="360">
        <v>137.8</v>
      </c>
      <c r="M1258" s="360">
        <v>110</v>
      </c>
      <c r="N1258" s="360">
        <v>79.8</v>
      </c>
      <c r="O1258" s="360">
        <v>26.9</v>
      </c>
      <c r="P1258" s="369">
        <v>230.31</v>
      </c>
      <c r="Q1258" s="369">
        <v>234.16</v>
      </c>
      <c r="R1258" s="369"/>
      <c r="S1258" s="369">
        <v>232.235</v>
      </c>
      <c r="T1258" s="369">
        <v>703.03</v>
      </c>
      <c r="U1258" s="371">
        <v>3.58</v>
      </c>
      <c r="V1258" s="372">
        <v>2</v>
      </c>
    </row>
    <row r="1259" s="6" customFormat="1" customHeight="1" spans="1:22">
      <c r="A1259" s="351"/>
      <c r="B1259" s="351"/>
      <c r="C1259" s="358"/>
      <c r="D1259" s="349" t="s">
        <v>728</v>
      </c>
      <c r="E1259" s="360">
        <v>99.4</v>
      </c>
      <c r="F1259" s="360">
        <v>154</v>
      </c>
      <c r="G1259" s="360">
        <v>8.4</v>
      </c>
      <c r="H1259" s="360">
        <v>35.4</v>
      </c>
      <c r="I1259" s="360">
        <v>321.4</v>
      </c>
      <c r="J1259" s="360">
        <v>23.5</v>
      </c>
      <c r="K1259" s="360">
        <v>66.4</v>
      </c>
      <c r="L1259" s="360">
        <v>131.4</v>
      </c>
      <c r="M1259" s="360">
        <v>119.3</v>
      </c>
      <c r="N1259" s="360">
        <v>90.8</v>
      </c>
      <c r="O1259" s="360">
        <v>31.3</v>
      </c>
      <c r="P1259" s="369">
        <v>184.74</v>
      </c>
      <c r="Q1259" s="369">
        <v>179.53</v>
      </c>
      <c r="R1259" s="369"/>
      <c r="S1259" s="369">
        <v>182.135</v>
      </c>
      <c r="T1259" s="369">
        <v>728.52</v>
      </c>
      <c r="U1259" s="371">
        <v>4.43</v>
      </c>
      <c r="V1259" s="372">
        <v>1</v>
      </c>
    </row>
    <row r="1260" s="6" customFormat="1" customHeight="1" spans="1:22">
      <c r="A1260" s="351"/>
      <c r="B1260" s="351"/>
      <c r="C1260" s="358"/>
      <c r="D1260" s="349" t="s">
        <v>755</v>
      </c>
      <c r="E1260" s="360">
        <v>86</v>
      </c>
      <c r="F1260" s="360">
        <v>158</v>
      </c>
      <c r="G1260" s="360">
        <v>9.2</v>
      </c>
      <c r="H1260" s="360">
        <v>35.8</v>
      </c>
      <c r="I1260" s="360">
        <v>389.1</v>
      </c>
      <c r="J1260" s="360">
        <v>25.7</v>
      </c>
      <c r="K1260" s="360">
        <v>71.8</v>
      </c>
      <c r="L1260" s="360">
        <v>109.3</v>
      </c>
      <c r="M1260" s="360">
        <v>101.8</v>
      </c>
      <c r="N1260" s="360">
        <v>93.1</v>
      </c>
      <c r="O1260" s="360">
        <v>26.8</v>
      </c>
      <c r="P1260" s="369">
        <v>213.3</v>
      </c>
      <c r="Q1260" s="369">
        <v>205.7</v>
      </c>
      <c r="R1260" s="369"/>
      <c r="S1260" s="369">
        <v>209.5</v>
      </c>
      <c r="T1260" s="369">
        <v>698.3</v>
      </c>
      <c r="U1260" s="371">
        <v>8.7</v>
      </c>
      <c r="V1260" s="372">
        <v>1</v>
      </c>
    </row>
    <row r="1261" s="6" customFormat="1" customHeight="1" spans="1:22">
      <c r="A1261" s="351"/>
      <c r="B1261" s="351"/>
      <c r="C1261" s="358"/>
      <c r="D1261" s="349" t="s">
        <v>943</v>
      </c>
      <c r="E1261" s="360">
        <v>98.5</v>
      </c>
      <c r="F1261" s="360">
        <v>148</v>
      </c>
      <c r="G1261" s="360">
        <v>7.5</v>
      </c>
      <c r="H1261" s="360">
        <v>30.3</v>
      </c>
      <c r="I1261" s="360">
        <v>304</v>
      </c>
      <c r="J1261" s="360">
        <v>21</v>
      </c>
      <c r="K1261" s="360">
        <v>69.3069306930693</v>
      </c>
      <c r="L1261" s="360">
        <v>113.846153846154</v>
      </c>
      <c r="M1261" s="360">
        <v>109.769230769231</v>
      </c>
      <c r="N1261" s="360">
        <v>96.4189189189189</v>
      </c>
      <c r="O1261" s="360">
        <v>28.6</v>
      </c>
      <c r="P1261" s="369">
        <v>329.06</v>
      </c>
      <c r="Q1261" s="369">
        <v>323.05</v>
      </c>
      <c r="R1261" s="369"/>
      <c r="S1261" s="369">
        <v>326.055</v>
      </c>
      <c r="T1261" s="369">
        <v>652.11</v>
      </c>
      <c r="U1261" s="371">
        <v>3.97327763516637</v>
      </c>
      <c r="V1261" s="372">
        <v>1</v>
      </c>
    </row>
    <row r="1262" s="7" customFormat="1" customHeight="1" spans="1:22">
      <c r="A1262" s="353"/>
      <c r="B1262" s="353"/>
      <c r="C1262" s="359"/>
      <c r="D1262" s="355" t="s">
        <v>580</v>
      </c>
      <c r="E1262" s="361">
        <v>97.3</v>
      </c>
      <c r="F1262" s="361">
        <v>147.9</v>
      </c>
      <c r="G1262" s="361">
        <v>7.7</v>
      </c>
      <c r="H1262" s="361">
        <v>32.5222222222222</v>
      </c>
      <c r="I1262" s="361">
        <v>333.433333333333</v>
      </c>
      <c r="J1262" s="361">
        <v>22.8433333333333</v>
      </c>
      <c r="K1262" s="361">
        <v>70.8004239364746</v>
      </c>
      <c r="L1262" s="361">
        <v>132.246045312712</v>
      </c>
      <c r="M1262" s="361">
        <v>122.213688780355</v>
      </c>
      <c r="N1262" s="361">
        <v>92.4965922019293</v>
      </c>
      <c r="O1262" s="361">
        <v>27.5159259259259</v>
      </c>
      <c r="P1262" s="370">
        <v>246.831833333333</v>
      </c>
      <c r="Q1262" s="370">
        <v>243.307</v>
      </c>
      <c r="R1262" s="370"/>
      <c r="S1262" s="370">
        <v>245.069416666667</v>
      </c>
      <c r="T1262" s="370">
        <v>701.9199</v>
      </c>
      <c r="U1262" s="373">
        <v>5.45921517295578</v>
      </c>
      <c r="V1262" s="374">
        <v>2</v>
      </c>
    </row>
    <row r="1263" s="8" customFormat="1" customHeight="1" spans="1:22">
      <c r="A1263" s="347" t="s">
        <v>861</v>
      </c>
      <c r="B1263" s="362" t="s">
        <v>944</v>
      </c>
      <c r="C1263" s="357" t="s">
        <v>945</v>
      </c>
      <c r="D1263" s="363" t="s">
        <v>739</v>
      </c>
      <c r="E1263" s="360">
        <v>89</v>
      </c>
      <c r="F1263" s="360">
        <v>136</v>
      </c>
      <c r="G1263" s="360">
        <v>8.2</v>
      </c>
      <c r="H1263" s="360">
        <v>43.3</v>
      </c>
      <c r="I1263" s="360">
        <v>428</v>
      </c>
      <c r="J1263" s="360">
        <v>25.9</v>
      </c>
      <c r="K1263" s="360">
        <v>59.8</v>
      </c>
      <c r="L1263" s="360">
        <v>125.3</v>
      </c>
      <c r="M1263" s="360">
        <v>120.9</v>
      </c>
      <c r="N1263" s="360">
        <v>96.5</v>
      </c>
      <c r="O1263" s="360">
        <v>26.6</v>
      </c>
      <c r="P1263" s="369">
        <v>14.04</v>
      </c>
      <c r="Q1263" s="369">
        <v>13.35</v>
      </c>
      <c r="R1263" s="369">
        <v>14.02</v>
      </c>
      <c r="S1263" s="369">
        <v>13.8</v>
      </c>
      <c r="T1263" s="369">
        <v>690.2</v>
      </c>
      <c r="U1263" s="371">
        <v>0.24</v>
      </c>
      <c r="V1263" s="372">
        <v>12</v>
      </c>
    </row>
    <row r="1264" s="8" customFormat="1" customHeight="1" spans="1:22">
      <c r="A1264" s="351"/>
      <c r="B1264" s="364"/>
      <c r="C1264" s="358"/>
      <c r="D1264" s="363" t="s">
        <v>774</v>
      </c>
      <c r="E1264" s="360">
        <v>84.8</v>
      </c>
      <c r="F1264" s="360">
        <v>146</v>
      </c>
      <c r="G1264" s="360">
        <v>11.6666666666667</v>
      </c>
      <c r="H1264" s="360">
        <v>30.5</v>
      </c>
      <c r="I1264" s="360">
        <v>161.428571428571</v>
      </c>
      <c r="J1264" s="360">
        <v>23.8</v>
      </c>
      <c r="K1264" s="360">
        <v>78.0327868852459</v>
      </c>
      <c r="L1264" s="360">
        <v>111.5</v>
      </c>
      <c r="M1264" s="360">
        <v>102.5</v>
      </c>
      <c r="N1264" s="360">
        <v>91.9282511210762</v>
      </c>
      <c r="O1264" s="360">
        <v>25.8</v>
      </c>
      <c r="P1264" s="369">
        <v>12.17</v>
      </c>
      <c r="Q1264" s="369">
        <v>11.52</v>
      </c>
      <c r="R1264" s="369">
        <v>12.25</v>
      </c>
      <c r="S1264" s="369">
        <v>11.98</v>
      </c>
      <c r="T1264" s="369">
        <v>599</v>
      </c>
      <c r="U1264" s="371">
        <v>0.531468531468525</v>
      </c>
      <c r="V1264" s="372">
        <v>11</v>
      </c>
    </row>
    <row r="1265" s="8" customFormat="1" customHeight="1" spans="1:22">
      <c r="A1265" s="351"/>
      <c r="B1265" s="364"/>
      <c r="C1265" s="358"/>
      <c r="D1265" s="363" t="s">
        <v>771</v>
      </c>
      <c r="E1265" s="360">
        <v>99.4</v>
      </c>
      <c r="F1265" s="360">
        <v>129</v>
      </c>
      <c r="G1265" s="360">
        <v>4.6</v>
      </c>
      <c r="H1265" s="360">
        <v>19.5</v>
      </c>
      <c r="I1265" s="360">
        <v>323.913043478261</v>
      </c>
      <c r="J1265" s="360">
        <v>14.9</v>
      </c>
      <c r="K1265" s="360">
        <v>76.4102564102564</v>
      </c>
      <c r="L1265" s="360">
        <v>169.93</v>
      </c>
      <c r="M1265" s="360">
        <v>160.68</v>
      </c>
      <c r="N1265" s="360">
        <v>94.56</v>
      </c>
      <c r="O1265" s="360">
        <v>26.32</v>
      </c>
      <c r="P1265" s="369">
        <v>16.48</v>
      </c>
      <c r="Q1265" s="369">
        <v>15.8</v>
      </c>
      <c r="R1265" s="369">
        <v>16.12</v>
      </c>
      <c r="S1265" s="369">
        <v>16.1333333333333</v>
      </c>
      <c r="T1265" s="369">
        <v>806.666666666667</v>
      </c>
      <c r="U1265" s="371">
        <v>15.16</v>
      </c>
      <c r="V1265" s="372">
        <v>6</v>
      </c>
    </row>
    <row r="1266" s="8" customFormat="1" customHeight="1" spans="1:22">
      <c r="A1266" s="351"/>
      <c r="B1266" s="364"/>
      <c r="C1266" s="358"/>
      <c r="D1266" s="363" t="s">
        <v>940</v>
      </c>
      <c r="E1266" s="360">
        <v>87.6</v>
      </c>
      <c r="F1266" s="360">
        <v>145</v>
      </c>
      <c r="G1266" s="360">
        <v>7.1</v>
      </c>
      <c r="H1266" s="360">
        <v>30.2</v>
      </c>
      <c r="I1266" s="360">
        <v>325.4</v>
      </c>
      <c r="J1266" s="360">
        <v>20.6</v>
      </c>
      <c r="K1266" s="360">
        <v>68.2</v>
      </c>
      <c r="L1266" s="360">
        <v>123.4</v>
      </c>
      <c r="M1266" s="360">
        <v>119.3</v>
      </c>
      <c r="N1266" s="360">
        <v>96.7</v>
      </c>
      <c r="O1266" s="360">
        <v>26.6</v>
      </c>
      <c r="P1266" s="369">
        <v>12.6</v>
      </c>
      <c r="Q1266" s="369">
        <v>12.13</v>
      </c>
      <c r="R1266" s="369">
        <v>12.47</v>
      </c>
      <c r="S1266" s="369">
        <v>12.4</v>
      </c>
      <c r="T1266" s="369">
        <v>656.1</v>
      </c>
      <c r="U1266" s="371">
        <v>1.64</v>
      </c>
      <c r="V1266" s="372">
        <v>8</v>
      </c>
    </row>
    <row r="1267" s="8" customFormat="1" customHeight="1" spans="1:22">
      <c r="A1267" s="351"/>
      <c r="B1267" s="364"/>
      <c r="C1267" s="358"/>
      <c r="D1267" s="363" t="s">
        <v>738</v>
      </c>
      <c r="E1267" s="360">
        <v>97</v>
      </c>
      <c r="F1267" s="360">
        <v>143</v>
      </c>
      <c r="G1267" s="360">
        <v>8</v>
      </c>
      <c r="H1267" s="360">
        <v>29</v>
      </c>
      <c r="I1267" s="360">
        <v>262.3</v>
      </c>
      <c r="J1267" s="360">
        <v>21</v>
      </c>
      <c r="K1267" s="360">
        <v>72.4</v>
      </c>
      <c r="L1267" s="360">
        <v>156.8</v>
      </c>
      <c r="M1267" s="360">
        <v>132.5</v>
      </c>
      <c r="N1267" s="360">
        <v>84.5</v>
      </c>
      <c r="O1267" s="360">
        <v>27.4</v>
      </c>
      <c r="P1267" s="369">
        <v>14.08</v>
      </c>
      <c r="Q1267" s="369">
        <v>14.35</v>
      </c>
      <c r="R1267" s="369">
        <v>14.54</v>
      </c>
      <c r="S1267" s="369">
        <v>14.32</v>
      </c>
      <c r="T1267" s="369">
        <v>716.2</v>
      </c>
      <c r="U1267" s="371">
        <v>4.9</v>
      </c>
      <c r="V1267" s="372">
        <v>1</v>
      </c>
    </row>
    <row r="1268" s="8" customFormat="1" customHeight="1" spans="1:22">
      <c r="A1268" s="351"/>
      <c r="B1268" s="364"/>
      <c r="C1268" s="358"/>
      <c r="D1268" s="363" t="s">
        <v>781</v>
      </c>
      <c r="E1268" s="360">
        <v>86.6</v>
      </c>
      <c r="F1268" s="360">
        <v>142</v>
      </c>
      <c r="G1268" s="360">
        <v>7.2</v>
      </c>
      <c r="H1268" s="360">
        <v>35.7</v>
      </c>
      <c r="I1268" s="360">
        <v>395.8</v>
      </c>
      <c r="J1268" s="360">
        <v>22.4</v>
      </c>
      <c r="K1268" s="360">
        <v>62.7</v>
      </c>
      <c r="L1268" s="360">
        <v>139.5</v>
      </c>
      <c r="M1268" s="360">
        <v>128.6</v>
      </c>
      <c r="N1268" s="360">
        <v>92.2</v>
      </c>
      <c r="O1268" s="360">
        <v>26.1</v>
      </c>
      <c r="P1268" s="369">
        <v>13.25</v>
      </c>
      <c r="Q1268" s="369">
        <v>13.23</v>
      </c>
      <c r="R1268" s="369">
        <v>12.88</v>
      </c>
      <c r="S1268" s="369">
        <v>13.12</v>
      </c>
      <c r="T1268" s="369">
        <v>656</v>
      </c>
      <c r="U1268" s="371">
        <v>7.1</v>
      </c>
      <c r="V1268" s="372">
        <v>3</v>
      </c>
    </row>
    <row r="1269" s="8" customFormat="1" customHeight="1" spans="1:22">
      <c r="A1269" s="351"/>
      <c r="B1269" s="364"/>
      <c r="C1269" s="358"/>
      <c r="D1269" s="363" t="s">
        <v>730</v>
      </c>
      <c r="E1269" s="360">
        <v>91.9</v>
      </c>
      <c r="F1269" s="360">
        <v>136</v>
      </c>
      <c r="G1269" s="360">
        <v>4</v>
      </c>
      <c r="H1269" s="360">
        <v>28.8</v>
      </c>
      <c r="I1269" s="360">
        <v>620</v>
      </c>
      <c r="J1269" s="360">
        <v>20.2</v>
      </c>
      <c r="K1269" s="360">
        <v>70.1</v>
      </c>
      <c r="L1269" s="360">
        <v>191.4</v>
      </c>
      <c r="M1269" s="360">
        <v>186.4</v>
      </c>
      <c r="N1269" s="360">
        <v>97.4</v>
      </c>
      <c r="O1269" s="360">
        <v>30</v>
      </c>
      <c r="P1269" s="369">
        <v>15.2</v>
      </c>
      <c r="Q1269" s="369">
        <v>14.86</v>
      </c>
      <c r="R1269" s="369">
        <v>14.19</v>
      </c>
      <c r="S1269" s="369">
        <v>14.75</v>
      </c>
      <c r="T1269" s="369">
        <v>737.51</v>
      </c>
      <c r="U1269" s="371">
        <v>11.17</v>
      </c>
      <c r="V1269" s="372">
        <v>5</v>
      </c>
    </row>
    <row r="1270" s="8" customFormat="1" customHeight="1" spans="1:22">
      <c r="A1270" s="351"/>
      <c r="B1270" s="364"/>
      <c r="C1270" s="358"/>
      <c r="D1270" s="363" t="s">
        <v>754</v>
      </c>
      <c r="E1270" s="360">
        <v>93.5</v>
      </c>
      <c r="F1270" s="360">
        <v>154</v>
      </c>
      <c r="G1270" s="360">
        <v>7.2</v>
      </c>
      <c r="H1270" s="360">
        <v>21.8</v>
      </c>
      <c r="I1270" s="360">
        <v>202.8</v>
      </c>
      <c r="J1270" s="360">
        <v>17.1</v>
      </c>
      <c r="K1270" s="360">
        <v>78.5</v>
      </c>
      <c r="L1270" s="360">
        <v>161.3</v>
      </c>
      <c r="M1270" s="360">
        <v>135.5</v>
      </c>
      <c r="N1270" s="360">
        <v>84</v>
      </c>
      <c r="O1270" s="360">
        <v>26.3</v>
      </c>
      <c r="P1270" s="369">
        <v>13.35</v>
      </c>
      <c r="Q1270" s="369">
        <v>13.42</v>
      </c>
      <c r="R1270" s="369">
        <v>13.51</v>
      </c>
      <c r="S1270" s="369">
        <v>13.43</v>
      </c>
      <c r="T1270" s="369">
        <v>600.95</v>
      </c>
      <c r="U1270" s="371">
        <v>1.67</v>
      </c>
      <c r="V1270" s="372">
        <v>9</v>
      </c>
    </row>
    <row r="1271" s="8" customFormat="1" customHeight="1" spans="1:22">
      <c r="A1271" s="351"/>
      <c r="B1271" s="364"/>
      <c r="C1271" s="358"/>
      <c r="D1271" s="363" t="s">
        <v>728</v>
      </c>
      <c r="E1271" s="360">
        <v>96.8</v>
      </c>
      <c r="F1271" s="360">
        <v>153</v>
      </c>
      <c r="G1271" s="360">
        <v>8.4</v>
      </c>
      <c r="H1271" s="360">
        <v>37.4</v>
      </c>
      <c r="I1271" s="360">
        <v>345.2</v>
      </c>
      <c r="J1271" s="360">
        <v>22.9</v>
      </c>
      <c r="K1271" s="360">
        <v>61.2</v>
      </c>
      <c r="L1271" s="360">
        <v>142.6</v>
      </c>
      <c r="M1271" s="360">
        <v>134.7</v>
      </c>
      <c r="N1271" s="360">
        <v>94.5</v>
      </c>
      <c r="O1271" s="360">
        <v>25.8</v>
      </c>
      <c r="P1271" s="369">
        <v>16.15</v>
      </c>
      <c r="Q1271" s="369">
        <v>16.78</v>
      </c>
      <c r="R1271" s="369">
        <v>16.34</v>
      </c>
      <c r="S1271" s="369">
        <v>16.42</v>
      </c>
      <c r="T1271" s="369">
        <v>821</v>
      </c>
      <c r="U1271" s="371">
        <v>5.73084352865423</v>
      </c>
      <c r="V1271" s="372">
        <v>8</v>
      </c>
    </row>
    <row r="1272" s="8" customFormat="1" customHeight="1" spans="1:22">
      <c r="A1272" s="351"/>
      <c r="B1272" s="364"/>
      <c r="C1272" s="358"/>
      <c r="D1272" s="363" t="s">
        <v>755</v>
      </c>
      <c r="E1272" s="360">
        <v>93</v>
      </c>
      <c r="F1272" s="360">
        <v>155</v>
      </c>
      <c r="G1272" s="360">
        <v>8.5</v>
      </c>
      <c r="H1272" s="360">
        <v>31.6</v>
      </c>
      <c r="I1272" s="360">
        <v>371.8</v>
      </c>
      <c r="J1272" s="360">
        <v>22.4</v>
      </c>
      <c r="K1272" s="360">
        <v>70.9</v>
      </c>
      <c r="L1272" s="360">
        <v>122.8</v>
      </c>
      <c r="M1272" s="360">
        <v>109.4</v>
      </c>
      <c r="N1272" s="360">
        <v>89.1</v>
      </c>
      <c r="O1272" s="360">
        <v>28.5</v>
      </c>
      <c r="P1272" s="369">
        <v>14.15</v>
      </c>
      <c r="Q1272" s="369">
        <v>13.84</v>
      </c>
      <c r="R1272" s="369">
        <v>13.97</v>
      </c>
      <c r="S1272" s="369">
        <v>13.99</v>
      </c>
      <c r="T1272" s="369">
        <v>699.4</v>
      </c>
      <c r="U1272" s="371">
        <v>10.2</v>
      </c>
      <c r="V1272" s="372">
        <v>4</v>
      </c>
    </row>
    <row r="1273" s="8" customFormat="1" customHeight="1" spans="1:22">
      <c r="A1273" s="351"/>
      <c r="B1273" s="364"/>
      <c r="C1273" s="358"/>
      <c r="D1273" s="363" t="s">
        <v>916</v>
      </c>
      <c r="E1273" s="360">
        <v>97.2</v>
      </c>
      <c r="F1273" s="360">
        <v>152</v>
      </c>
      <c r="G1273" s="360">
        <v>6.6</v>
      </c>
      <c r="H1273" s="360">
        <v>31.1</v>
      </c>
      <c r="I1273" s="360">
        <v>371.2</v>
      </c>
      <c r="J1273" s="360">
        <v>21.8</v>
      </c>
      <c r="K1273" s="360">
        <v>69.9</v>
      </c>
      <c r="L1273" s="360">
        <v>144.9</v>
      </c>
      <c r="M1273" s="360">
        <v>140.9</v>
      </c>
      <c r="N1273" s="360">
        <v>97.2</v>
      </c>
      <c r="O1273" s="360">
        <v>26.2</v>
      </c>
      <c r="P1273" s="369">
        <v>15.66</v>
      </c>
      <c r="Q1273" s="369">
        <v>15.17</v>
      </c>
      <c r="R1273" s="369">
        <v>15.15</v>
      </c>
      <c r="S1273" s="369">
        <v>15.33</v>
      </c>
      <c r="T1273" s="369">
        <v>766.33</v>
      </c>
      <c r="U1273" s="371">
        <v>8.44</v>
      </c>
      <c r="V1273" s="372">
        <v>1</v>
      </c>
    </row>
    <row r="1274" s="8" customFormat="1" customHeight="1" spans="1:22">
      <c r="A1274" s="351"/>
      <c r="B1274" s="364"/>
      <c r="C1274" s="358"/>
      <c r="D1274" s="363" t="s">
        <v>760</v>
      </c>
      <c r="E1274" s="360">
        <v>86.8</v>
      </c>
      <c r="F1274" s="360">
        <v>144</v>
      </c>
      <c r="G1274" s="360">
        <v>9.2</v>
      </c>
      <c r="H1274" s="360">
        <v>23.1909569392348</v>
      </c>
      <c r="I1274" s="360">
        <v>152.075618904726</v>
      </c>
      <c r="J1274" s="360">
        <v>20.9813502175544</v>
      </c>
      <c r="K1274" s="360">
        <v>90.4721192511803</v>
      </c>
      <c r="L1274" s="360">
        <v>141.371101871102</v>
      </c>
      <c r="M1274" s="360">
        <v>133.246</v>
      </c>
      <c r="N1274" s="360">
        <v>94.25264303414</v>
      </c>
      <c r="O1274" s="360">
        <v>30.91</v>
      </c>
      <c r="P1274" s="369">
        <v>16.13</v>
      </c>
      <c r="Q1274" s="369">
        <v>16.2622436949686</v>
      </c>
      <c r="R1274" s="369">
        <v>15.99</v>
      </c>
      <c r="S1274" s="369">
        <v>16.1274145649895</v>
      </c>
      <c r="T1274" s="369">
        <v>806.576404204168</v>
      </c>
      <c r="U1274" s="371">
        <v>0.0777224646898846</v>
      </c>
      <c r="V1274" s="372">
        <v>7</v>
      </c>
    </row>
    <row r="1275" s="9" customFormat="1" customHeight="1" spans="1:22">
      <c r="A1275" s="353"/>
      <c r="B1275" s="364"/>
      <c r="C1275" s="359"/>
      <c r="D1275" s="365" t="s">
        <v>580</v>
      </c>
      <c r="E1275" s="361">
        <v>91.9666666666667</v>
      </c>
      <c r="F1275" s="361">
        <v>144.583333333333</v>
      </c>
      <c r="G1275" s="361">
        <v>7.55555555555556</v>
      </c>
      <c r="H1275" s="361">
        <v>30.1742464116029</v>
      </c>
      <c r="I1275" s="361">
        <v>329.99310281763</v>
      </c>
      <c r="J1275" s="361">
        <v>21.1651125181295</v>
      </c>
      <c r="K1275" s="361">
        <v>71.5512635455569</v>
      </c>
      <c r="L1275" s="361">
        <v>144.233425155925</v>
      </c>
      <c r="M1275" s="361">
        <v>133.718833333333</v>
      </c>
      <c r="N1275" s="361">
        <v>92.7367411796013</v>
      </c>
      <c r="O1275" s="361">
        <v>27.2108333333333</v>
      </c>
      <c r="P1275" s="370">
        <v>14.4383333333333</v>
      </c>
      <c r="Q1275" s="370">
        <v>14.226020307914</v>
      </c>
      <c r="R1275" s="370">
        <v>14.2858333333333</v>
      </c>
      <c r="S1275" s="370">
        <v>14.3167289915269</v>
      </c>
      <c r="T1275" s="370">
        <v>712.99442257257</v>
      </c>
      <c r="U1275" s="373">
        <v>5.57271850075395</v>
      </c>
      <c r="V1275" s="374">
        <v>5</v>
      </c>
    </row>
    <row r="1276" s="8" customFormat="1" customHeight="1" spans="1:22">
      <c r="A1276" s="347" t="s">
        <v>941</v>
      </c>
      <c r="B1276" s="364"/>
      <c r="C1276" s="366" t="s">
        <v>946</v>
      </c>
      <c r="D1276" s="367" t="s">
        <v>739</v>
      </c>
      <c r="E1276" s="360">
        <v>110</v>
      </c>
      <c r="F1276" s="360">
        <v>142</v>
      </c>
      <c r="G1276" s="360">
        <v>6.3</v>
      </c>
      <c r="H1276" s="360">
        <v>35.9</v>
      </c>
      <c r="I1276" s="360">
        <v>470.3</v>
      </c>
      <c r="J1276" s="360">
        <v>22.5</v>
      </c>
      <c r="K1276" s="360">
        <v>62.6</v>
      </c>
      <c r="L1276" s="360">
        <v>133.8</v>
      </c>
      <c r="M1276" s="360">
        <v>123.4</v>
      </c>
      <c r="N1276" s="360">
        <v>92.3</v>
      </c>
      <c r="O1276" s="360">
        <v>23.9</v>
      </c>
      <c r="P1276" s="369">
        <v>12.83</v>
      </c>
      <c r="Q1276" s="369">
        <v>12.78</v>
      </c>
      <c r="R1276" s="369">
        <v>13</v>
      </c>
      <c r="S1276" s="369">
        <v>12.87</v>
      </c>
      <c r="T1276" s="369">
        <v>643.5</v>
      </c>
      <c r="U1276" s="371">
        <v>10.0940975192472</v>
      </c>
      <c r="V1276" s="372">
        <v>3</v>
      </c>
    </row>
    <row r="1277" s="8" customFormat="1" customHeight="1" spans="1:22">
      <c r="A1277" s="351"/>
      <c r="B1277" s="364"/>
      <c r="C1277" s="368"/>
      <c r="D1277" s="367" t="s">
        <v>774</v>
      </c>
      <c r="E1277" s="360">
        <v>96.3</v>
      </c>
      <c r="F1277" s="360">
        <v>146</v>
      </c>
      <c r="G1277" s="360">
        <v>7</v>
      </c>
      <c r="H1277" s="360">
        <v>26.5</v>
      </c>
      <c r="I1277" s="360">
        <v>278.571428571429</v>
      </c>
      <c r="J1277" s="360">
        <v>21.3333333333333</v>
      </c>
      <c r="K1277" s="360">
        <v>80.503144654088</v>
      </c>
      <c r="L1277" s="360">
        <v>184.3</v>
      </c>
      <c r="M1277" s="360">
        <v>162.5</v>
      </c>
      <c r="N1277" s="360">
        <v>88.2</v>
      </c>
      <c r="O1277" s="360">
        <v>24.6</v>
      </c>
      <c r="P1277" s="369">
        <v>11.47</v>
      </c>
      <c r="Q1277" s="369">
        <v>11.43</v>
      </c>
      <c r="R1277" s="369">
        <v>12.87</v>
      </c>
      <c r="S1277" s="369">
        <v>11.9233333333333</v>
      </c>
      <c r="T1277" s="369">
        <v>596.17</v>
      </c>
      <c r="U1277" s="371">
        <v>0.845780401576535</v>
      </c>
      <c r="V1277" s="372">
        <v>10</v>
      </c>
    </row>
    <row r="1278" s="8" customFormat="1" customHeight="1" spans="1:22">
      <c r="A1278" s="351"/>
      <c r="B1278" s="364"/>
      <c r="C1278" s="368"/>
      <c r="D1278" s="367" t="s">
        <v>771</v>
      </c>
      <c r="E1278" s="360">
        <v>99</v>
      </c>
      <c r="F1278" s="360">
        <v>143</v>
      </c>
      <c r="G1278" s="360">
        <v>5.7</v>
      </c>
      <c r="H1278" s="360">
        <v>27.5</v>
      </c>
      <c r="I1278" s="360">
        <v>382.5</v>
      </c>
      <c r="J1278" s="360">
        <v>22.2</v>
      </c>
      <c r="K1278" s="360">
        <v>80.7</v>
      </c>
      <c r="L1278" s="360">
        <v>129.483809523809</v>
      </c>
      <c r="M1278" s="360">
        <v>127.589047619048</v>
      </c>
      <c r="N1278" s="360">
        <v>98.6564751296711</v>
      </c>
      <c r="O1278" s="360">
        <v>25.3566666666667</v>
      </c>
      <c r="P1278" s="369">
        <v>13.18</v>
      </c>
      <c r="Q1278" s="369">
        <v>12.85</v>
      </c>
      <c r="R1278" s="369">
        <v>12.92</v>
      </c>
      <c r="S1278" s="369">
        <v>12.9833333333333</v>
      </c>
      <c r="T1278" s="369">
        <v>649.166666666667</v>
      </c>
      <c r="U1278" s="371">
        <v>8.04438280166438</v>
      </c>
      <c r="V1278" s="372">
        <v>3</v>
      </c>
    </row>
    <row r="1279" s="8" customFormat="1" customHeight="1" spans="1:22">
      <c r="A1279" s="351"/>
      <c r="B1279" s="364"/>
      <c r="C1279" s="368"/>
      <c r="D1279" s="367" t="s">
        <v>940</v>
      </c>
      <c r="E1279" s="360">
        <v>97.6</v>
      </c>
      <c r="F1279" s="360">
        <v>147</v>
      </c>
      <c r="G1279" s="360">
        <v>7.5</v>
      </c>
      <c r="H1279" s="360">
        <v>32.4</v>
      </c>
      <c r="I1279" s="360">
        <v>332</v>
      </c>
      <c r="J1279" s="360">
        <v>23.2</v>
      </c>
      <c r="K1279" s="360">
        <v>71.5</v>
      </c>
      <c r="L1279" s="360">
        <v>138</v>
      </c>
      <c r="M1279" s="360">
        <v>134.7</v>
      </c>
      <c r="N1279" s="360">
        <v>97.6</v>
      </c>
      <c r="O1279" s="360">
        <v>25.4</v>
      </c>
      <c r="P1279" s="369">
        <v>13.22</v>
      </c>
      <c r="Q1279" s="369">
        <v>13.34</v>
      </c>
      <c r="R1279" s="369">
        <v>13.31</v>
      </c>
      <c r="S1279" s="369">
        <v>13.29</v>
      </c>
      <c r="T1279" s="369">
        <v>703.174603174603</v>
      </c>
      <c r="U1279" s="371">
        <v>6.66131621187801</v>
      </c>
      <c r="V1279" s="372">
        <v>3</v>
      </c>
    </row>
    <row r="1280" s="8" customFormat="1" customHeight="1" spans="1:22">
      <c r="A1280" s="351"/>
      <c r="B1280" s="364"/>
      <c r="C1280" s="368"/>
      <c r="D1280" s="367" t="s">
        <v>738</v>
      </c>
      <c r="E1280" s="360">
        <v>98.5</v>
      </c>
      <c r="F1280" s="360">
        <v>139</v>
      </c>
      <c r="G1280" s="360">
        <v>7.4</v>
      </c>
      <c r="H1280" s="360">
        <v>39</v>
      </c>
      <c r="I1280" s="360">
        <v>427.1</v>
      </c>
      <c r="J1280" s="360">
        <v>22.8</v>
      </c>
      <c r="K1280" s="360">
        <v>58.4</v>
      </c>
      <c r="L1280" s="360">
        <v>127.4</v>
      </c>
      <c r="M1280" s="360">
        <v>118.2</v>
      </c>
      <c r="N1280" s="360">
        <v>92.8</v>
      </c>
      <c r="O1280" s="360">
        <v>27.2</v>
      </c>
      <c r="P1280" s="369">
        <v>13.45</v>
      </c>
      <c r="Q1280" s="369">
        <v>13.48</v>
      </c>
      <c r="R1280" s="369">
        <v>13.2</v>
      </c>
      <c r="S1280" s="369">
        <v>13.3766666666667</v>
      </c>
      <c r="T1280" s="369">
        <v>688.100137174211</v>
      </c>
      <c r="U1280" s="371">
        <v>3.05598356445815</v>
      </c>
      <c r="V1280" s="372">
        <v>8</v>
      </c>
    </row>
    <row r="1281" s="8" customFormat="1" customHeight="1" spans="1:22">
      <c r="A1281" s="351"/>
      <c r="B1281" s="364"/>
      <c r="C1281" s="368"/>
      <c r="D1281" s="367" t="s">
        <v>781</v>
      </c>
      <c r="E1281" s="360">
        <v>99.3</v>
      </c>
      <c r="F1281" s="360">
        <v>143</v>
      </c>
      <c r="G1281" s="360">
        <v>7.4</v>
      </c>
      <c r="H1281" s="360">
        <v>37.4</v>
      </c>
      <c r="I1281" s="360">
        <v>405.4</v>
      </c>
      <c r="J1281" s="360">
        <v>22</v>
      </c>
      <c r="K1281" s="360">
        <v>58.8</v>
      </c>
      <c r="L1281" s="360">
        <v>140.8</v>
      </c>
      <c r="M1281" s="360">
        <v>131.3</v>
      </c>
      <c r="N1281" s="360">
        <v>93.3</v>
      </c>
      <c r="O1281" s="360">
        <v>27.2</v>
      </c>
      <c r="P1281" s="369">
        <v>14.23</v>
      </c>
      <c r="Q1281" s="369">
        <v>13.87</v>
      </c>
      <c r="R1281" s="369">
        <v>13.76</v>
      </c>
      <c r="S1281" s="369">
        <v>13.9533333333333</v>
      </c>
      <c r="T1281" s="369">
        <v>697.6</v>
      </c>
      <c r="U1281" s="371">
        <v>5.79314528359115</v>
      </c>
      <c r="V1281" s="372">
        <v>6</v>
      </c>
    </row>
    <row r="1282" s="8" customFormat="1" customHeight="1" spans="1:22">
      <c r="A1282" s="351"/>
      <c r="B1282" s="364"/>
      <c r="C1282" s="368"/>
      <c r="D1282" s="367" t="s">
        <v>730</v>
      </c>
      <c r="E1282" s="360">
        <v>90.5</v>
      </c>
      <c r="F1282" s="360">
        <v>130</v>
      </c>
      <c r="G1282" s="360">
        <v>4</v>
      </c>
      <c r="H1282" s="360">
        <v>23.4</v>
      </c>
      <c r="I1282" s="360">
        <v>485</v>
      </c>
      <c r="J1282" s="360">
        <v>15.2</v>
      </c>
      <c r="K1282" s="360">
        <v>65</v>
      </c>
      <c r="L1282" s="360">
        <v>199.6</v>
      </c>
      <c r="M1282" s="360">
        <v>183.4</v>
      </c>
      <c r="N1282" s="360">
        <v>91.9</v>
      </c>
      <c r="O1282" s="360">
        <v>27.2</v>
      </c>
      <c r="P1282" s="369">
        <v>13.23</v>
      </c>
      <c r="Q1282" s="369">
        <v>13.81</v>
      </c>
      <c r="R1282" s="369">
        <v>14.05</v>
      </c>
      <c r="S1282" s="369">
        <v>13.6966666666667</v>
      </c>
      <c r="T1282" s="369">
        <v>685.07</v>
      </c>
      <c r="U1282" s="371">
        <v>5.82683247084267</v>
      </c>
      <c r="V1282" s="372">
        <v>4</v>
      </c>
    </row>
    <row r="1283" s="8" customFormat="1" customHeight="1" spans="1:22">
      <c r="A1283" s="351"/>
      <c r="B1283" s="364"/>
      <c r="C1283" s="368"/>
      <c r="D1283" s="367" t="s">
        <v>754</v>
      </c>
      <c r="E1283" s="360">
        <v>93.5</v>
      </c>
      <c r="F1283" s="360">
        <v>154</v>
      </c>
      <c r="G1283" s="360">
        <v>7.2</v>
      </c>
      <c r="H1283" s="360">
        <v>26.6</v>
      </c>
      <c r="I1283" s="360">
        <v>269.4</v>
      </c>
      <c r="J1283" s="360">
        <v>20.5</v>
      </c>
      <c r="K1283" s="360">
        <v>77</v>
      </c>
      <c r="L1283" s="360">
        <v>161.3</v>
      </c>
      <c r="M1283" s="360">
        <v>135.5</v>
      </c>
      <c r="N1283" s="360">
        <v>84</v>
      </c>
      <c r="O1283" s="360">
        <v>26.3</v>
      </c>
      <c r="P1283" s="369">
        <v>16.71</v>
      </c>
      <c r="Q1283" s="369">
        <v>16.45</v>
      </c>
      <c r="R1283" s="369">
        <v>15.32</v>
      </c>
      <c r="S1283" s="369">
        <v>16.16</v>
      </c>
      <c r="T1283" s="369">
        <v>723.19</v>
      </c>
      <c r="U1283" s="371">
        <v>12.6604561316052</v>
      </c>
      <c r="V1283" s="372">
        <v>2</v>
      </c>
    </row>
    <row r="1284" s="8" customFormat="1" customHeight="1" spans="1:22">
      <c r="A1284" s="351"/>
      <c r="B1284" s="364"/>
      <c r="C1284" s="368"/>
      <c r="D1284" s="367" t="s">
        <v>728</v>
      </c>
      <c r="E1284" s="360">
        <v>97.1</v>
      </c>
      <c r="F1284" s="360">
        <v>156</v>
      </c>
      <c r="G1284" s="360">
        <v>8.5</v>
      </c>
      <c r="H1284" s="360">
        <v>38.5</v>
      </c>
      <c r="I1284" s="360">
        <v>352.9</v>
      </c>
      <c r="J1284" s="360">
        <v>22.7</v>
      </c>
      <c r="K1284" s="360">
        <v>59</v>
      </c>
      <c r="L1284" s="360">
        <v>132.3</v>
      </c>
      <c r="M1284" s="360">
        <v>118.6</v>
      </c>
      <c r="N1284" s="360">
        <v>89.6</v>
      </c>
      <c r="O1284" s="360">
        <v>25.7</v>
      </c>
      <c r="P1284" s="369">
        <v>13.71</v>
      </c>
      <c r="Q1284" s="369">
        <v>13.59</v>
      </c>
      <c r="R1284" s="369">
        <v>13.93</v>
      </c>
      <c r="S1284" s="369">
        <v>13.7433333333333</v>
      </c>
      <c r="T1284" s="369">
        <v>687.166666666667</v>
      </c>
      <c r="U1284" s="371">
        <v>4.1424602172266</v>
      </c>
      <c r="V1284" s="372">
        <v>7</v>
      </c>
    </row>
    <row r="1285" s="8" customFormat="1" customHeight="1" spans="1:22">
      <c r="A1285" s="351"/>
      <c r="B1285" s="364"/>
      <c r="C1285" s="368"/>
      <c r="D1285" s="367" t="s">
        <v>755</v>
      </c>
      <c r="E1285" s="360">
        <v>86</v>
      </c>
      <c r="F1285" s="360">
        <v>157</v>
      </c>
      <c r="G1285" s="360">
        <v>9.2</v>
      </c>
      <c r="H1285" s="360">
        <v>37.4</v>
      </c>
      <c r="I1285" s="360">
        <v>406.5</v>
      </c>
      <c r="J1285" s="360">
        <v>24.3</v>
      </c>
      <c r="K1285" s="360">
        <v>64.9</v>
      </c>
      <c r="L1285" s="360">
        <v>118.9</v>
      </c>
      <c r="M1285" s="360">
        <v>107.4</v>
      </c>
      <c r="N1285" s="360">
        <v>90.3</v>
      </c>
      <c r="O1285" s="360">
        <v>27.1</v>
      </c>
      <c r="P1285" s="369">
        <v>14.48</v>
      </c>
      <c r="Q1285" s="369">
        <v>14.37</v>
      </c>
      <c r="R1285" s="369">
        <v>14.22</v>
      </c>
      <c r="S1285" s="369">
        <v>14.3566666666667</v>
      </c>
      <c r="T1285" s="369">
        <v>717.8</v>
      </c>
      <c r="U1285" s="371">
        <v>11.667703795893</v>
      </c>
      <c r="V1285" s="372">
        <v>1</v>
      </c>
    </row>
    <row r="1286" s="8" customFormat="1" customHeight="1" spans="1:22">
      <c r="A1286" s="351"/>
      <c r="B1286" s="364"/>
      <c r="C1286" s="368"/>
      <c r="D1286" s="367" t="s">
        <v>943</v>
      </c>
      <c r="E1286" s="360">
        <v>93.3333333333333</v>
      </c>
      <c r="F1286" s="360">
        <v>147</v>
      </c>
      <c r="G1286" s="360">
        <v>6.6</v>
      </c>
      <c r="H1286" s="360">
        <v>37</v>
      </c>
      <c r="I1286" s="360">
        <v>460.606060606061</v>
      </c>
      <c r="J1286" s="360">
        <v>23.5</v>
      </c>
      <c r="K1286" s="360">
        <v>63.5135135135135</v>
      </c>
      <c r="L1286" s="360">
        <v>109.923076923077</v>
      </c>
      <c r="M1286" s="360">
        <v>104</v>
      </c>
      <c r="N1286" s="360">
        <v>94.6116165150454</v>
      </c>
      <c r="O1286" s="360">
        <v>26.8</v>
      </c>
      <c r="P1286" s="369">
        <v>13.92</v>
      </c>
      <c r="Q1286" s="369">
        <v>13.56</v>
      </c>
      <c r="R1286" s="369">
        <v>13.64</v>
      </c>
      <c r="S1286" s="369">
        <v>13.7066666666667</v>
      </c>
      <c r="T1286" s="369">
        <v>685.333333333333</v>
      </c>
      <c r="U1286" s="371">
        <v>4.31253170979201</v>
      </c>
      <c r="V1286" s="372">
        <v>3</v>
      </c>
    </row>
    <row r="1287" s="8" customFormat="1" customHeight="1" spans="1:22">
      <c r="A1287" s="351"/>
      <c r="B1287" s="364"/>
      <c r="C1287" s="368"/>
      <c r="D1287" s="367" t="s">
        <v>760</v>
      </c>
      <c r="E1287" s="360">
        <v>96.7</v>
      </c>
      <c r="F1287" s="360">
        <v>144</v>
      </c>
      <c r="G1287" s="360">
        <v>8.4</v>
      </c>
      <c r="H1287" s="360">
        <v>25.4</v>
      </c>
      <c r="I1287" s="360">
        <v>202.380952380952</v>
      </c>
      <c r="J1287" s="360">
        <v>18.2</v>
      </c>
      <c r="K1287" s="360">
        <v>71.6535433070866</v>
      </c>
      <c r="L1287" s="360">
        <v>135.7</v>
      </c>
      <c r="M1287" s="360">
        <v>120.3</v>
      </c>
      <c r="N1287" s="360">
        <v>88.6514369933677</v>
      </c>
      <c r="O1287" s="360">
        <v>28.1</v>
      </c>
      <c r="P1287" s="369">
        <v>11.7</v>
      </c>
      <c r="Q1287" s="369">
        <v>11.96</v>
      </c>
      <c r="R1287" s="369">
        <v>11.85</v>
      </c>
      <c r="S1287" s="369">
        <v>11.8366666666667</v>
      </c>
      <c r="T1287" s="369">
        <v>597.841338383838</v>
      </c>
      <c r="U1287" s="371">
        <v>5.93675417661099</v>
      </c>
      <c r="V1287" s="372">
        <v>3</v>
      </c>
    </row>
    <row r="1288" s="9" customFormat="1" customHeight="1" spans="1:22">
      <c r="A1288" s="353"/>
      <c r="B1288" s="364"/>
      <c r="C1288" s="375"/>
      <c r="D1288" s="376" t="s">
        <v>580</v>
      </c>
      <c r="E1288" s="361">
        <v>96.4861111111111</v>
      </c>
      <c r="F1288" s="361">
        <v>145.666666666667</v>
      </c>
      <c r="G1288" s="361">
        <v>7.1</v>
      </c>
      <c r="H1288" s="361">
        <v>32.25</v>
      </c>
      <c r="I1288" s="361">
        <v>372.721536796537</v>
      </c>
      <c r="J1288" s="361">
        <v>21.5361111111111</v>
      </c>
      <c r="K1288" s="361">
        <v>67.7975167895573</v>
      </c>
      <c r="L1288" s="361">
        <v>142.625573870574</v>
      </c>
      <c r="M1288" s="361">
        <v>130.574087301587</v>
      </c>
      <c r="N1288" s="361">
        <v>91.826627386507</v>
      </c>
      <c r="O1288" s="361">
        <v>26.2380555555556</v>
      </c>
      <c r="P1288" s="370">
        <v>13.5108333333333</v>
      </c>
      <c r="Q1288" s="370">
        <v>13.4575</v>
      </c>
      <c r="R1288" s="370">
        <v>13.5058333333333</v>
      </c>
      <c r="S1288" s="370">
        <v>13.4913888888889</v>
      </c>
      <c r="T1288" s="370">
        <v>672.842728783277</v>
      </c>
      <c r="U1288" s="373">
        <v>6.57347985437551</v>
      </c>
      <c r="V1288" s="374">
        <v>3</v>
      </c>
    </row>
    <row r="1289" s="8" customFormat="1" customHeight="1" spans="1:22">
      <c r="A1289" s="347" t="s">
        <v>941</v>
      </c>
      <c r="B1289" s="364"/>
      <c r="C1289" s="357" t="s">
        <v>947</v>
      </c>
      <c r="D1289" s="377" t="s">
        <v>739</v>
      </c>
      <c r="E1289" s="360">
        <v>92</v>
      </c>
      <c r="F1289" s="360">
        <v>146</v>
      </c>
      <c r="G1289" s="360">
        <v>6.9</v>
      </c>
      <c r="H1289" s="360">
        <v>36.7</v>
      </c>
      <c r="I1289" s="360">
        <v>431.4</v>
      </c>
      <c r="J1289" s="360">
        <v>23.3</v>
      </c>
      <c r="K1289" s="360">
        <v>63.6</v>
      </c>
      <c r="L1289" s="360">
        <v>130</v>
      </c>
      <c r="M1289" s="360">
        <v>119</v>
      </c>
      <c r="N1289" s="360">
        <v>91.5</v>
      </c>
      <c r="O1289" s="360">
        <v>24.4</v>
      </c>
      <c r="P1289" s="369">
        <v>342.5</v>
      </c>
      <c r="Q1289" s="369">
        <v>337.6</v>
      </c>
      <c r="R1289" s="369"/>
      <c r="S1289" s="369">
        <v>340.05</v>
      </c>
      <c r="T1289" s="369">
        <v>680.1</v>
      </c>
      <c r="U1289" s="371">
        <v>6.63</v>
      </c>
      <c r="V1289" s="372">
        <v>1</v>
      </c>
    </row>
    <row r="1290" s="8" customFormat="1" customHeight="1" spans="1:22">
      <c r="A1290" s="351"/>
      <c r="B1290" s="364"/>
      <c r="C1290" s="358"/>
      <c r="D1290" s="377" t="s">
        <v>774</v>
      </c>
      <c r="E1290" s="360"/>
      <c r="F1290" s="360">
        <v>138</v>
      </c>
      <c r="G1290" s="360"/>
      <c r="H1290" s="360"/>
      <c r="I1290" s="360"/>
      <c r="J1290" s="360"/>
      <c r="K1290" s="360"/>
      <c r="L1290" s="360"/>
      <c r="M1290" s="360"/>
      <c r="N1290" s="360"/>
      <c r="O1290" s="360"/>
      <c r="P1290" s="369">
        <v>369</v>
      </c>
      <c r="Q1290" s="369">
        <v>367.208333333333</v>
      </c>
      <c r="R1290" s="369"/>
      <c r="S1290" s="369">
        <v>368.104166666667</v>
      </c>
      <c r="T1290" s="369">
        <v>736.21</v>
      </c>
      <c r="U1290" s="371">
        <v>5.8</v>
      </c>
      <c r="V1290" s="372">
        <v>1</v>
      </c>
    </row>
    <row r="1291" s="8" customFormat="1" customHeight="1" spans="1:22">
      <c r="A1291" s="351"/>
      <c r="B1291" s="364"/>
      <c r="C1291" s="358"/>
      <c r="D1291" s="377" t="s">
        <v>771</v>
      </c>
      <c r="E1291" s="360">
        <v>95.3</v>
      </c>
      <c r="F1291" s="360">
        <v>142</v>
      </c>
      <c r="G1291" s="360">
        <v>7.1</v>
      </c>
      <c r="H1291" s="360">
        <v>29.3</v>
      </c>
      <c r="I1291" s="360">
        <v>313</v>
      </c>
      <c r="J1291" s="360">
        <v>22.9</v>
      </c>
      <c r="K1291" s="360">
        <v>78.1</v>
      </c>
      <c r="L1291" s="360">
        <v>184.5</v>
      </c>
      <c r="M1291" s="360">
        <v>178.87037037037</v>
      </c>
      <c r="N1291" s="360">
        <v>96.9267886753552</v>
      </c>
      <c r="O1291" s="360">
        <v>24.3366666666667</v>
      </c>
      <c r="P1291" s="369">
        <v>198.5</v>
      </c>
      <c r="Q1291" s="369">
        <v>201.3</v>
      </c>
      <c r="R1291" s="369"/>
      <c r="S1291" s="369">
        <v>199.9</v>
      </c>
      <c r="T1291" s="369">
        <v>740.4</v>
      </c>
      <c r="U1291" s="371">
        <v>10.7</v>
      </c>
      <c r="V1291" s="372">
        <v>2</v>
      </c>
    </row>
    <row r="1292" s="8" customFormat="1" customHeight="1" spans="1:22">
      <c r="A1292" s="351"/>
      <c r="B1292" s="364"/>
      <c r="C1292" s="358"/>
      <c r="D1292" s="377" t="s">
        <v>940</v>
      </c>
      <c r="E1292" s="360">
        <v>96.8</v>
      </c>
      <c r="F1292" s="360">
        <v>149</v>
      </c>
      <c r="G1292" s="360">
        <v>6.9</v>
      </c>
      <c r="H1292" s="360">
        <v>31.5</v>
      </c>
      <c r="I1292" s="360">
        <v>371</v>
      </c>
      <c r="J1292" s="360">
        <v>21.86</v>
      </c>
      <c r="K1292" s="360">
        <v>69.3968253968254</v>
      </c>
      <c r="L1292" s="360">
        <v>177.666666666667</v>
      </c>
      <c r="M1292" s="360">
        <v>168.888888888889</v>
      </c>
      <c r="N1292" s="360">
        <v>95.0594121325828</v>
      </c>
      <c r="O1292" s="360">
        <v>25.96</v>
      </c>
      <c r="P1292" s="369">
        <v>156.625</v>
      </c>
      <c r="Q1292" s="369">
        <v>155.475</v>
      </c>
      <c r="R1292" s="369"/>
      <c r="S1292" s="369">
        <v>156.05</v>
      </c>
      <c r="T1292" s="369">
        <v>693.902333333333</v>
      </c>
      <c r="U1292" s="371">
        <v>5.43028460434085</v>
      </c>
      <c r="V1292" s="372">
        <v>1</v>
      </c>
    </row>
    <row r="1293" s="8" customFormat="1" customHeight="1" spans="1:22">
      <c r="A1293" s="351"/>
      <c r="B1293" s="364"/>
      <c r="C1293" s="358"/>
      <c r="D1293" s="377" t="s">
        <v>738</v>
      </c>
      <c r="E1293" s="360">
        <v>102.4</v>
      </c>
      <c r="F1293" s="360">
        <v>139</v>
      </c>
      <c r="G1293" s="360">
        <v>7.4</v>
      </c>
      <c r="H1293" s="360">
        <v>39.4</v>
      </c>
      <c r="I1293" s="360">
        <v>431.8</v>
      </c>
      <c r="J1293" s="360">
        <v>22.4</v>
      </c>
      <c r="K1293" s="360">
        <v>56.9</v>
      </c>
      <c r="L1293" s="360">
        <v>128.7</v>
      </c>
      <c r="M1293" s="360">
        <v>118.5</v>
      </c>
      <c r="N1293" s="360">
        <v>92.1</v>
      </c>
      <c r="O1293" s="360">
        <v>28</v>
      </c>
      <c r="P1293" s="369">
        <v>223.14</v>
      </c>
      <c r="Q1293" s="369">
        <v>218.79</v>
      </c>
      <c r="R1293" s="369"/>
      <c r="S1293" s="369">
        <v>220.965</v>
      </c>
      <c r="T1293" s="369">
        <v>722.14</v>
      </c>
      <c r="U1293" s="371">
        <v>4.1</v>
      </c>
      <c r="V1293" s="372">
        <v>2</v>
      </c>
    </row>
    <row r="1294" s="8" customFormat="1" customHeight="1" spans="1:22">
      <c r="A1294" s="351"/>
      <c r="B1294" s="364"/>
      <c r="C1294" s="358"/>
      <c r="D1294" s="377" t="s">
        <v>781</v>
      </c>
      <c r="E1294" s="360">
        <v>95.4</v>
      </c>
      <c r="F1294" s="360">
        <v>144</v>
      </c>
      <c r="G1294" s="360">
        <v>7.2</v>
      </c>
      <c r="H1294" s="360">
        <v>32.5</v>
      </c>
      <c r="I1294" s="360">
        <v>351.4</v>
      </c>
      <c r="J1294" s="360">
        <v>23.6</v>
      </c>
      <c r="K1294" s="360">
        <v>72.6</v>
      </c>
      <c r="L1294" s="360">
        <v>147.2</v>
      </c>
      <c r="M1294" s="360">
        <v>137.3</v>
      </c>
      <c r="N1294" s="360">
        <v>93.3</v>
      </c>
      <c r="O1294" s="360">
        <v>27.1</v>
      </c>
      <c r="P1294" s="369">
        <v>228.4</v>
      </c>
      <c r="Q1294" s="369">
        <v>222.5</v>
      </c>
      <c r="R1294" s="369"/>
      <c r="S1294" s="369">
        <v>225.45</v>
      </c>
      <c r="T1294" s="369">
        <v>683.5</v>
      </c>
      <c r="U1294" s="371">
        <v>4.3</v>
      </c>
      <c r="V1294" s="372">
        <v>1</v>
      </c>
    </row>
    <row r="1295" s="8" customFormat="1" customHeight="1" spans="1:22">
      <c r="A1295" s="351"/>
      <c r="B1295" s="364"/>
      <c r="C1295" s="358"/>
      <c r="D1295" s="377" t="s">
        <v>754</v>
      </c>
      <c r="E1295" s="360">
        <v>95.5</v>
      </c>
      <c r="F1295" s="360">
        <v>154</v>
      </c>
      <c r="G1295" s="360">
        <v>7.2</v>
      </c>
      <c r="H1295" s="360">
        <v>25.1</v>
      </c>
      <c r="I1295" s="360">
        <v>248.6</v>
      </c>
      <c r="J1295" s="360">
        <v>20.8</v>
      </c>
      <c r="K1295" s="360">
        <v>82.7</v>
      </c>
      <c r="L1295" s="360">
        <v>161.3</v>
      </c>
      <c r="M1295" s="360">
        <v>135.5</v>
      </c>
      <c r="N1295" s="360">
        <v>84</v>
      </c>
      <c r="O1295" s="360">
        <v>26.3</v>
      </c>
      <c r="P1295" s="369">
        <v>245.24</v>
      </c>
      <c r="Q1295" s="369">
        <v>242.96</v>
      </c>
      <c r="R1295" s="369"/>
      <c r="S1295" s="369">
        <v>244.1</v>
      </c>
      <c r="T1295" s="369">
        <v>738.95</v>
      </c>
      <c r="U1295" s="371">
        <v>8.88</v>
      </c>
      <c r="V1295" s="372">
        <v>1</v>
      </c>
    </row>
    <row r="1296" s="8" customFormat="1" customHeight="1" spans="1:22">
      <c r="A1296" s="351"/>
      <c r="B1296" s="364"/>
      <c r="C1296" s="358"/>
      <c r="D1296" s="377" t="s">
        <v>728</v>
      </c>
      <c r="E1296" s="360">
        <v>98.1</v>
      </c>
      <c r="F1296" s="360">
        <v>153</v>
      </c>
      <c r="G1296" s="360">
        <v>8.5</v>
      </c>
      <c r="H1296" s="360">
        <v>34.9</v>
      </c>
      <c r="I1296" s="360">
        <v>310.6</v>
      </c>
      <c r="J1296" s="360">
        <v>22.9</v>
      </c>
      <c r="K1296" s="360">
        <v>65.6</v>
      </c>
      <c r="L1296" s="360">
        <v>126.2</v>
      </c>
      <c r="M1296" s="360">
        <v>116.5</v>
      </c>
      <c r="N1296" s="360">
        <v>92.3</v>
      </c>
      <c r="O1296" s="360">
        <v>27.1</v>
      </c>
      <c r="P1296" s="369">
        <v>183.96</v>
      </c>
      <c r="Q1296" s="369">
        <v>178.81</v>
      </c>
      <c r="R1296" s="369"/>
      <c r="S1296" s="369">
        <v>181.385</v>
      </c>
      <c r="T1296" s="369">
        <v>725.52</v>
      </c>
      <c r="U1296" s="371">
        <v>4</v>
      </c>
      <c r="V1296" s="372">
        <v>2</v>
      </c>
    </row>
    <row r="1297" s="8" customFormat="1" customHeight="1" spans="1:22">
      <c r="A1297" s="351"/>
      <c r="B1297" s="364"/>
      <c r="C1297" s="358"/>
      <c r="D1297" s="377" t="s">
        <v>755</v>
      </c>
      <c r="E1297" s="360">
        <v>81</v>
      </c>
      <c r="F1297" s="360">
        <v>155</v>
      </c>
      <c r="G1297" s="360">
        <v>9.4</v>
      </c>
      <c r="H1297" s="360">
        <v>34.2</v>
      </c>
      <c r="I1297" s="360">
        <v>363.8</v>
      </c>
      <c r="J1297" s="360">
        <v>22.4</v>
      </c>
      <c r="K1297" s="360">
        <v>65.5</v>
      </c>
      <c r="L1297" s="360">
        <v>127.3</v>
      </c>
      <c r="M1297" s="360">
        <v>119.5</v>
      </c>
      <c r="N1297" s="360">
        <v>93.9</v>
      </c>
      <c r="O1297" s="360">
        <v>25.2</v>
      </c>
      <c r="P1297" s="369">
        <v>200.7</v>
      </c>
      <c r="Q1297" s="369">
        <v>207.1</v>
      </c>
      <c r="R1297" s="369"/>
      <c r="S1297" s="369">
        <v>203.9</v>
      </c>
      <c r="T1297" s="369">
        <v>679.7</v>
      </c>
      <c r="U1297" s="371">
        <v>5.8</v>
      </c>
      <c r="V1297" s="372">
        <v>2</v>
      </c>
    </row>
    <row r="1298" s="6" customFormat="1" customHeight="1" spans="1:22">
      <c r="A1298" s="351"/>
      <c r="B1298" s="364"/>
      <c r="C1298" s="358"/>
      <c r="D1298" s="378" t="s">
        <v>943</v>
      </c>
      <c r="E1298" s="360">
        <v>96.5</v>
      </c>
      <c r="F1298" s="360">
        <v>147</v>
      </c>
      <c r="G1298" s="360">
        <v>7.7</v>
      </c>
      <c r="H1298" s="360">
        <v>31.2</v>
      </c>
      <c r="I1298" s="360">
        <v>305.194805194805</v>
      </c>
      <c r="J1298" s="360">
        <v>21.7</v>
      </c>
      <c r="K1298" s="360">
        <v>69.551282051282</v>
      </c>
      <c r="L1298" s="360">
        <v>104.5</v>
      </c>
      <c r="M1298" s="360">
        <v>100.25</v>
      </c>
      <c r="N1298" s="360">
        <v>95.933014354067</v>
      </c>
      <c r="O1298" s="360">
        <v>26.875</v>
      </c>
      <c r="P1298" s="369">
        <v>328.14</v>
      </c>
      <c r="Q1298" s="369">
        <v>319.55</v>
      </c>
      <c r="R1298" s="369"/>
      <c r="S1298" s="369">
        <v>323.845</v>
      </c>
      <c r="T1298" s="369">
        <v>647.69</v>
      </c>
      <c r="U1298" s="371">
        <v>3.2685470112725</v>
      </c>
      <c r="V1298" s="372">
        <v>2</v>
      </c>
    </row>
    <row r="1299" s="7" customFormat="1" customHeight="1" spans="1:22">
      <c r="A1299" s="353"/>
      <c r="B1299" s="379"/>
      <c r="C1299" s="359"/>
      <c r="D1299" s="380" t="s">
        <v>580</v>
      </c>
      <c r="E1299" s="361">
        <v>94.7777777777778</v>
      </c>
      <c r="F1299" s="361">
        <v>146.7</v>
      </c>
      <c r="G1299" s="361">
        <v>7.58888888888889</v>
      </c>
      <c r="H1299" s="361">
        <v>32.7555555555556</v>
      </c>
      <c r="I1299" s="361">
        <v>347.421645021645</v>
      </c>
      <c r="J1299" s="361">
        <v>22.4288888888889</v>
      </c>
      <c r="K1299" s="361">
        <v>69.3275674942341</v>
      </c>
      <c r="L1299" s="361">
        <v>143.040740740741</v>
      </c>
      <c r="M1299" s="361">
        <v>132.701028806584</v>
      </c>
      <c r="N1299" s="361">
        <v>92.7799127957783</v>
      </c>
      <c r="O1299" s="361">
        <v>26.1412962962963</v>
      </c>
      <c r="P1299" s="370">
        <v>247.6205</v>
      </c>
      <c r="Q1299" s="370">
        <v>245.129333333333</v>
      </c>
      <c r="R1299" s="370"/>
      <c r="S1299" s="370">
        <v>246.374916666667</v>
      </c>
      <c r="T1299" s="370">
        <v>704.811233333333</v>
      </c>
      <c r="U1299" s="373">
        <v>5.89362050059604</v>
      </c>
      <c r="V1299" s="374">
        <v>1</v>
      </c>
    </row>
    <row r="1300" s="5" customFormat="1" customHeight="1" spans="1:22">
      <c r="A1300" s="47" t="s">
        <v>871</v>
      </c>
      <c r="B1300" s="25" t="s">
        <v>948</v>
      </c>
      <c r="C1300" s="381" t="s">
        <v>949</v>
      </c>
      <c r="D1300" s="32" t="s">
        <v>751</v>
      </c>
      <c r="E1300" s="44">
        <v>75.3</v>
      </c>
      <c r="F1300" s="44">
        <v>144</v>
      </c>
      <c r="G1300" s="44">
        <v>5.1</v>
      </c>
      <c r="H1300" s="44">
        <v>22.7</v>
      </c>
      <c r="I1300" s="44">
        <v>345.1</v>
      </c>
      <c r="J1300" s="44">
        <v>21.1</v>
      </c>
      <c r="K1300" s="44">
        <v>75.3</v>
      </c>
      <c r="L1300" s="44">
        <v>174.4</v>
      </c>
      <c r="M1300" s="44">
        <v>171.3</v>
      </c>
      <c r="N1300" s="44">
        <v>98.2</v>
      </c>
      <c r="O1300" s="44">
        <v>24.6</v>
      </c>
      <c r="P1300" s="44">
        <v>14.34</v>
      </c>
      <c r="Q1300" s="44">
        <v>14.15</v>
      </c>
      <c r="R1300" s="44">
        <v>14.12</v>
      </c>
      <c r="S1300" s="44">
        <v>14.2</v>
      </c>
      <c r="T1300" s="44">
        <v>710.17</v>
      </c>
      <c r="U1300" s="43">
        <v>14.34</v>
      </c>
      <c r="V1300" s="394">
        <v>5</v>
      </c>
    </row>
    <row r="1301" s="5" customFormat="1" customHeight="1" spans="1:22">
      <c r="A1301" s="47"/>
      <c r="B1301" s="47"/>
      <c r="C1301" s="381"/>
      <c r="D1301" s="32" t="s">
        <v>753</v>
      </c>
      <c r="E1301" s="44">
        <v>72</v>
      </c>
      <c r="F1301" s="44">
        <v>148</v>
      </c>
      <c r="G1301" s="44">
        <v>7.7</v>
      </c>
      <c r="H1301" s="44">
        <v>23</v>
      </c>
      <c r="I1301" s="44">
        <v>199.7</v>
      </c>
      <c r="J1301" s="44">
        <v>17.2</v>
      </c>
      <c r="K1301" s="44">
        <v>83.6</v>
      </c>
      <c r="L1301" s="44">
        <v>179.6</v>
      </c>
      <c r="M1301" s="44">
        <v>169.5</v>
      </c>
      <c r="N1301" s="44">
        <v>94.4</v>
      </c>
      <c r="O1301" s="44">
        <v>25.6</v>
      </c>
      <c r="P1301" s="44">
        <v>14.31</v>
      </c>
      <c r="Q1301" s="44">
        <v>14.2</v>
      </c>
      <c r="R1301" s="44">
        <v>14.21</v>
      </c>
      <c r="S1301" s="44">
        <v>14.24</v>
      </c>
      <c r="T1301" s="44">
        <v>712</v>
      </c>
      <c r="U1301" s="43">
        <v>1.42</v>
      </c>
      <c r="V1301" s="394">
        <v>5</v>
      </c>
    </row>
    <row r="1302" s="5" customFormat="1" customHeight="1" spans="1:22">
      <c r="A1302" s="47"/>
      <c r="B1302" s="47"/>
      <c r="C1302" s="381"/>
      <c r="D1302" s="32" t="s">
        <v>885</v>
      </c>
      <c r="E1302" s="44">
        <v>78</v>
      </c>
      <c r="F1302" s="44">
        <v>139</v>
      </c>
      <c r="G1302" s="44">
        <v>7</v>
      </c>
      <c r="H1302" s="44">
        <v>32</v>
      </c>
      <c r="I1302" s="44">
        <v>357.2</v>
      </c>
      <c r="J1302" s="44">
        <v>21.5</v>
      </c>
      <c r="K1302" s="44">
        <v>64.2</v>
      </c>
      <c r="L1302" s="44">
        <v>125.3</v>
      </c>
      <c r="M1302" s="44">
        <v>120.9</v>
      </c>
      <c r="N1302" s="44">
        <v>96.5</v>
      </c>
      <c r="O1302" s="44">
        <v>27.4</v>
      </c>
      <c r="P1302" s="44">
        <v>13.76</v>
      </c>
      <c r="Q1302" s="44">
        <v>13.15</v>
      </c>
      <c r="R1302" s="44">
        <v>14.02</v>
      </c>
      <c r="S1302" s="44">
        <v>13.64</v>
      </c>
      <c r="T1302" s="44">
        <v>682.17</v>
      </c>
      <c r="U1302" s="43">
        <v>0.91</v>
      </c>
      <c r="V1302" s="394">
        <v>9</v>
      </c>
    </row>
    <row r="1303" s="5" customFormat="1" customHeight="1" spans="1:22">
      <c r="A1303" s="47"/>
      <c r="B1303" s="47"/>
      <c r="C1303" s="381"/>
      <c r="D1303" s="32" t="s">
        <v>776</v>
      </c>
      <c r="E1303" s="44">
        <v>73.8</v>
      </c>
      <c r="F1303" s="44">
        <v>145</v>
      </c>
      <c r="G1303" s="44">
        <v>5.2</v>
      </c>
      <c r="H1303" s="44">
        <v>29.9</v>
      </c>
      <c r="I1303" s="44">
        <v>474.5</v>
      </c>
      <c r="J1303" s="44">
        <v>21.8</v>
      </c>
      <c r="K1303" s="44">
        <v>66.1</v>
      </c>
      <c r="L1303" s="44">
        <v>166.2</v>
      </c>
      <c r="M1303" s="44">
        <v>154.2</v>
      </c>
      <c r="N1303" s="44">
        <v>92.8</v>
      </c>
      <c r="O1303" s="44">
        <v>23.9</v>
      </c>
      <c r="P1303" s="44">
        <v>15.1</v>
      </c>
      <c r="Q1303" s="44">
        <v>14.41</v>
      </c>
      <c r="R1303" s="44">
        <v>15.55</v>
      </c>
      <c r="S1303" s="44">
        <v>15.02</v>
      </c>
      <c r="T1303" s="44">
        <v>751</v>
      </c>
      <c r="U1303" s="43">
        <v>0.13</v>
      </c>
      <c r="V1303" s="394">
        <v>9</v>
      </c>
    </row>
    <row r="1304" s="5" customFormat="1" customHeight="1" spans="1:22">
      <c r="A1304" s="47"/>
      <c r="B1304" s="47"/>
      <c r="C1304" s="381"/>
      <c r="D1304" s="32" t="s">
        <v>755</v>
      </c>
      <c r="E1304" s="44">
        <v>71</v>
      </c>
      <c r="F1304" s="44">
        <v>147</v>
      </c>
      <c r="G1304" s="44">
        <v>7.1</v>
      </c>
      <c r="H1304" s="44">
        <v>45.8</v>
      </c>
      <c r="I1304" s="44">
        <v>545.1</v>
      </c>
      <c r="J1304" s="44">
        <v>22.9</v>
      </c>
      <c r="K1304" s="44">
        <v>50</v>
      </c>
      <c r="L1304" s="44">
        <v>156.8</v>
      </c>
      <c r="M1304" s="44">
        <v>127.9</v>
      </c>
      <c r="N1304" s="44">
        <v>81.6</v>
      </c>
      <c r="O1304" s="44">
        <v>24.5</v>
      </c>
      <c r="P1304" s="44">
        <v>13.14</v>
      </c>
      <c r="Q1304" s="44">
        <v>12.56</v>
      </c>
      <c r="R1304" s="44">
        <v>13.28</v>
      </c>
      <c r="S1304" s="44">
        <v>12.99</v>
      </c>
      <c r="T1304" s="44">
        <v>649.67</v>
      </c>
      <c r="U1304" s="43">
        <v>6.1</v>
      </c>
      <c r="V1304" s="394">
        <v>5</v>
      </c>
    </row>
    <row r="1305" s="5" customFormat="1" customHeight="1" spans="1:22">
      <c r="A1305" s="47"/>
      <c r="B1305" s="47"/>
      <c r="C1305" s="381"/>
      <c r="D1305" s="32" t="s">
        <v>757</v>
      </c>
      <c r="E1305" s="44">
        <v>80</v>
      </c>
      <c r="F1305" s="44">
        <v>128</v>
      </c>
      <c r="G1305" s="44">
        <v>7.4</v>
      </c>
      <c r="H1305" s="44">
        <v>36.9</v>
      </c>
      <c r="I1305" s="44">
        <v>398</v>
      </c>
      <c r="J1305" s="44">
        <v>26.9</v>
      </c>
      <c r="K1305" s="44">
        <v>67.5</v>
      </c>
      <c r="L1305" s="44">
        <v>110.2</v>
      </c>
      <c r="M1305" s="44">
        <v>103.5</v>
      </c>
      <c r="N1305" s="44">
        <v>93.9</v>
      </c>
      <c r="O1305" s="44">
        <v>27.5</v>
      </c>
      <c r="P1305" s="44">
        <v>13.06</v>
      </c>
      <c r="Q1305" s="44">
        <v>13.95</v>
      </c>
      <c r="R1305" s="44">
        <v>13.34</v>
      </c>
      <c r="S1305" s="44">
        <v>14.05</v>
      </c>
      <c r="T1305" s="44">
        <v>672.33</v>
      </c>
      <c r="U1305" s="43">
        <v>8.79</v>
      </c>
      <c r="V1305" s="394">
        <v>5</v>
      </c>
    </row>
    <row r="1306" s="5" customFormat="1" customHeight="1" spans="1:22">
      <c r="A1306" s="47"/>
      <c r="B1306" s="47"/>
      <c r="C1306" s="381"/>
      <c r="D1306" s="32" t="s">
        <v>798</v>
      </c>
      <c r="E1306" s="44">
        <v>76.6</v>
      </c>
      <c r="F1306" s="44">
        <v>138</v>
      </c>
      <c r="G1306" s="44">
        <v>4.8</v>
      </c>
      <c r="H1306" s="44">
        <v>31.7</v>
      </c>
      <c r="I1306" s="44">
        <v>560.4</v>
      </c>
      <c r="J1306" s="44">
        <v>21.1</v>
      </c>
      <c r="K1306" s="44">
        <v>63.2</v>
      </c>
      <c r="L1306" s="44">
        <v>147.8</v>
      </c>
      <c r="M1306" s="44">
        <v>128.3</v>
      </c>
      <c r="N1306" s="44">
        <v>86.8</v>
      </c>
      <c r="O1306" s="44">
        <v>26.5</v>
      </c>
      <c r="P1306" s="44">
        <v>13.55</v>
      </c>
      <c r="Q1306" s="44">
        <v>13.04</v>
      </c>
      <c r="R1306" s="44">
        <v>12.74</v>
      </c>
      <c r="S1306" s="44">
        <v>13.11</v>
      </c>
      <c r="T1306" s="44">
        <v>655.5</v>
      </c>
      <c r="U1306" s="43">
        <v>-2.14</v>
      </c>
      <c r="V1306" s="394">
        <v>14</v>
      </c>
    </row>
    <row r="1307" s="5" customFormat="1" customHeight="1" spans="1:22">
      <c r="A1307" s="47"/>
      <c r="B1307" s="47"/>
      <c r="C1307" s="381"/>
      <c r="D1307" s="32" t="s">
        <v>731</v>
      </c>
      <c r="E1307" s="44">
        <v>74</v>
      </c>
      <c r="F1307" s="44">
        <v>158</v>
      </c>
      <c r="G1307" s="44">
        <v>10</v>
      </c>
      <c r="H1307" s="44">
        <v>30.4</v>
      </c>
      <c r="I1307" s="44">
        <v>203.4</v>
      </c>
      <c r="J1307" s="44">
        <v>25.8</v>
      </c>
      <c r="K1307" s="44">
        <v>85</v>
      </c>
      <c r="L1307" s="44">
        <v>128</v>
      </c>
      <c r="M1307" s="44">
        <v>114</v>
      </c>
      <c r="N1307" s="44">
        <v>89.1</v>
      </c>
      <c r="O1307" s="44">
        <v>26.6</v>
      </c>
      <c r="P1307" s="44">
        <v>14.06</v>
      </c>
      <c r="Q1307" s="44">
        <v>14.89</v>
      </c>
      <c r="R1307" s="44">
        <v>15.18</v>
      </c>
      <c r="S1307" s="44">
        <v>14.71</v>
      </c>
      <c r="T1307" s="44">
        <v>735.5</v>
      </c>
      <c r="U1307" s="43">
        <v>1.12</v>
      </c>
      <c r="V1307" s="394">
        <v>12</v>
      </c>
    </row>
    <row r="1308" s="5" customFormat="1" customHeight="1" spans="1:22">
      <c r="A1308" s="47"/>
      <c r="B1308" s="47"/>
      <c r="C1308" s="381"/>
      <c r="D1308" s="32" t="s">
        <v>950</v>
      </c>
      <c r="E1308" s="44">
        <v>85</v>
      </c>
      <c r="F1308" s="44">
        <v>136</v>
      </c>
      <c r="G1308" s="44">
        <v>10</v>
      </c>
      <c r="H1308" s="44">
        <v>30.4</v>
      </c>
      <c r="I1308" s="44">
        <v>203.4</v>
      </c>
      <c r="J1308" s="44">
        <v>21.5</v>
      </c>
      <c r="K1308" s="44">
        <v>85</v>
      </c>
      <c r="L1308" s="44">
        <v>158.2</v>
      </c>
      <c r="M1308" s="44">
        <v>151.8</v>
      </c>
      <c r="N1308" s="44">
        <v>96</v>
      </c>
      <c r="O1308" s="44">
        <v>26.5</v>
      </c>
      <c r="P1308" s="44">
        <v>13.47</v>
      </c>
      <c r="Q1308" s="44">
        <v>13.51</v>
      </c>
      <c r="R1308" s="44">
        <v>13.11</v>
      </c>
      <c r="S1308" s="44">
        <v>13.36</v>
      </c>
      <c r="T1308" s="44">
        <v>668.17</v>
      </c>
      <c r="U1308" s="43">
        <v>8.62</v>
      </c>
      <c r="V1308" s="394">
        <v>6</v>
      </c>
    </row>
    <row r="1309" s="5" customFormat="1" customHeight="1" spans="1:22">
      <c r="A1309" s="47"/>
      <c r="B1309" s="47"/>
      <c r="C1309" s="381"/>
      <c r="D1309" s="32" t="s">
        <v>906</v>
      </c>
      <c r="E1309" s="44">
        <v>82.7</v>
      </c>
      <c r="F1309" s="44">
        <v>144</v>
      </c>
      <c r="G1309" s="44">
        <v>7.2</v>
      </c>
      <c r="H1309" s="44">
        <v>42.9</v>
      </c>
      <c r="I1309" s="44">
        <v>594.9</v>
      </c>
      <c r="J1309" s="44">
        <v>24.1</v>
      </c>
      <c r="K1309" s="44">
        <v>56.1</v>
      </c>
      <c r="L1309" s="44">
        <v>121.5</v>
      </c>
      <c r="M1309" s="44">
        <v>118.1</v>
      </c>
      <c r="N1309" s="44">
        <v>97.2</v>
      </c>
      <c r="O1309" s="44">
        <v>25.4</v>
      </c>
      <c r="P1309" s="44">
        <v>16.16</v>
      </c>
      <c r="Q1309" s="44">
        <v>16.07</v>
      </c>
      <c r="R1309" s="44">
        <v>15.06</v>
      </c>
      <c r="S1309" s="44">
        <v>15.76</v>
      </c>
      <c r="T1309" s="44">
        <v>788.16</v>
      </c>
      <c r="U1309" s="43">
        <v>19.66</v>
      </c>
      <c r="V1309" s="394">
        <v>1</v>
      </c>
    </row>
    <row r="1310" s="5" customFormat="1" customHeight="1" spans="1:22">
      <c r="A1310" s="47"/>
      <c r="B1310" s="47"/>
      <c r="C1310" s="381"/>
      <c r="D1310" s="32" t="s">
        <v>752</v>
      </c>
      <c r="E1310" s="44">
        <v>76.8</v>
      </c>
      <c r="F1310" s="44">
        <v>151</v>
      </c>
      <c r="G1310" s="44">
        <v>9</v>
      </c>
      <c r="H1310" s="44">
        <v>35.9</v>
      </c>
      <c r="I1310" s="44">
        <v>298.6</v>
      </c>
      <c r="J1310" s="44">
        <v>20.7</v>
      </c>
      <c r="K1310" s="44">
        <v>57.8</v>
      </c>
      <c r="L1310" s="44">
        <v>155</v>
      </c>
      <c r="M1310" s="44">
        <v>149.8</v>
      </c>
      <c r="N1310" s="44">
        <v>96.6</v>
      </c>
      <c r="O1310" s="44">
        <v>27.5</v>
      </c>
      <c r="P1310" s="44">
        <v>12.86</v>
      </c>
      <c r="Q1310" s="44">
        <v>13.33</v>
      </c>
      <c r="R1310" s="44">
        <v>12.66</v>
      </c>
      <c r="S1310" s="44">
        <v>12.95</v>
      </c>
      <c r="T1310" s="44">
        <v>647.5</v>
      </c>
      <c r="U1310" s="43">
        <v>-1.67</v>
      </c>
      <c r="V1310" s="394">
        <v>13</v>
      </c>
    </row>
    <row r="1311" s="5" customFormat="1" customHeight="1" spans="1:22">
      <c r="A1311" s="47"/>
      <c r="B1311" s="47"/>
      <c r="C1311" s="381"/>
      <c r="D1311" s="34" t="s">
        <v>580</v>
      </c>
      <c r="E1311" s="46">
        <v>76.8</v>
      </c>
      <c r="F1311" s="46">
        <v>143.5</v>
      </c>
      <c r="G1311" s="46">
        <v>7.3</v>
      </c>
      <c r="H1311" s="46">
        <v>32.9</v>
      </c>
      <c r="I1311" s="46">
        <v>380</v>
      </c>
      <c r="J1311" s="46">
        <v>22.2</v>
      </c>
      <c r="K1311" s="46">
        <v>68.5</v>
      </c>
      <c r="L1311" s="46">
        <v>147.5</v>
      </c>
      <c r="M1311" s="46">
        <v>137.2</v>
      </c>
      <c r="N1311" s="46">
        <v>93</v>
      </c>
      <c r="O1311" s="46">
        <v>26</v>
      </c>
      <c r="P1311" s="46">
        <v>13.98</v>
      </c>
      <c r="Q1311" s="46">
        <v>13.93</v>
      </c>
      <c r="R1311" s="46">
        <v>13.93</v>
      </c>
      <c r="S1311" s="46">
        <v>14</v>
      </c>
      <c r="T1311" s="46">
        <v>697.46</v>
      </c>
      <c r="U1311" s="45">
        <v>4.97</v>
      </c>
      <c r="V1311" s="46">
        <v>5</v>
      </c>
    </row>
    <row r="1312" s="5" customFormat="1" customHeight="1" spans="1:22">
      <c r="A1312" s="47" t="s">
        <v>866</v>
      </c>
      <c r="B1312" s="47"/>
      <c r="C1312" s="47" t="s">
        <v>951</v>
      </c>
      <c r="D1312" s="32" t="s">
        <v>825</v>
      </c>
      <c r="E1312" s="44">
        <v>81.62</v>
      </c>
      <c r="F1312" s="44">
        <v>157</v>
      </c>
      <c r="G1312" s="44">
        <v>9.07</v>
      </c>
      <c r="H1312" s="44">
        <v>46.81</v>
      </c>
      <c r="I1312" s="44">
        <v>416.33</v>
      </c>
      <c r="J1312" s="44">
        <v>23.68</v>
      </c>
      <c r="K1312" s="44">
        <v>50.59</v>
      </c>
      <c r="L1312" s="44">
        <v>109.29</v>
      </c>
      <c r="M1312" s="44">
        <v>103.49</v>
      </c>
      <c r="N1312" s="44">
        <v>94.69</v>
      </c>
      <c r="O1312" s="44">
        <v>26.76</v>
      </c>
      <c r="P1312" s="44">
        <v>15.65</v>
      </c>
      <c r="Q1312" s="44">
        <v>15.72</v>
      </c>
      <c r="R1312" s="44">
        <v>15.45</v>
      </c>
      <c r="S1312" s="44">
        <v>15.61</v>
      </c>
      <c r="T1312" s="44">
        <v>737.42</v>
      </c>
      <c r="U1312" s="43">
        <v>4.14</v>
      </c>
      <c r="V1312" s="394">
        <v>4</v>
      </c>
    </row>
    <row r="1313" s="5" customFormat="1" customHeight="1" spans="1:22">
      <c r="A1313" s="47"/>
      <c r="B1313" s="47"/>
      <c r="C1313" s="47"/>
      <c r="D1313" s="32" t="s">
        <v>885</v>
      </c>
      <c r="E1313" s="44">
        <v>90</v>
      </c>
      <c r="F1313" s="44">
        <v>140</v>
      </c>
      <c r="G1313" s="44">
        <v>9.2</v>
      </c>
      <c r="H1313" s="44">
        <v>33.1</v>
      </c>
      <c r="I1313" s="44">
        <v>260.3</v>
      </c>
      <c r="J1313" s="44">
        <v>20</v>
      </c>
      <c r="K1313" s="44">
        <v>60.3</v>
      </c>
      <c r="L1313" s="44">
        <v>127.9</v>
      </c>
      <c r="M1313" s="44">
        <v>117.2</v>
      </c>
      <c r="N1313" s="44">
        <v>91.7</v>
      </c>
      <c r="O1313" s="44">
        <v>27.5</v>
      </c>
      <c r="P1313" s="44">
        <v>13.25</v>
      </c>
      <c r="Q1313" s="44">
        <v>12.86</v>
      </c>
      <c r="R1313" s="44">
        <v>13.31</v>
      </c>
      <c r="S1313" s="44">
        <v>13.14</v>
      </c>
      <c r="T1313" s="44">
        <v>657</v>
      </c>
      <c r="U1313" s="43">
        <v>5.91</v>
      </c>
      <c r="V1313" s="394">
        <v>1</v>
      </c>
    </row>
    <row r="1314" s="5" customFormat="1" customHeight="1" spans="1:22">
      <c r="A1314" s="47"/>
      <c r="B1314" s="47"/>
      <c r="C1314" s="47"/>
      <c r="D1314" s="32" t="s">
        <v>752</v>
      </c>
      <c r="E1314" s="44">
        <v>79.4</v>
      </c>
      <c r="F1314" s="44">
        <v>151</v>
      </c>
      <c r="G1314" s="44">
        <v>8.61</v>
      </c>
      <c r="H1314" s="44">
        <v>41.83</v>
      </c>
      <c r="I1314" s="44">
        <v>385.83</v>
      </c>
      <c r="J1314" s="44">
        <v>23.59</v>
      </c>
      <c r="K1314" s="44">
        <v>56.4</v>
      </c>
      <c r="L1314" s="44">
        <v>128.8</v>
      </c>
      <c r="M1314" s="44">
        <v>121.3</v>
      </c>
      <c r="N1314" s="44">
        <v>94.2</v>
      </c>
      <c r="O1314" s="44">
        <v>24.7</v>
      </c>
      <c r="P1314" s="44">
        <v>13.23</v>
      </c>
      <c r="Q1314" s="44">
        <v>13.08</v>
      </c>
      <c r="R1314" s="44">
        <v>13.62</v>
      </c>
      <c r="S1314" s="44">
        <v>13.23</v>
      </c>
      <c r="T1314" s="44">
        <v>665.5</v>
      </c>
      <c r="U1314" s="43">
        <v>5.3</v>
      </c>
      <c r="V1314" s="394">
        <v>3</v>
      </c>
    </row>
    <row r="1315" s="5" customFormat="1" customHeight="1" spans="1:22">
      <c r="A1315" s="47"/>
      <c r="B1315" s="47"/>
      <c r="C1315" s="47"/>
      <c r="D1315" s="32" t="s">
        <v>943</v>
      </c>
      <c r="E1315" s="44">
        <v>101</v>
      </c>
      <c r="F1315" s="44">
        <v>142</v>
      </c>
      <c r="G1315" s="44">
        <v>8.2</v>
      </c>
      <c r="H1315" s="44">
        <v>39.3</v>
      </c>
      <c r="I1315" s="44">
        <v>378.8</v>
      </c>
      <c r="J1315" s="44">
        <v>20.4</v>
      </c>
      <c r="K1315" s="44">
        <v>52.1</v>
      </c>
      <c r="L1315" s="44">
        <v>108</v>
      </c>
      <c r="M1315" s="44">
        <v>103.86</v>
      </c>
      <c r="N1315" s="44">
        <v>96.17</v>
      </c>
      <c r="O1315" s="44">
        <v>26.32</v>
      </c>
      <c r="P1315" s="44">
        <v>12.35</v>
      </c>
      <c r="Q1315" s="44">
        <v>12.71</v>
      </c>
      <c r="R1315" s="44">
        <v>12.33</v>
      </c>
      <c r="S1315" s="44">
        <v>12.46</v>
      </c>
      <c r="T1315" s="44">
        <v>623.17</v>
      </c>
      <c r="U1315" s="43">
        <v>-1.89</v>
      </c>
      <c r="V1315" s="394">
        <v>7</v>
      </c>
    </row>
    <row r="1316" s="5" customFormat="1" customHeight="1" spans="1:22">
      <c r="A1316" s="47"/>
      <c r="B1316" s="47"/>
      <c r="C1316" s="47"/>
      <c r="D1316" s="32" t="s">
        <v>950</v>
      </c>
      <c r="E1316" s="44">
        <v>80</v>
      </c>
      <c r="F1316" s="44">
        <v>138</v>
      </c>
      <c r="G1316" s="44">
        <v>7.4</v>
      </c>
      <c r="H1316" s="44">
        <v>31.6</v>
      </c>
      <c r="I1316" s="44">
        <v>326.8</v>
      </c>
      <c r="J1316" s="44">
        <v>25.3</v>
      </c>
      <c r="K1316" s="44">
        <v>80.1</v>
      </c>
      <c r="L1316" s="44">
        <v>175.3</v>
      </c>
      <c r="M1316" s="44">
        <v>154.1</v>
      </c>
      <c r="N1316" s="44">
        <v>87.9</v>
      </c>
      <c r="O1316" s="44">
        <v>25.7</v>
      </c>
      <c r="P1316" s="44">
        <v>12.3</v>
      </c>
      <c r="Q1316" s="44">
        <v>12.45</v>
      </c>
      <c r="R1316" s="44">
        <v>12.35</v>
      </c>
      <c r="S1316" s="44">
        <v>12.37</v>
      </c>
      <c r="T1316" s="44">
        <v>618.33</v>
      </c>
      <c r="U1316" s="43">
        <v>4.36</v>
      </c>
      <c r="V1316" s="394">
        <v>2</v>
      </c>
    </row>
    <row r="1317" s="5" customFormat="1" customHeight="1" spans="1:22">
      <c r="A1317" s="47"/>
      <c r="B1317" s="47"/>
      <c r="C1317" s="47"/>
      <c r="D1317" s="32" t="s">
        <v>892</v>
      </c>
      <c r="E1317" s="44">
        <v>80</v>
      </c>
      <c r="F1317" s="44">
        <v>143</v>
      </c>
      <c r="G1317" s="44">
        <v>4.9</v>
      </c>
      <c r="H1317" s="44">
        <v>28.6</v>
      </c>
      <c r="I1317" s="44">
        <v>483.7</v>
      </c>
      <c r="J1317" s="44">
        <v>21.8</v>
      </c>
      <c r="K1317" s="44">
        <v>76.2</v>
      </c>
      <c r="L1317" s="44">
        <v>165.9</v>
      </c>
      <c r="M1317" s="44">
        <v>160.2</v>
      </c>
      <c r="N1317" s="44">
        <v>96.6</v>
      </c>
      <c r="O1317" s="44">
        <v>26.3</v>
      </c>
      <c r="P1317" s="44">
        <v>12.78</v>
      </c>
      <c r="Q1317" s="44">
        <v>13.18</v>
      </c>
      <c r="R1317" s="44">
        <v>12.51</v>
      </c>
      <c r="S1317" s="44">
        <v>12.82</v>
      </c>
      <c r="T1317" s="44">
        <v>641.17</v>
      </c>
      <c r="U1317" s="43">
        <v>3.61</v>
      </c>
      <c r="V1317" s="394">
        <v>2</v>
      </c>
    </row>
    <row r="1318" s="5" customFormat="1" customHeight="1" spans="1:22">
      <c r="A1318" s="47"/>
      <c r="B1318" s="47"/>
      <c r="C1318" s="47"/>
      <c r="D1318" s="32" t="s">
        <v>882</v>
      </c>
      <c r="E1318" s="44">
        <v>85</v>
      </c>
      <c r="F1318" s="44">
        <v>145</v>
      </c>
      <c r="G1318" s="44">
        <v>7.89</v>
      </c>
      <c r="H1318" s="44">
        <v>32.3</v>
      </c>
      <c r="I1318" s="44">
        <v>409.38</v>
      </c>
      <c r="J1318" s="44">
        <v>21.7</v>
      </c>
      <c r="K1318" s="44">
        <v>67.18</v>
      </c>
      <c r="L1318" s="44">
        <v>135.3</v>
      </c>
      <c r="M1318" s="44">
        <v>125.5</v>
      </c>
      <c r="N1318" s="44">
        <v>92.76</v>
      </c>
      <c r="O1318" s="44">
        <v>24</v>
      </c>
      <c r="P1318" s="44">
        <v>13.69</v>
      </c>
      <c r="Q1318" s="44">
        <v>13.05</v>
      </c>
      <c r="R1318" s="44">
        <v>13.26</v>
      </c>
      <c r="S1318" s="44">
        <v>13.33</v>
      </c>
      <c r="T1318" s="44">
        <v>666.67</v>
      </c>
      <c r="U1318" s="43">
        <v>2.93</v>
      </c>
      <c r="V1318" s="394">
        <v>3</v>
      </c>
    </row>
    <row r="1319" s="5" customFormat="1" customHeight="1" spans="1:22">
      <c r="A1319" s="47"/>
      <c r="B1319" s="47"/>
      <c r="C1319" s="47"/>
      <c r="D1319" s="32" t="s">
        <v>776</v>
      </c>
      <c r="E1319" s="44">
        <v>82</v>
      </c>
      <c r="F1319" s="44">
        <v>148</v>
      </c>
      <c r="G1319" s="44">
        <v>5.7</v>
      </c>
      <c r="H1319" s="44">
        <v>28.3</v>
      </c>
      <c r="I1319" s="44">
        <v>396.5</v>
      </c>
      <c r="J1319" s="44">
        <v>18.5</v>
      </c>
      <c r="K1319" s="44">
        <v>65.3</v>
      </c>
      <c r="L1319" s="44" t="s">
        <v>952</v>
      </c>
      <c r="M1319" s="44">
        <v>128.9</v>
      </c>
      <c r="N1319" s="44">
        <v>93</v>
      </c>
      <c r="O1319" s="44">
        <v>23.8</v>
      </c>
      <c r="P1319" s="44">
        <v>12.5</v>
      </c>
      <c r="Q1319" s="44">
        <v>12.6</v>
      </c>
      <c r="R1319" s="44">
        <v>12.2</v>
      </c>
      <c r="S1319" s="44">
        <v>12.4</v>
      </c>
      <c r="T1319" s="44">
        <v>621.6</v>
      </c>
      <c r="U1319" s="43">
        <v>2.5</v>
      </c>
      <c r="V1319" s="394">
        <v>5</v>
      </c>
    </row>
    <row r="1320" s="5" customFormat="1" customHeight="1" spans="1:22">
      <c r="A1320" s="47"/>
      <c r="B1320" s="47"/>
      <c r="C1320" s="47"/>
      <c r="D1320" s="32" t="s">
        <v>762</v>
      </c>
      <c r="E1320" s="44">
        <v>80</v>
      </c>
      <c r="F1320" s="44">
        <v>146</v>
      </c>
      <c r="G1320" s="44">
        <v>8.1</v>
      </c>
      <c r="H1320" s="44">
        <v>33</v>
      </c>
      <c r="I1320" s="44">
        <v>307.9</v>
      </c>
      <c r="J1320" s="44">
        <v>26</v>
      </c>
      <c r="K1320" s="44">
        <v>78.7</v>
      </c>
      <c r="L1320" s="44">
        <v>114.7</v>
      </c>
      <c r="M1320" s="44">
        <v>108.3</v>
      </c>
      <c r="N1320" s="44">
        <v>94.4</v>
      </c>
      <c r="O1320" s="44">
        <v>24.8</v>
      </c>
      <c r="P1320" s="44">
        <v>13.4</v>
      </c>
      <c r="Q1320" s="44">
        <v>13.55</v>
      </c>
      <c r="R1320" s="44">
        <v>12.75</v>
      </c>
      <c r="S1320" s="44">
        <v>13.23</v>
      </c>
      <c r="T1320" s="44">
        <v>661.67</v>
      </c>
      <c r="U1320" s="43">
        <v>1.48</v>
      </c>
      <c r="V1320" s="394">
        <v>5</v>
      </c>
    </row>
    <row r="1321" s="5" customFormat="1" customHeight="1" spans="1:22">
      <c r="A1321" s="47"/>
      <c r="B1321" s="47"/>
      <c r="C1321" s="47"/>
      <c r="D1321" s="34" t="s">
        <v>580</v>
      </c>
      <c r="E1321" s="46">
        <v>84.3</v>
      </c>
      <c r="F1321" s="46">
        <v>145.6</v>
      </c>
      <c r="G1321" s="46">
        <v>7.7</v>
      </c>
      <c r="H1321" s="46">
        <v>35</v>
      </c>
      <c r="I1321" s="46">
        <v>373.9</v>
      </c>
      <c r="J1321" s="46">
        <v>22.3</v>
      </c>
      <c r="K1321" s="46">
        <v>65.2</v>
      </c>
      <c r="L1321" s="46">
        <v>133.1</v>
      </c>
      <c r="M1321" s="46">
        <v>124.8</v>
      </c>
      <c r="N1321" s="46">
        <v>93.5</v>
      </c>
      <c r="O1321" s="46">
        <v>25.5</v>
      </c>
      <c r="P1321" s="46">
        <v>13.24</v>
      </c>
      <c r="Q1321" s="46">
        <v>13.24</v>
      </c>
      <c r="R1321" s="46">
        <v>13.09</v>
      </c>
      <c r="S1321" s="46">
        <v>13.18</v>
      </c>
      <c r="T1321" s="46">
        <v>654.73</v>
      </c>
      <c r="U1321" s="395">
        <v>3.14</v>
      </c>
      <c r="V1321" s="396">
        <v>3</v>
      </c>
    </row>
    <row r="1322" s="5" customFormat="1" customHeight="1" spans="1:22">
      <c r="A1322" s="47" t="s">
        <v>866</v>
      </c>
      <c r="B1322" s="47"/>
      <c r="C1322" s="47" t="s">
        <v>953</v>
      </c>
      <c r="D1322" s="277" t="s">
        <v>753</v>
      </c>
      <c r="E1322" s="382">
        <v>79</v>
      </c>
      <c r="F1322" s="382">
        <v>144</v>
      </c>
      <c r="G1322" s="382">
        <v>8.1</v>
      </c>
      <c r="H1322" s="382">
        <v>29.8</v>
      </c>
      <c r="I1322" s="279">
        <v>367.9</v>
      </c>
      <c r="J1322" s="279">
        <v>19.4</v>
      </c>
      <c r="K1322" s="279">
        <v>65.1</v>
      </c>
      <c r="L1322" s="279">
        <v>132.5</v>
      </c>
      <c r="M1322" s="279">
        <v>119.8</v>
      </c>
      <c r="N1322" s="279">
        <v>90.4</v>
      </c>
      <c r="O1322" s="279">
        <v>28.4</v>
      </c>
      <c r="P1322" s="279">
        <v>142.1</v>
      </c>
      <c r="Q1322" s="279">
        <v>141.04</v>
      </c>
      <c r="R1322" s="279">
        <v>141.57</v>
      </c>
      <c r="S1322" s="279"/>
      <c r="T1322" s="279">
        <v>629.2</v>
      </c>
      <c r="U1322" s="291">
        <v>3.52</v>
      </c>
      <c r="V1322" s="397">
        <v>3</v>
      </c>
    </row>
    <row r="1323" s="5" customFormat="1" customHeight="1" spans="1:22">
      <c r="A1323" s="47"/>
      <c r="B1323" s="47"/>
      <c r="C1323" s="47"/>
      <c r="D1323" s="277" t="s">
        <v>950</v>
      </c>
      <c r="E1323" s="279">
        <v>80</v>
      </c>
      <c r="F1323" s="279">
        <v>138</v>
      </c>
      <c r="G1323" s="279">
        <v>8.5</v>
      </c>
      <c r="H1323" s="279">
        <v>27.4</v>
      </c>
      <c r="I1323" s="279">
        <v>222.3</v>
      </c>
      <c r="J1323" s="279">
        <v>22.3</v>
      </c>
      <c r="K1323" s="279">
        <v>81.4</v>
      </c>
      <c r="L1323" s="279">
        <v>152.7</v>
      </c>
      <c r="M1323" s="279">
        <v>134.1</v>
      </c>
      <c r="N1323" s="279">
        <v>87.8</v>
      </c>
      <c r="O1323" s="279">
        <v>25.7</v>
      </c>
      <c r="P1323" s="279">
        <v>158.7</v>
      </c>
      <c r="Q1323" s="279">
        <v>151.6</v>
      </c>
      <c r="R1323" s="279">
        <v>155.15</v>
      </c>
      <c r="S1323" s="279"/>
      <c r="T1323" s="279">
        <v>620.6</v>
      </c>
      <c r="U1323" s="291">
        <v>5.69</v>
      </c>
      <c r="V1323" s="398">
        <v>2</v>
      </c>
    </row>
    <row r="1324" s="5" customFormat="1" customHeight="1" spans="1:22">
      <c r="A1324" s="47"/>
      <c r="B1324" s="47"/>
      <c r="C1324" s="47"/>
      <c r="D1324" s="277" t="s">
        <v>755</v>
      </c>
      <c r="E1324" s="279">
        <v>80</v>
      </c>
      <c r="F1324" s="279">
        <v>140</v>
      </c>
      <c r="G1324" s="279">
        <v>4.3</v>
      </c>
      <c r="H1324" s="279">
        <v>30.5</v>
      </c>
      <c r="I1324" s="279">
        <v>609.3</v>
      </c>
      <c r="J1324" s="279">
        <v>20.3</v>
      </c>
      <c r="K1324" s="279">
        <v>66.6</v>
      </c>
      <c r="L1324" s="279">
        <v>158.2</v>
      </c>
      <c r="M1324" s="279">
        <v>151.4</v>
      </c>
      <c r="N1324" s="279">
        <v>95.7</v>
      </c>
      <c r="O1324" s="279">
        <v>25.5</v>
      </c>
      <c r="P1324" s="279">
        <v>152.35</v>
      </c>
      <c r="Q1324" s="279">
        <v>159.28</v>
      </c>
      <c r="R1324" s="279">
        <v>155.82</v>
      </c>
      <c r="S1324" s="279"/>
      <c r="T1324" s="279">
        <v>692.6</v>
      </c>
      <c r="U1324" s="291">
        <v>4.99</v>
      </c>
      <c r="V1324" s="398">
        <v>2</v>
      </c>
    </row>
    <row r="1325" s="5" customFormat="1" customHeight="1" spans="1:22">
      <c r="A1325" s="47"/>
      <c r="B1325" s="47"/>
      <c r="C1325" s="47"/>
      <c r="D1325" s="277" t="s">
        <v>885</v>
      </c>
      <c r="E1325" s="304">
        <v>82</v>
      </c>
      <c r="F1325" s="279">
        <v>148</v>
      </c>
      <c r="G1325" s="279">
        <v>8.5</v>
      </c>
      <c r="H1325" s="279">
        <v>44.4</v>
      </c>
      <c r="I1325" s="279">
        <v>422.9</v>
      </c>
      <c r="J1325" s="279">
        <v>23</v>
      </c>
      <c r="K1325" s="279">
        <v>51.7</v>
      </c>
      <c r="L1325" s="279">
        <v>119.3</v>
      </c>
      <c r="M1325" s="279">
        <v>105.9</v>
      </c>
      <c r="N1325" s="279">
        <v>88.8</v>
      </c>
      <c r="O1325" s="279">
        <v>27</v>
      </c>
      <c r="P1325" s="279">
        <v>323.6</v>
      </c>
      <c r="Q1325" s="279">
        <v>311.1</v>
      </c>
      <c r="R1325" s="279">
        <v>317.4</v>
      </c>
      <c r="S1325" s="279"/>
      <c r="T1325" s="279">
        <v>634.7</v>
      </c>
      <c r="U1325" s="291">
        <v>3.4</v>
      </c>
      <c r="V1325" s="398">
        <v>2</v>
      </c>
    </row>
    <row r="1326" s="5" customFormat="1" customHeight="1" spans="1:22">
      <c r="A1326" s="47"/>
      <c r="B1326" s="47"/>
      <c r="C1326" s="47"/>
      <c r="D1326" s="277" t="s">
        <v>776</v>
      </c>
      <c r="E1326" s="279">
        <v>79.4</v>
      </c>
      <c r="F1326" s="279">
        <v>148</v>
      </c>
      <c r="G1326" s="279">
        <v>5.7</v>
      </c>
      <c r="H1326" s="279">
        <v>30.1</v>
      </c>
      <c r="I1326" s="279">
        <v>428.1</v>
      </c>
      <c r="J1326" s="279">
        <v>18.9</v>
      </c>
      <c r="K1326" s="279">
        <v>62.8</v>
      </c>
      <c r="L1326" s="279">
        <v>130.9</v>
      </c>
      <c r="M1326" s="279">
        <v>125.7</v>
      </c>
      <c r="N1326" s="279">
        <v>96</v>
      </c>
      <c r="O1326" s="279">
        <v>23.5</v>
      </c>
      <c r="P1326" s="279">
        <v>186.2</v>
      </c>
      <c r="Q1326" s="279">
        <v>183.5</v>
      </c>
      <c r="R1326" s="279">
        <v>184.9</v>
      </c>
      <c r="S1326" s="279"/>
      <c r="T1326" s="279">
        <v>616.4</v>
      </c>
      <c r="U1326" s="291">
        <v>3.6</v>
      </c>
      <c r="V1326" s="398">
        <v>4</v>
      </c>
    </row>
    <row r="1327" s="5" customFormat="1" customHeight="1" spans="1:22">
      <c r="A1327" s="47"/>
      <c r="B1327" s="47"/>
      <c r="C1327" s="47"/>
      <c r="D1327" s="277" t="s">
        <v>731</v>
      </c>
      <c r="E1327" s="382">
        <v>82.3</v>
      </c>
      <c r="F1327" s="279">
        <v>148</v>
      </c>
      <c r="G1327" s="279">
        <v>9.7</v>
      </c>
      <c r="H1327" s="279">
        <v>33.2</v>
      </c>
      <c r="I1327" s="279">
        <v>342.2</v>
      </c>
      <c r="J1327" s="279">
        <v>24.3</v>
      </c>
      <c r="K1327" s="279">
        <v>73.1</v>
      </c>
      <c r="L1327" s="279">
        <v>133.9</v>
      </c>
      <c r="M1327" s="279">
        <v>124.3</v>
      </c>
      <c r="N1327" s="279">
        <v>92.8</v>
      </c>
      <c r="O1327" s="279">
        <v>24.9</v>
      </c>
      <c r="P1327" s="279">
        <v>168.4</v>
      </c>
      <c r="Q1327" s="279">
        <v>167.4</v>
      </c>
      <c r="R1327" s="279">
        <v>167.9</v>
      </c>
      <c r="S1327" s="279"/>
      <c r="T1327" s="279">
        <v>621.8</v>
      </c>
      <c r="U1327" s="291">
        <v>6.09</v>
      </c>
      <c r="V1327" s="398">
        <v>1</v>
      </c>
    </row>
    <row r="1328" s="5" customFormat="1" customHeight="1" spans="1:22">
      <c r="A1328" s="47"/>
      <c r="B1328" s="47"/>
      <c r="C1328" s="47"/>
      <c r="D1328" s="277" t="s">
        <v>798</v>
      </c>
      <c r="E1328" s="279">
        <v>76.6</v>
      </c>
      <c r="F1328" s="279">
        <v>141</v>
      </c>
      <c r="G1328" s="279">
        <v>7.1</v>
      </c>
      <c r="H1328" s="279">
        <v>29.9</v>
      </c>
      <c r="I1328" s="279">
        <v>319.7</v>
      </c>
      <c r="J1328" s="279">
        <v>21.9</v>
      </c>
      <c r="K1328" s="279">
        <v>73.2</v>
      </c>
      <c r="L1328" s="279">
        <v>181.1</v>
      </c>
      <c r="M1328" s="279">
        <v>148.2</v>
      </c>
      <c r="N1328" s="279">
        <v>81.8</v>
      </c>
      <c r="O1328" s="279">
        <v>25.9</v>
      </c>
      <c r="P1328" s="279">
        <v>173.37</v>
      </c>
      <c r="Q1328" s="279">
        <v>184.86</v>
      </c>
      <c r="R1328" s="279">
        <v>179.11</v>
      </c>
      <c r="S1328" s="279"/>
      <c r="T1328" s="279">
        <v>716.45</v>
      </c>
      <c r="U1328" s="291">
        <v>9.16</v>
      </c>
      <c r="V1328" s="398">
        <v>1</v>
      </c>
    </row>
    <row r="1329" s="5" customFormat="1" customHeight="1" spans="1:22">
      <c r="A1329" s="47"/>
      <c r="B1329" s="47"/>
      <c r="C1329" s="47"/>
      <c r="D1329" s="277" t="s">
        <v>757</v>
      </c>
      <c r="E1329" s="279">
        <v>80</v>
      </c>
      <c r="F1329" s="279">
        <v>140</v>
      </c>
      <c r="G1329" s="279">
        <v>5.5</v>
      </c>
      <c r="H1329" s="279">
        <v>49.3</v>
      </c>
      <c r="I1329" s="279">
        <v>796.4</v>
      </c>
      <c r="J1329" s="279">
        <v>31.1</v>
      </c>
      <c r="K1329" s="279">
        <v>63</v>
      </c>
      <c r="L1329" s="279">
        <v>122.3</v>
      </c>
      <c r="M1329" s="279">
        <v>112.4</v>
      </c>
      <c r="N1329" s="279">
        <v>91.9</v>
      </c>
      <c r="O1329" s="279">
        <v>24.8</v>
      </c>
      <c r="P1329" s="279">
        <v>123</v>
      </c>
      <c r="Q1329" s="279">
        <v>99</v>
      </c>
      <c r="R1329" s="279">
        <v>111</v>
      </c>
      <c r="S1329" s="279"/>
      <c r="T1329" s="279">
        <v>539.2</v>
      </c>
      <c r="U1329" s="291">
        <v>-20</v>
      </c>
      <c r="V1329" s="398">
        <v>3</v>
      </c>
    </row>
    <row r="1330" s="5" customFormat="1" customHeight="1" spans="1:22">
      <c r="A1330" s="47"/>
      <c r="B1330" s="47"/>
      <c r="C1330" s="47"/>
      <c r="D1330" s="277" t="s">
        <v>825</v>
      </c>
      <c r="E1330" s="279">
        <v>82.3</v>
      </c>
      <c r="F1330" s="279">
        <v>157</v>
      </c>
      <c r="G1330" s="279">
        <v>8</v>
      </c>
      <c r="H1330" s="279">
        <v>47</v>
      </c>
      <c r="I1330" s="279">
        <v>486.4</v>
      </c>
      <c r="J1330" s="279">
        <v>28.5</v>
      </c>
      <c r="K1330" s="279">
        <v>60.7</v>
      </c>
      <c r="L1330" s="279">
        <v>129.5</v>
      </c>
      <c r="M1330" s="279">
        <v>122</v>
      </c>
      <c r="N1330" s="279">
        <v>94.2</v>
      </c>
      <c r="O1330" s="279">
        <v>25.7</v>
      </c>
      <c r="P1330" s="279">
        <v>174.13</v>
      </c>
      <c r="Q1330" s="279">
        <v>187.23</v>
      </c>
      <c r="R1330" s="279">
        <v>180.68</v>
      </c>
      <c r="S1330" s="279"/>
      <c r="T1330" s="279">
        <v>722.72</v>
      </c>
      <c r="U1330" s="291">
        <v>7.68</v>
      </c>
      <c r="V1330" s="398">
        <v>1</v>
      </c>
    </row>
    <row r="1331" s="5" customFormat="1" customHeight="1" spans="1:22">
      <c r="A1331" s="47"/>
      <c r="B1331" s="47"/>
      <c r="C1331" s="47"/>
      <c r="D1331" s="277" t="s">
        <v>752</v>
      </c>
      <c r="E1331" s="279">
        <v>84.7</v>
      </c>
      <c r="F1331" s="279">
        <v>154</v>
      </c>
      <c r="G1331" s="279">
        <v>9</v>
      </c>
      <c r="H1331" s="279">
        <v>56.8</v>
      </c>
      <c r="I1331" s="279">
        <v>532.4</v>
      </c>
      <c r="J1331" s="279">
        <v>23.6</v>
      </c>
      <c r="K1331" s="279">
        <v>41.5</v>
      </c>
      <c r="L1331" s="279">
        <v>193.3</v>
      </c>
      <c r="M1331" s="279">
        <v>168.9</v>
      </c>
      <c r="N1331" s="279">
        <v>87.4</v>
      </c>
      <c r="O1331" s="279">
        <v>24.5</v>
      </c>
      <c r="P1331" s="279">
        <v>146.05</v>
      </c>
      <c r="Q1331" s="279">
        <v>152.47</v>
      </c>
      <c r="R1331" s="279">
        <v>149.26</v>
      </c>
      <c r="S1331" s="279"/>
      <c r="T1331" s="279">
        <v>663.38</v>
      </c>
      <c r="U1331" s="291">
        <v>6.4</v>
      </c>
      <c r="V1331" s="398">
        <v>3</v>
      </c>
    </row>
    <row r="1332" s="5" customFormat="1" customHeight="1" spans="1:22">
      <c r="A1332" s="47"/>
      <c r="B1332" s="47"/>
      <c r="C1332" s="47"/>
      <c r="D1332" s="292" t="s">
        <v>580</v>
      </c>
      <c r="E1332" s="294">
        <v>80.6</v>
      </c>
      <c r="F1332" s="294">
        <v>145.8</v>
      </c>
      <c r="G1332" s="294">
        <v>7.4</v>
      </c>
      <c r="H1332" s="294">
        <v>37.8</v>
      </c>
      <c r="I1332" s="294">
        <v>452.8</v>
      </c>
      <c r="J1332" s="294">
        <v>23.3</v>
      </c>
      <c r="K1332" s="294">
        <v>63.9</v>
      </c>
      <c r="L1332" s="294">
        <v>147</v>
      </c>
      <c r="M1332" s="294">
        <v>131.3</v>
      </c>
      <c r="N1332" s="294">
        <v>90.1</v>
      </c>
      <c r="O1332" s="294">
        <v>25.6</v>
      </c>
      <c r="P1332" s="294">
        <v>174.79</v>
      </c>
      <c r="Q1332" s="294">
        <v>173.75</v>
      </c>
      <c r="R1332" s="294">
        <v>174.28</v>
      </c>
      <c r="S1332" s="294"/>
      <c r="T1332" s="294">
        <v>645.7</v>
      </c>
      <c r="U1332" s="300">
        <v>2.22</v>
      </c>
      <c r="V1332" s="399">
        <v>2</v>
      </c>
    </row>
    <row r="1333" s="10" customFormat="1" customHeight="1" spans="1:22">
      <c r="A1333" s="383">
        <v>2019</v>
      </c>
      <c r="B1333" s="384" t="s">
        <v>954</v>
      </c>
      <c r="C1333" s="72" t="s">
        <v>954</v>
      </c>
      <c r="D1333" s="180" t="s">
        <v>955</v>
      </c>
      <c r="E1333" s="201">
        <v>95.1</v>
      </c>
      <c r="F1333" s="201">
        <v>138</v>
      </c>
      <c r="G1333" s="201">
        <v>5.8</v>
      </c>
      <c r="H1333" s="201">
        <v>25.4</v>
      </c>
      <c r="I1333" s="117">
        <v>337.931034482759</v>
      </c>
      <c r="J1333" s="117">
        <v>19.1333333333333</v>
      </c>
      <c r="K1333" s="117">
        <v>75.3280839895012</v>
      </c>
      <c r="L1333" s="117">
        <v>166.348683233503</v>
      </c>
      <c r="M1333" s="117">
        <v>134.2</v>
      </c>
      <c r="N1333" s="117">
        <v>80.6739178161236</v>
      </c>
      <c r="O1333" s="117">
        <v>24.397</v>
      </c>
      <c r="P1333" s="106">
        <v>9.72</v>
      </c>
      <c r="Q1333" s="106">
        <v>9.68</v>
      </c>
      <c r="R1333" s="106">
        <v>9.87</v>
      </c>
      <c r="S1333" s="106">
        <v>9.75666666666667</v>
      </c>
      <c r="T1333" s="106">
        <v>487.833333333333</v>
      </c>
      <c r="U1333" s="107">
        <f>(T1333-483.166666667)/483.166666667*100</f>
        <v>0.96585029313482</v>
      </c>
      <c r="V1333" s="201">
        <v>10</v>
      </c>
    </row>
    <row r="1334" s="10" customFormat="1" customHeight="1" spans="1:22">
      <c r="A1334" s="385"/>
      <c r="B1334" s="386"/>
      <c r="C1334" s="333"/>
      <c r="D1334" s="180" t="s">
        <v>836</v>
      </c>
      <c r="E1334" s="201">
        <v>100.6</v>
      </c>
      <c r="F1334" s="201">
        <v>132</v>
      </c>
      <c r="G1334" s="201">
        <v>6.39</v>
      </c>
      <c r="H1334" s="201">
        <v>23.5</v>
      </c>
      <c r="I1334" s="117">
        <f>(H1334-G1334)/G1334*100</f>
        <v>267.762128325509</v>
      </c>
      <c r="J1334" s="117">
        <v>19.3</v>
      </c>
      <c r="K1334" s="117">
        <f>J1334/H1334*100</f>
        <v>82.1276595744681</v>
      </c>
      <c r="L1334" s="117">
        <v>81.3</v>
      </c>
      <c r="M1334" s="117">
        <v>78.3</v>
      </c>
      <c r="N1334" s="117">
        <v>96.3</v>
      </c>
      <c r="O1334" s="117">
        <v>22.45</v>
      </c>
      <c r="P1334" s="106">
        <v>12.324</v>
      </c>
      <c r="Q1334" s="106">
        <v>12.096</v>
      </c>
      <c r="R1334" s="106">
        <v>12.546</v>
      </c>
      <c r="S1334" s="106">
        <v>12.322</v>
      </c>
      <c r="T1334" s="106">
        <f>S1334/0.02</f>
        <v>616.1</v>
      </c>
      <c r="U1334" s="107">
        <v>1.33223684210527</v>
      </c>
      <c r="V1334" s="201">
        <v>12</v>
      </c>
    </row>
    <row r="1335" s="10" customFormat="1" customHeight="1" spans="1:22">
      <c r="A1335" s="385"/>
      <c r="B1335" s="386"/>
      <c r="C1335" s="333"/>
      <c r="D1335" s="180" t="s">
        <v>956</v>
      </c>
      <c r="E1335" s="201">
        <v>90.7</v>
      </c>
      <c r="F1335" s="201">
        <v>154</v>
      </c>
      <c r="G1335" s="201">
        <v>6.43</v>
      </c>
      <c r="H1335" s="201">
        <v>29.8</v>
      </c>
      <c r="I1335" s="117">
        <v>363.5</v>
      </c>
      <c r="J1335" s="117">
        <v>20.3</v>
      </c>
      <c r="K1335" s="117">
        <v>68.1</v>
      </c>
      <c r="L1335" s="117">
        <v>143</v>
      </c>
      <c r="M1335" s="117">
        <v>140</v>
      </c>
      <c r="N1335" s="117">
        <v>97.9</v>
      </c>
      <c r="O1335" s="117">
        <v>22.1</v>
      </c>
      <c r="P1335" s="106">
        <v>10.07</v>
      </c>
      <c r="Q1335" s="106">
        <v>10.08</v>
      </c>
      <c r="R1335" s="106">
        <v>10.09</v>
      </c>
      <c r="S1335" s="106">
        <v>10.08</v>
      </c>
      <c r="T1335" s="106">
        <v>504</v>
      </c>
      <c r="U1335" s="107">
        <v>6.06804629954394</v>
      </c>
      <c r="V1335" s="201">
        <v>5</v>
      </c>
    </row>
    <row r="1336" s="10" customFormat="1" customHeight="1" spans="1:22">
      <c r="A1336" s="385"/>
      <c r="B1336" s="386"/>
      <c r="C1336" s="333"/>
      <c r="D1336" s="180" t="s">
        <v>957</v>
      </c>
      <c r="E1336" s="201">
        <v>82</v>
      </c>
      <c r="F1336" s="201">
        <v>158</v>
      </c>
      <c r="G1336" s="201">
        <v>6.3</v>
      </c>
      <c r="H1336" s="201">
        <v>23.4</v>
      </c>
      <c r="I1336" s="117">
        <v>271.4</v>
      </c>
      <c r="J1336" s="117">
        <v>18</v>
      </c>
      <c r="K1336" s="117">
        <v>76.9</v>
      </c>
      <c r="L1336" s="117">
        <v>142.1</v>
      </c>
      <c r="M1336" s="117">
        <v>128.5</v>
      </c>
      <c r="N1336" s="117">
        <v>90.4</v>
      </c>
      <c r="O1336" s="117">
        <v>22.6</v>
      </c>
      <c r="P1336" s="106">
        <v>8.43</v>
      </c>
      <c r="Q1336" s="106">
        <v>7.47</v>
      </c>
      <c r="R1336" s="106">
        <v>8.67</v>
      </c>
      <c r="S1336" s="106">
        <v>8.19</v>
      </c>
      <c r="T1336" s="106">
        <v>409.5</v>
      </c>
      <c r="U1336" s="107">
        <f>(T1336-385.833333333333)/385.833333333333*100</f>
        <v>6.13390928725712</v>
      </c>
      <c r="V1336" s="201">
        <v>6</v>
      </c>
    </row>
    <row r="1337" s="10" customFormat="1" customHeight="1" spans="1:22">
      <c r="A1337" s="385"/>
      <c r="B1337" s="386"/>
      <c r="C1337" s="333"/>
      <c r="D1337" s="180" t="s">
        <v>958</v>
      </c>
      <c r="E1337" s="201">
        <v>88.6</v>
      </c>
      <c r="F1337" s="201">
        <v>143</v>
      </c>
      <c r="G1337" s="201">
        <v>4.5</v>
      </c>
      <c r="H1337" s="201">
        <v>23.3</v>
      </c>
      <c r="I1337" s="117">
        <v>417.8</v>
      </c>
      <c r="J1337" s="117">
        <v>17.8</v>
      </c>
      <c r="K1337" s="117">
        <v>76.3948497854077</v>
      </c>
      <c r="L1337" s="117">
        <v>175.9</v>
      </c>
      <c r="M1337" s="117">
        <v>151.1</v>
      </c>
      <c r="N1337" s="117">
        <v>85.9010801591813</v>
      </c>
      <c r="O1337" s="117">
        <v>23.6</v>
      </c>
      <c r="P1337" s="106">
        <v>10.02</v>
      </c>
      <c r="Q1337" s="106">
        <v>10.44</v>
      </c>
      <c r="R1337" s="106">
        <v>10.31</v>
      </c>
      <c r="S1337" s="106">
        <v>10.2566666666667</v>
      </c>
      <c r="T1337" s="106">
        <v>512.833333333333</v>
      </c>
      <c r="U1337" s="107">
        <f>(T1337-510.333333333333)/510.333333333333*100</f>
        <v>0.489875898105825</v>
      </c>
      <c r="V1337" s="201">
        <v>9</v>
      </c>
    </row>
    <row r="1338" s="10" customFormat="1" customHeight="1" spans="1:22">
      <c r="A1338" s="385"/>
      <c r="B1338" s="386"/>
      <c r="C1338" s="333"/>
      <c r="D1338" s="180" t="s">
        <v>959</v>
      </c>
      <c r="E1338" s="201">
        <v>92.5</v>
      </c>
      <c r="F1338" s="201">
        <v>138</v>
      </c>
      <c r="G1338" s="201">
        <v>5</v>
      </c>
      <c r="H1338" s="201">
        <v>25.8</v>
      </c>
      <c r="I1338" s="117">
        <v>416</v>
      </c>
      <c r="J1338" s="117">
        <v>21.2</v>
      </c>
      <c r="K1338" s="117">
        <f>J1338/H1338*100</f>
        <v>82.1705426356589</v>
      </c>
      <c r="L1338" s="117">
        <v>144.642454265464</v>
      </c>
      <c r="M1338" s="117">
        <v>126.2</v>
      </c>
      <c r="N1338" s="117">
        <f>M1338/L1338*100</f>
        <v>87.2496257346295</v>
      </c>
      <c r="O1338" s="117">
        <v>22.517</v>
      </c>
      <c r="P1338" s="106">
        <v>10.45</v>
      </c>
      <c r="Q1338" s="106">
        <v>10.31</v>
      </c>
      <c r="R1338" s="106">
        <v>10.31</v>
      </c>
      <c r="S1338" s="106">
        <v>10.3566666666667</v>
      </c>
      <c r="T1338" s="106">
        <v>517.833333333333</v>
      </c>
      <c r="U1338" s="107">
        <v>7.73231622746179</v>
      </c>
      <c r="V1338" s="238">
        <v>4</v>
      </c>
    </row>
    <row r="1339" s="10" customFormat="1" customHeight="1" spans="1:22">
      <c r="A1339" s="385"/>
      <c r="B1339" s="386"/>
      <c r="C1339" s="333"/>
      <c r="D1339" s="180" t="s">
        <v>960</v>
      </c>
      <c r="E1339" s="201">
        <v>78</v>
      </c>
      <c r="F1339" s="201">
        <v>152</v>
      </c>
      <c r="G1339" s="201">
        <v>6.7</v>
      </c>
      <c r="H1339" s="201">
        <v>29.4</v>
      </c>
      <c r="I1339" s="117">
        <v>338.805970149254</v>
      </c>
      <c r="J1339" s="117">
        <v>16.98</v>
      </c>
      <c r="K1339" s="117">
        <v>57.7358490566038</v>
      </c>
      <c r="L1339" s="117">
        <v>87.3083333333333</v>
      </c>
      <c r="M1339" s="117">
        <v>73.1</v>
      </c>
      <c r="N1339" s="117">
        <v>83.7</v>
      </c>
      <c r="O1339" s="117">
        <v>27.27</v>
      </c>
      <c r="P1339" s="106">
        <v>6.37596456006667</v>
      </c>
      <c r="Q1339" s="106">
        <v>5.85196747263333</v>
      </c>
      <c r="R1339" s="106">
        <v>6.03452473</v>
      </c>
      <c r="S1339" s="106">
        <v>6.08748558756667</v>
      </c>
      <c r="T1339" s="106">
        <v>338.193643753704</v>
      </c>
      <c r="U1339" s="107">
        <v>-32.4669928213373</v>
      </c>
      <c r="V1339" s="201">
        <v>14</v>
      </c>
    </row>
    <row r="1340" s="10" customFormat="1" customHeight="1" spans="1:22">
      <c r="A1340" s="385"/>
      <c r="B1340" s="386"/>
      <c r="C1340" s="333"/>
      <c r="D1340" s="180" t="s">
        <v>961</v>
      </c>
      <c r="E1340" s="201">
        <v>95.7</v>
      </c>
      <c r="F1340" s="201">
        <v>156</v>
      </c>
      <c r="G1340" s="201">
        <v>7.8</v>
      </c>
      <c r="H1340" s="201">
        <v>25.4</v>
      </c>
      <c r="I1340" s="117">
        <v>225.6</v>
      </c>
      <c r="J1340" s="117">
        <v>20.4</v>
      </c>
      <c r="K1340" s="117">
        <v>80.3149606299213</v>
      </c>
      <c r="L1340" s="117">
        <v>194.7</v>
      </c>
      <c r="M1340" s="117">
        <v>164.3</v>
      </c>
      <c r="N1340" s="117">
        <v>84.3862352336929</v>
      </c>
      <c r="O1340" s="117">
        <v>23.6</v>
      </c>
      <c r="P1340" s="106">
        <v>10.23</v>
      </c>
      <c r="Q1340" s="106">
        <v>10.56</v>
      </c>
      <c r="R1340" s="106">
        <v>10.34</v>
      </c>
      <c r="S1340" s="106">
        <v>10.3766666666667</v>
      </c>
      <c r="T1340" s="106">
        <v>518.833333333333</v>
      </c>
      <c r="U1340" s="107">
        <v>-11.5630024829404</v>
      </c>
      <c r="V1340" s="201">
        <v>13</v>
      </c>
    </row>
    <row r="1341" s="10" customFormat="1" customHeight="1" spans="1:22">
      <c r="A1341" s="385"/>
      <c r="B1341" s="386"/>
      <c r="C1341" s="333"/>
      <c r="D1341" s="180" t="s">
        <v>962</v>
      </c>
      <c r="E1341" s="201">
        <v>94.3</v>
      </c>
      <c r="F1341" s="201">
        <v>128</v>
      </c>
      <c r="G1341" s="201">
        <v>6.39</v>
      </c>
      <c r="H1341" s="201">
        <v>23.1</v>
      </c>
      <c r="I1341" s="117">
        <v>261.50234741784</v>
      </c>
      <c r="J1341" s="117">
        <v>19.6</v>
      </c>
      <c r="K1341" s="117">
        <v>84.8484848484848</v>
      </c>
      <c r="L1341" s="117">
        <v>116.7</v>
      </c>
      <c r="M1341" s="117">
        <v>104.6</v>
      </c>
      <c r="N1341" s="117">
        <f>M1341/L1341*100</f>
        <v>89.6315338474721</v>
      </c>
      <c r="O1341" s="117">
        <v>22.65</v>
      </c>
      <c r="P1341" s="106">
        <v>12.912</v>
      </c>
      <c r="Q1341" s="106">
        <v>12.792</v>
      </c>
      <c r="R1341" s="106">
        <v>13.182</v>
      </c>
      <c r="S1341" s="106">
        <v>12.962</v>
      </c>
      <c r="T1341" s="106">
        <v>648.1</v>
      </c>
      <c r="U1341" s="107">
        <v>0.981614210034289</v>
      </c>
      <c r="V1341" s="201">
        <v>11</v>
      </c>
    </row>
    <row r="1342" s="10" customFormat="1" customHeight="1" spans="1:22">
      <c r="A1342" s="385"/>
      <c r="B1342" s="386"/>
      <c r="C1342" s="333"/>
      <c r="D1342" s="180" t="s">
        <v>963</v>
      </c>
      <c r="E1342" s="201">
        <v>82</v>
      </c>
      <c r="F1342" s="201">
        <v>154</v>
      </c>
      <c r="G1342" s="201">
        <v>5.26</v>
      </c>
      <c r="H1342" s="201">
        <v>31.51</v>
      </c>
      <c r="I1342" s="117">
        <v>599</v>
      </c>
      <c r="J1342" s="117">
        <v>19.42</v>
      </c>
      <c r="K1342" s="117">
        <v>61.6</v>
      </c>
      <c r="L1342" s="117">
        <v>169.8</v>
      </c>
      <c r="M1342" s="117">
        <v>145.78</v>
      </c>
      <c r="N1342" s="117">
        <v>85.9</v>
      </c>
      <c r="O1342" s="117">
        <v>23.8</v>
      </c>
      <c r="P1342" s="106">
        <v>10.84</v>
      </c>
      <c r="Q1342" s="106">
        <v>14.1</v>
      </c>
      <c r="R1342" s="106">
        <v>11.71</v>
      </c>
      <c r="S1342" s="106">
        <v>12.2166666666667</v>
      </c>
      <c r="T1342" s="106">
        <v>610.833333333333</v>
      </c>
      <c r="U1342" s="107">
        <v>2.37430167597761</v>
      </c>
      <c r="V1342" s="201">
        <v>11</v>
      </c>
    </row>
    <row r="1343" s="11" customFormat="1" customHeight="1" spans="1:22">
      <c r="A1343" s="387"/>
      <c r="B1343" s="388"/>
      <c r="C1343" s="389"/>
      <c r="D1343" s="390" t="s">
        <v>580</v>
      </c>
      <c r="E1343" s="22">
        <v>89.95</v>
      </c>
      <c r="F1343" s="22">
        <v>145.3</v>
      </c>
      <c r="G1343" s="22">
        <v>6.057</v>
      </c>
      <c r="H1343" s="22">
        <v>26.061</v>
      </c>
      <c r="I1343" s="392">
        <v>349.930148037536</v>
      </c>
      <c r="J1343" s="392">
        <v>19.2133333333333</v>
      </c>
      <c r="K1343" s="392">
        <v>74.5520430520046</v>
      </c>
      <c r="L1343" s="392">
        <v>142.17994708323</v>
      </c>
      <c r="M1343" s="392">
        <v>124.608</v>
      </c>
      <c r="N1343" s="392">
        <v>88.2042392791099</v>
      </c>
      <c r="O1343" s="392">
        <v>23.4984</v>
      </c>
      <c r="P1343" s="36">
        <v>10.1371964560067</v>
      </c>
      <c r="Q1343" s="36">
        <v>10.3379967472633</v>
      </c>
      <c r="R1343" s="36">
        <v>10.306252473</v>
      </c>
      <c r="S1343" s="36">
        <v>10.26048189209</v>
      </c>
      <c r="T1343" s="36">
        <f>AVERAGE(T1333:T1342)</f>
        <v>516.406031042037</v>
      </c>
      <c r="U1343" s="39">
        <v>-1.993</v>
      </c>
      <c r="V1343" s="400">
        <v>14</v>
      </c>
    </row>
    <row r="1344" s="10" customFormat="1" customHeight="1" spans="1:22">
      <c r="A1344" s="383">
        <v>2020</v>
      </c>
      <c r="B1344" s="386"/>
      <c r="C1344" s="72" t="s">
        <v>954</v>
      </c>
      <c r="D1344" s="180" t="s">
        <v>955</v>
      </c>
      <c r="E1344" s="94">
        <v>84.2</v>
      </c>
      <c r="F1344" s="201">
        <v>137</v>
      </c>
      <c r="G1344" s="391">
        <v>7.6</v>
      </c>
      <c r="H1344" s="391">
        <v>25.3</v>
      </c>
      <c r="I1344" s="391">
        <v>232.894736842105</v>
      </c>
      <c r="J1344" s="391">
        <v>21.3</v>
      </c>
      <c r="K1344" s="391">
        <v>84.1897233201581</v>
      </c>
      <c r="L1344" s="393">
        <v>181.3</v>
      </c>
      <c r="M1344" s="393">
        <v>166.3</v>
      </c>
      <c r="N1344" s="94">
        <v>91.7264202978489</v>
      </c>
      <c r="O1344" s="94">
        <v>24.93</v>
      </c>
      <c r="P1344" s="238">
        <v>10.23</v>
      </c>
      <c r="Q1344" s="238">
        <v>10.21</v>
      </c>
      <c r="R1344" s="238">
        <v>10.11</v>
      </c>
      <c r="S1344" s="107">
        <v>10.1833333333333</v>
      </c>
      <c r="T1344" s="107">
        <v>509.166666666667</v>
      </c>
      <c r="U1344" s="107">
        <v>21.8587963451041</v>
      </c>
      <c r="V1344" s="201">
        <v>4</v>
      </c>
    </row>
    <row r="1345" s="10" customFormat="1" customHeight="1" spans="1:22">
      <c r="A1345" s="385"/>
      <c r="B1345" s="386"/>
      <c r="C1345" s="333"/>
      <c r="D1345" s="180" t="s">
        <v>836</v>
      </c>
      <c r="E1345" s="94">
        <v>87.3</v>
      </c>
      <c r="F1345" s="201">
        <v>128</v>
      </c>
      <c r="G1345" s="391">
        <v>6.5</v>
      </c>
      <c r="H1345" s="391">
        <v>25.7</v>
      </c>
      <c r="I1345" s="391">
        <f>(H1345-G1345)/G1345*100</f>
        <v>295.384615384615</v>
      </c>
      <c r="J1345" s="391">
        <v>21.5</v>
      </c>
      <c r="K1345" s="391">
        <f>J1345/H1345*100</f>
        <v>83.6575875486381</v>
      </c>
      <c r="L1345" s="393">
        <v>149.2</v>
      </c>
      <c r="M1345" s="393">
        <v>131.2</v>
      </c>
      <c r="N1345" s="94">
        <f>M1345/L1345*100</f>
        <v>87.9356568364611</v>
      </c>
      <c r="O1345" s="94">
        <v>25.7</v>
      </c>
      <c r="P1345" s="201">
        <v>9.69</v>
      </c>
      <c r="Q1345" s="201">
        <v>9.98</v>
      </c>
      <c r="R1345" s="201">
        <v>9.83</v>
      </c>
      <c r="S1345" s="107">
        <v>9.83333333333333</v>
      </c>
      <c r="T1345" s="107">
        <v>491.666666666667</v>
      </c>
      <c r="U1345" s="107">
        <v>1.86464087694305</v>
      </c>
      <c r="V1345" s="201">
        <v>4</v>
      </c>
    </row>
    <row r="1346" s="10" customFormat="1" customHeight="1" spans="1:22">
      <c r="A1346" s="385"/>
      <c r="B1346" s="386"/>
      <c r="C1346" s="333"/>
      <c r="D1346" s="180" t="s">
        <v>956</v>
      </c>
      <c r="E1346" s="94">
        <v>95</v>
      </c>
      <c r="F1346" s="201">
        <v>145</v>
      </c>
      <c r="G1346" s="391">
        <v>6.62</v>
      </c>
      <c r="H1346" s="391">
        <v>30.8755760368664</v>
      </c>
      <c r="I1346" s="391">
        <v>366.398429559915</v>
      </c>
      <c r="J1346" s="391">
        <v>20.1</v>
      </c>
      <c r="K1346" s="391">
        <v>65.1</v>
      </c>
      <c r="L1346" s="393">
        <v>136</v>
      </c>
      <c r="M1346" s="393">
        <v>125.583333333333</v>
      </c>
      <c r="N1346" s="94">
        <v>92.6397234199767</v>
      </c>
      <c r="O1346" s="94">
        <v>26.16</v>
      </c>
      <c r="P1346" s="201">
        <v>9.17</v>
      </c>
      <c r="Q1346" s="201">
        <v>9.91</v>
      </c>
      <c r="R1346" s="201">
        <v>9.93</v>
      </c>
      <c r="S1346" s="107">
        <v>9.67</v>
      </c>
      <c r="T1346" s="107">
        <v>483.5</v>
      </c>
      <c r="U1346" s="107">
        <v>2.65392781316348</v>
      </c>
      <c r="V1346" s="201">
        <v>4</v>
      </c>
    </row>
    <row r="1347" s="10" customFormat="1" customHeight="1" spans="1:22">
      <c r="A1347" s="385"/>
      <c r="B1347" s="386"/>
      <c r="C1347" s="333"/>
      <c r="D1347" s="180" t="s">
        <v>957</v>
      </c>
      <c r="E1347" s="94">
        <v>77.3333333333333</v>
      </c>
      <c r="F1347" s="201">
        <v>149</v>
      </c>
      <c r="G1347" s="391">
        <v>6.3</v>
      </c>
      <c r="H1347" s="391">
        <v>25.6676557863501</v>
      </c>
      <c r="I1347" s="391">
        <v>307.423107719844</v>
      </c>
      <c r="J1347" s="391">
        <v>17.3</v>
      </c>
      <c r="K1347" s="391">
        <v>67.4</v>
      </c>
      <c r="L1347" s="393">
        <v>110.083333333333</v>
      </c>
      <c r="M1347" s="393">
        <v>102</v>
      </c>
      <c r="N1347" s="94">
        <v>95.23243030663</v>
      </c>
      <c r="O1347" s="94">
        <v>24.64</v>
      </c>
      <c r="P1347" s="201">
        <v>8.57</v>
      </c>
      <c r="Q1347" s="201">
        <v>8.91</v>
      </c>
      <c r="R1347" s="201">
        <v>9.33</v>
      </c>
      <c r="S1347" s="107">
        <v>8.93666666666667</v>
      </c>
      <c r="T1347" s="107">
        <v>446.833333333333</v>
      </c>
      <c r="U1347" s="107">
        <v>3.87446645583521</v>
      </c>
      <c r="V1347" s="201">
        <v>4</v>
      </c>
    </row>
    <row r="1348" s="10" customFormat="1" customHeight="1" spans="1:22">
      <c r="A1348" s="385"/>
      <c r="B1348" s="386"/>
      <c r="C1348" s="333"/>
      <c r="D1348" s="180" t="s">
        <v>958</v>
      </c>
      <c r="E1348" s="94">
        <v>93.4</v>
      </c>
      <c r="F1348" s="201">
        <v>152</v>
      </c>
      <c r="G1348" s="391">
        <v>4.2</v>
      </c>
      <c r="H1348" s="391">
        <v>22.9</v>
      </c>
      <c r="I1348" s="391">
        <v>445.2</v>
      </c>
      <c r="J1348" s="391">
        <v>16.6</v>
      </c>
      <c r="K1348" s="391">
        <v>72.5</v>
      </c>
      <c r="L1348" s="393">
        <v>159</v>
      </c>
      <c r="M1348" s="393">
        <v>152</v>
      </c>
      <c r="N1348" s="94">
        <v>95.6</v>
      </c>
      <c r="O1348" s="94">
        <v>30.1</v>
      </c>
      <c r="P1348" s="201">
        <v>12.19</v>
      </c>
      <c r="Q1348" s="201">
        <v>12.43</v>
      </c>
      <c r="R1348" s="201">
        <v>11.73</v>
      </c>
      <c r="S1348" s="107">
        <v>12.1166666666667</v>
      </c>
      <c r="T1348" s="107">
        <v>605.833333333333</v>
      </c>
      <c r="U1348" s="107">
        <v>21.7347614083405</v>
      </c>
      <c r="V1348" s="201">
        <v>1</v>
      </c>
    </row>
    <row r="1349" s="10" customFormat="1" customHeight="1" spans="1:22">
      <c r="A1349" s="385"/>
      <c r="B1349" s="386"/>
      <c r="C1349" s="333"/>
      <c r="D1349" s="180" t="s">
        <v>959</v>
      </c>
      <c r="E1349" s="94">
        <v>90.2</v>
      </c>
      <c r="F1349" s="201">
        <v>138</v>
      </c>
      <c r="G1349" s="391">
        <v>7.6</v>
      </c>
      <c r="H1349" s="391">
        <v>28</v>
      </c>
      <c r="I1349" s="391">
        <f>(H1349-G1349)/G1349*100</f>
        <v>268.421052631579</v>
      </c>
      <c r="J1349" s="391">
        <v>21.1</v>
      </c>
      <c r="K1349" s="391">
        <f>J1349/H1349*100</f>
        <v>75.3571428571429</v>
      </c>
      <c r="L1349" s="393">
        <v>186</v>
      </c>
      <c r="M1349" s="393">
        <v>168.333333333333</v>
      </c>
      <c r="N1349" s="94">
        <f>M1349/L1349*100</f>
        <v>90.5017921146952</v>
      </c>
      <c r="O1349" s="94">
        <v>27.285</v>
      </c>
      <c r="P1349" s="238">
        <v>9.67</v>
      </c>
      <c r="Q1349" s="238">
        <v>9.55</v>
      </c>
      <c r="R1349" s="238">
        <v>9.17</v>
      </c>
      <c r="S1349" s="107">
        <v>9.46333333333333</v>
      </c>
      <c r="T1349" s="107">
        <v>473.166666666667</v>
      </c>
      <c r="U1349" s="107">
        <v>1.6469745793054</v>
      </c>
      <c r="V1349" s="201">
        <v>4</v>
      </c>
    </row>
    <row r="1350" s="10" customFormat="1" customHeight="1" spans="1:22">
      <c r="A1350" s="385"/>
      <c r="B1350" s="386"/>
      <c r="C1350" s="333"/>
      <c r="D1350" s="180" t="s">
        <v>960</v>
      </c>
      <c r="E1350" s="94">
        <v>90.75</v>
      </c>
      <c r="F1350" s="201">
        <v>137</v>
      </c>
      <c r="G1350" s="391">
        <v>6.67</v>
      </c>
      <c r="H1350" s="391">
        <v>24.7901666666667</v>
      </c>
      <c r="I1350" s="391">
        <v>271.666666666667</v>
      </c>
      <c r="J1350" s="391">
        <v>20.17675</v>
      </c>
      <c r="K1350" s="391">
        <v>78.0269058295964</v>
      </c>
      <c r="L1350" s="393">
        <v>92.4</v>
      </c>
      <c r="M1350" s="393">
        <v>72</v>
      </c>
      <c r="N1350" s="94">
        <v>77.9220779220779</v>
      </c>
      <c r="O1350" s="94">
        <v>26.72</v>
      </c>
      <c r="P1350" s="107">
        <v>4.39908733333333</v>
      </c>
      <c r="Q1350" s="107">
        <v>4.69390133333333</v>
      </c>
      <c r="R1350" s="107">
        <v>4.492207928</v>
      </c>
      <c r="S1350" s="107">
        <v>4.52839886488889</v>
      </c>
      <c r="T1350" s="107">
        <v>323.457061777778</v>
      </c>
      <c r="U1350" s="107">
        <f>(T1350-445.36047)/445.36047*100</f>
        <v>-27.3718518893745</v>
      </c>
      <c r="V1350" s="201">
        <v>9</v>
      </c>
    </row>
    <row r="1351" s="10" customFormat="1" customHeight="1" spans="1:22">
      <c r="A1351" s="385"/>
      <c r="B1351" s="386"/>
      <c r="C1351" s="333"/>
      <c r="D1351" s="180" t="s">
        <v>961</v>
      </c>
      <c r="E1351" s="94">
        <v>91.4</v>
      </c>
      <c r="F1351" s="201">
        <v>153</v>
      </c>
      <c r="G1351" s="391">
        <v>9.8</v>
      </c>
      <c r="H1351" s="391">
        <v>24.4</v>
      </c>
      <c r="I1351" s="391">
        <v>149</v>
      </c>
      <c r="J1351" s="391">
        <v>22.4</v>
      </c>
      <c r="K1351" s="391">
        <v>91.8</v>
      </c>
      <c r="L1351" s="393">
        <v>128.5</v>
      </c>
      <c r="M1351" s="393">
        <v>122.1</v>
      </c>
      <c r="N1351" s="94">
        <v>95</v>
      </c>
      <c r="O1351" s="94">
        <v>25.2</v>
      </c>
      <c r="P1351" s="201">
        <v>11.86</v>
      </c>
      <c r="Q1351" s="201">
        <v>11.67</v>
      </c>
      <c r="R1351" s="201">
        <v>12.17</v>
      </c>
      <c r="S1351" s="107">
        <v>11.9</v>
      </c>
      <c r="T1351" s="107">
        <v>595</v>
      </c>
      <c r="U1351" s="107">
        <v>-4.90143897228854</v>
      </c>
      <c r="V1351" s="201">
        <v>9</v>
      </c>
    </row>
    <row r="1352" s="10" customFormat="1" customHeight="1" spans="1:22">
      <c r="A1352" s="385"/>
      <c r="B1352" s="386"/>
      <c r="C1352" s="333"/>
      <c r="D1352" s="180" t="s">
        <v>962</v>
      </c>
      <c r="E1352" s="94">
        <v>87.9</v>
      </c>
      <c r="F1352" s="201">
        <v>128</v>
      </c>
      <c r="G1352" s="391">
        <v>6.5</v>
      </c>
      <c r="H1352" s="391">
        <v>25.3</v>
      </c>
      <c r="I1352" s="391">
        <f>(H1352-G1352)/G1352*100</f>
        <v>289.230769230769</v>
      </c>
      <c r="J1352" s="391">
        <v>21.7</v>
      </c>
      <c r="K1352" s="391">
        <f>J1352/H1352*100</f>
        <v>85.7707509881423</v>
      </c>
      <c r="L1352" s="393">
        <v>151.2</v>
      </c>
      <c r="M1352" s="393">
        <v>126.2</v>
      </c>
      <c r="N1352" s="94">
        <f>M1352/L1352*100</f>
        <v>83.4656084656085</v>
      </c>
      <c r="O1352" s="94">
        <v>26.1</v>
      </c>
      <c r="P1352" s="201">
        <v>10.03</v>
      </c>
      <c r="Q1352" s="201">
        <v>9.85</v>
      </c>
      <c r="R1352" s="201">
        <v>9.63</v>
      </c>
      <c r="S1352" s="107">
        <v>9.83666666666667</v>
      </c>
      <c r="T1352" s="107">
        <v>491.833333333333</v>
      </c>
      <c r="U1352" s="107">
        <v>3.00174520069807</v>
      </c>
      <c r="V1352" s="201">
        <v>4</v>
      </c>
    </row>
    <row r="1353" s="10" customFormat="1" customHeight="1" spans="1:22">
      <c r="A1353" s="385"/>
      <c r="B1353" s="386"/>
      <c r="C1353" s="333"/>
      <c r="D1353" s="180" t="s">
        <v>963</v>
      </c>
      <c r="E1353" s="94">
        <v>92</v>
      </c>
      <c r="F1353" s="201">
        <v>136</v>
      </c>
      <c r="G1353" s="391">
        <v>8.9</v>
      </c>
      <c r="H1353" s="391">
        <v>27.8</v>
      </c>
      <c r="I1353" s="391">
        <v>97.57</v>
      </c>
      <c r="J1353" s="391">
        <v>11.8</v>
      </c>
      <c r="K1353" s="391">
        <v>42.45</v>
      </c>
      <c r="L1353" s="393">
        <v>141.3</v>
      </c>
      <c r="M1353" s="393">
        <v>132.4</v>
      </c>
      <c r="N1353" s="94">
        <v>93.7</v>
      </c>
      <c r="O1353" s="94">
        <v>25.8</v>
      </c>
      <c r="P1353" s="201">
        <v>14.58</v>
      </c>
      <c r="Q1353" s="201">
        <v>18.45</v>
      </c>
      <c r="R1353" s="201">
        <v>15.64</v>
      </c>
      <c r="S1353" s="107">
        <v>16.2233333333333</v>
      </c>
      <c r="T1353" s="107">
        <v>811.166666666667</v>
      </c>
      <c r="U1353" s="107">
        <v>25.4704820830111</v>
      </c>
      <c r="V1353" s="201">
        <v>5</v>
      </c>
    </row>
    <row r="1354" s="11" customFormat="1" customHeight="1" spans="1:22">
      <c r="A1354" s="387"/>
      <c r="B1354" s="388"/>
      <c r="C1354" s="389"/>
      <c r="D1354" s="390" t="s">
        <v>580</v>
      </c>
      <c r="E1354" s="96">
        <v>88.9483333333333</v>
      </c>
      <c r="F1354" s="22">
        <v>140.3</v>
      </c>
      <c r="G1354" s="401">
        <v>7.069</v>
      </c>
      <c r="H1354" s="401">
        <v>26.0733398489883</v>
      </c>
      <c r="I1354" s="401">
        <v>272.318937803549</v>
      </c>
      <c r="J1354" s="401">
        <v>19.397675</v>
      </c>
      <c r="K1354" s="401">
        <v>74.6252110543678</v>
      </c>
      <c r="L1354" s="96">
        <v>143.498333333333</v>
      </c>
      <c r="M1354" s="96">
        <v>129.811666666667</v>
      </c>
      <c r="N1354" s="96">
        <v>90.3723709363299</v>
      </c>
      <c r="O1354" s="96">
        <v>26.2635</v>
      </c>
      <c r="P1354" s="36">
        <v>10.0389087333333</v>
      </c>
      <c r="Q1354" s="36">
        <v>10.5653901333333</v>
      </c>
      <c r="R1354" s="36">
        <v>10.2032207928</v>
      </c>
      <c r="S1354" s="36">
        <v>10.2691732198222</v>
      </c>
      <c r="T1354" s="36">
        <v>513.458660991111</v>
      </c>
      <c r="U1354" s="39">
        <v>6.41630279608519</v>
      </c>
      <c r="V1354" s="400">
        <v>6</v>
      </c>
    </row>
    <row r="1355" s="10" customFormat="1" customHeight="1" spans="1:22">
      <c r="A1355" s="402" t="s">
        <v>964</v>
      </c>
      <c r="B1355" s="386"/>
      <c r="C1355" s="402" t="s">
        <v>965</v>
      </c>
      <c r="D1355" s="180" t="s">
        <v>955</v>
      </c>
      <c r="E1355" s="201"/>
      <c r="F1355" s="201"/>
      <c r="G1355" s="201"/>
      <c r="H1355" s="201"/>
      <c r="I1355" s="201"/>
      <c r="J1355" s="201"/>
      <c r="K1355" s="201"/>
      <c r="L1355" s="201"/>
      <c r="M1355" s="201"/>
      <c r="N1355" s="201"/>
      <c r="O1355" s="201"/>
      <c r="P1355" s="391">
        <v>167.58</v>
      </c>
      <c r="Q1355" s="391">
        <v>163.625</v>
      </c>
      <c r="R1355" s="344" t="s">
        <v>606</v>
      </c>
      <c r="S1355" s="391">
        <f t="shared" ref="S1355:S1357" si="56">AVERAGE(P1355:Q1355)</f>
        <v>165.6025</v>
      </c>
      <c r="T1355" s="391">
        <f t="shared" ref="T1355:T1357" si="57">S1355/0.3</f>
        <v>552.008333333333</v>
      </c>
      <c r="U1355" s="107">
        <f>(T1355-574.5)/574.5*100</f>
        <v>-3.91499854946328</v>
      </c>
      <c r="V1355" s="201">
        <v>3</v>
      </c>
    </row>
    <row r="1356" s="10" customFormat="1" customHeight="1" spans="1:22">
      <c r="A1356" s="403"/>
      <c r="B1356" s="386"/>
      <c r="C1356" s="403"/>
      <c r="D1356" s="180" t="s">
        <v>836</v>
      </c>
      <c r="E1356" s="201"/>
      <c r="F1356" s="201"/>
      <c r="G1356" s="201"/>
      <c r="H1356" s="201"/>
      <c r="I1356" s="201"/>
      <c r="J1356" s="201"/>
      <c r="K1356" s="201"/>
      <c r="L1356" s="201"/>
      <c r="M1356" s="201"/>
      <c r="N1356" s="201"/>
      <c r="O1356" s="201"/>
      <c r="P1356" s="391">
        <v>171.2</v>
      </c>
      <c r="Q1356" s="391">
        <v>173.4</v>
      </c>
      <c r="R1356" s="344" t="s">
        <v>606</v>
      </c>
      <c r="S1356" s="391">
        <f t="shared" si="56"/>
        <v>172.3</v>
      </c>
      <c r="T1356" s="391">
        <f t="shared" si="57"/>
        <v>574.333333333333</v>
      </c>
      <c r="U1356" s="107">
        <f>(T1356-554.83333)/554.83333*100</f>
        <v>3.51456956151739</v>
      </c>
      <c r="V1356" s="201">
        <v>2</v>
      </c>
    </row>
    <row r="1357" s="10" customFormat="1" customHeight="1" spans="1:22">
      <c r="A1357" s="403"/>
      <c r="B1357" s="386"/>
      <c r="C1357" s="403"/>
      <c r="D1357" s="180" t="s">
        <v>957</v>
      </c>
      <c r="E1357" s="201"/>
      <c r="F1357" s="201"/>
      <c r="G1357" s="201"/>
      <c r="H1357" s="201"/>
      <c r="I1357" s="201"/>
      <c r="J1357" s="201"/>
      <c r="K1357" s="201"/>
      <c r="L1357" s="201"/>
      <c r="M1357" s="201"/>
      <c r="N1357" s="201"/>
      <c r="O1357" s="201"/>
      <c r="P1357" s="391">
        <v>138.6</v>
      </c>
      <c r="Q1357" s="391">
        <v>139.6</v>
      </c>
      <c r="R1357" s="344" t="s">
        <v>606</v>
      </c>
      <c r="S1357" s="391">
        <f t="shared" si="56"/>
        <v>139.1</v>
      </c>
      <c r="T1357" s="391">
        <f t="shared" si="57"/>
        <v>463.666666666667</v>
      </c>
      <c r="U1357" s="107">
        <f>(T1357-450.33333)/450.33333*100</f>
        <v>2.9607705622559</v>
      </c>
      <c r="V1357" s="201">
        <v>3</v>
      </c>
    </row>
    <row r="1358" s="10" customFormat="1" customHeight="1" spans="1:22">
      <c r="A1358" s="403"/>
      <c r="B1358" s="386"/>
      <c r="C1358" s="403"/>
      <c r="D1358" s="180" t="s">
        <v>958</v>
      </c>
      <c r="E1358" s="201"/>
      <c r="F1358" s="201"/>
      <c r="G1358" s="201"/>
      <c r="H1358" s="201"/>
      <c r="I1358" s="201"/>
      <c r="J1358" s="201"/>
      <c r="K1358" s="201"/>
      <c r="L1358" s="201"/>
      <c r="M1358" s="201"/>
      <c r="N1358" s="201"/>
      <c r="O1358" s="201"/>
      <c r="P1358" s="391">
        <v>116.21</v>
      </c>
      <c r="Q1358" s="391">
        <v>110.63</v>
      </c>
      <c r="R1358" s="344" t="s">
        <v>606</v>
      </c>
      <c r="S1358" s="391">
        <v>113.42</v>
      </c>
      <c r="T1358" s="391">
        <v>515.545454545455</v>
      </c>
      <c r="U1358" s="107">
        <v>4.3854409231821</v>
      </c>
      <c r="V1358" s="201">
        <v>3</v>
      </c>
    </row>
    <row r="1359" s="10" customFormat="1" customHeight="1" spans="1:22">
      <c r="A1359" s="403"/>
      <c r="B1359" s="386"/>
      <c r="C1359" s="403"/>
      <c r="D1359" s="180" t="s">
        <v>962</v>
      </c>
      <c r="E1359" s="201"/>
      <c r="F1359" s="201"/>
      <c r="G1359" s="201"/>
      <c r="H1359" s="201"/>
      <c r="I1359" s="201"/>
      <c r="J1359" s="201"/>
      <c r="K1359" s="201"/>
      <c r="L1359" s="201"/>
      <c r="M1359" s="201"/>
      <c r="N1359" s="201"/>
      <c r="O1359" s="201"/>
      <c r="P1359" s="391">
        <v>173.1</v>
      </c>
      <c r="Q1359" s="391">
        <v>172.7</v>
      </c>
      <c r="R1359" s="344" t="s">
        <v>606</v>
      </c>
      <c r="S1359" s="391">
        <v>172.9</v>
      </c>
      <c r="T1359" s="391">
        <v>576.333333333333</v>
      </c>
      <c r="U1359" s="107">
        <v>5.01062860613421</v>
      </c>
      <c r="V1359" s="201">
        <v>2</v>
      </c>
    </row>
    <row r="1360" s="10" customFormat="1" customHeight="1" spans="1:22">
      <c r="A1360" s="403"/>
      <c r="B1360" s="386"/>
      <c r="C1360" s="403"/>
      <c r="D1360" s="180" t="s">
        <v>963</v>
      </c>
      <c r="E1360" s="201"/>
      <c r="F1360" s="201"/>
      <c r="G1360" s="201"/>
      <c r="H1360" s="201"/>
      <c r="I1360" s="201"/>
      <c r="J1360" s="201"/>
      <c r="K1360" s="201"/>
      <c r="L1360" s="201"/>
      <c r="M1360" s="201"/>
      <c r="N1360" s="201"/>
      <c r="O1360" s="201"/>
      <c r="P1360" s="391">
        <v>123.5</v>
      </c>
      <c r="Q1360" s="391">
        <v>159.5</v>
      </c>
      <c r="R1360" s="344" t="s">
        <v>606</v>
      </c>
      <c r="S1360" s="391">
        <v>141.5</v>
      </c>
      <c r="T1360" s="391">
        <v>628.888888888889</v>
      </c>
      <c r="U1360" s="107">
        <v>8.22179732313576</v>
      </c>
      <c r="V1360" s="201">
        <v>1</v>
      </c>
    </row>
    <row r="1361" s="11" customFormat="1" customHeight="1" spans="1:22">
      <c r="A1361" s="404"/>
      <c r="B1361" s="405"/>
      <c r="C1361" s="404"/>
      <c r="D1361" s="390" t="s">
        <v>580</v>
      </c>
      <c r="E1361" s="22"/>
      <c r="F1361" s="22"/>
      <c r="G1361" s="22"/>
      <c r="H1361" s="22"/>
      <c r="I1361" s="22"/>
      <c r="J1361" s="22"/>
      <c r="K1361" s="22"/>
      <c r="L1361" s="22"/>
      <c r="M1361" s="22"/>
      <c r="N1361" s="22"/>
      <c r="O1361" s="22"/>
      <c r="P1361" s="401">
        <v>148.365</v>
      </c>
      <c r="Q1361" s="401">
        <v>153.2425</v>
      </c>
      <c r="R1361" s="412" t="s">
        <v>606</v>
      </c>
      <c r="S1361" s="401">
        <v>150.80375</v>
      </c>
      <c r="T1361" s="401">
        <v>551.796001683502</v>
      </c>
      <c r="U1361" s="39">
        <v>3.36303473779368</v>
      </c>
      <c r="V1361" s="22">
        <v>3</v>
      </c>
    </row>
    <row r="1362" s="10" customFormat="1" customHeight="1" spans="1:22">
      <c r="A1362" s="383">
        <v>2018</v>
      </c>
      <c r="B1362" s="384" t="s">
        <v>966</v>
      </c>
      <c r="C1362" s="72" t="s">
        <v>966</v>
      </c>
      <c r="D1362" s="180" t="s">
        <v>955</v>
      </c>
      <c r="E1362" s="201"/>
      <c r="F1362" s="201"/>
      <c r="G1362" s="201"/>
      <c r="H1362" s="201"/>
      <c r="I1362" s="117"/>
      <c r="J1362" s="117"/>
      <c r="K1362" s="117"/>
      <c r="L1362" s="335">
        <v>135.1</v>
      </c>
      <c r="M1362" s="335">
        <v>110.1065</v>
      </c>
      <c r="N1362" s="335">
        <v>81.5</v>
      </c>
      <c r="O1362" s="335">
        <v>23.1</v>
      </c>
      <c r="P1362" s="335">
        <v>8.26</v>
      </c>
      <c r="Q1362" s="335">
        <v>8.28</v>
      </c>
      <c r="R1362" s="335">
        <v>8.48</v>
      </c>
      <c r="S1362" s="335">
        <v>8.34</v>
      </c>
      <c r="T1362" s="335">
        <v>417</v>
      </c>
      <c r="U1362" s="343">
        <v>-0.636214168275077</v>
      </c>
      <c r="V1362" s="413">
        <v>13</v>
      </c>
    </row>
    <row r="1363" s="10" customFormat="1" customHeight="1" spans="1:22">
      <c r="A1363" s="385"/>
      <c r="B1363" s="386"/>
      <c r="C1363" s="333"/>
      <c r="D1363" s="180" t="s">
        <v>836</v>
      </c>
      <c r="E1363" s="201"/>
      <c r="F1363" s="201"/>
      <c r="G1363" s="201"/>
      <c r="H1363" s="201"/>
      <c r="I1363" s="117"/>
      <c r="J1363" s="117"/>
      <c r="K1363" s="117"/>
      <c r="L1363" s="335">
        <v>62.9</v>
      </c>
      <c r="M1363" s="335">
        <v>56.8</v>
      </c>
      <c r="N1363" s="335">
        <f>M1363/L1363*100</f>
        <v>90.302066772655</v>
      </c>
      <c r="O1363" s="335">
        <v>25.9</v>
      </c>
      <c r="P1363" s="335">
        <v>8.106</v>
      </c>
      <c r="Q1363" s="335">
        <v>8.031</v>
      </c>
      <c r="R1363" s="335">
        <v>7.845</v>
      </c>
      <c r="S1363" s="335">
        <v>7.994</v>
      </c>
      <c r="T1363" s="335">
        <v>399.7</v>
      </c>
      <c r="U1363" s="343">
        <f>(T1363-375.95)/375.95*100</f>
        <v>6.31732943210533</v>
      </c>
      <c r="V1363" s="413">
        <v>5</v>
      </c>
    </row>
    <row r="1364" s="10" customFormat="1" customHeight="1" spans="1:22">
      <c r="A1364" s="385"/>
      <c r="B1364" s="386"/>
      <c r="C1364" s="333"/>
      <c r="D1364" s="180" t="s">
        <v>956</v>
      </c>
      <c r="E1364" s="201"/>
      <c r="F1364" s="201"/>
      <c r="G1364" s="201"/>
      <c r="H1364" s="201"/>
      <c r="I1364" s="117"/>
      <c r="J1364" s="117"/>
      <c r="K1364" s="117"/>
      <c r="L1364" s="335">
        <v>103.56</v>
      </c>
      <c r="M1364" s="335">
        <v>98.092032</v>
      </c>
      <c r="N1364" s="335">
        <v>94.72</v>
      </c>
      <c r="O1364" s="335">
        <v>28.35</v>
      </c>
      <c r="P1364" s="335">
        <v>9.1</v>
      </c>
      <c r="Q1364" s="335">
        <v>9.18</v>
      </c>
      <c r="R1364" s="335">
        <v>9.25</v>
      </c>
      <c r="S1364" s="335">
        <v>9.17666666666667</v>
      </c>
      <c r="T1364" s="335">
        <v>458.833333333333</v>
      </c>
      <c r="U1364" s="343">
        <f>(T1364-460.83)/460.83*100</f>
        <v>-0.433276190062932</v>
      </c>
      <c r="V1364" s="413">
        <v>11</v>
      </c>
    </row>
    <row r="1365" s="10" customFormat="1" customHeight="1" spans="1:22">
      <c r="A1365" s="385"/>
      <c r="B1365" s="386"/>
      <c r="C1365" s="333"/>
      <c r="D1365" s="180" t="s">
        <v>957</v>
      </c>
      <c r="E1365" s="201"/>
      <c r="F1365" s="201"/>
      <c r="G1365" s="201"/>
      <c r="H1365" s="201"/>
      <c r="I1365" s="117"/>
      <c r="J1365" s="117"/>
      <c r="K1365" s="117"/>
      <c r="L1365" s="335">
        <v>90</v>
      </c>
      <c r="M1365" s="335">
        <v>84.06</v>
      </c>
      <c r="N1365" s="335">
        <v>93.4</v>
      </c>
      <c r="O1365" s="335">
        <v>28.55</v>
      </c>
      <c r="P1365" s="335">
        <v>7.35</v>
      </c>
      <c r="Q1365" s="335">
        <v>7.4</v>
      </c>
      <c r="R1365" s="335">
        <v>7.45</v>
      </c>
      <c r="S1365" s="335">
        <v>7.4</v>
      </c>
      <c r="T1365" s="335">
        <v>370</v>
      </c>
      <c r="U1365" s="343">
        <v>-3.26797385620916</v>
      </c>
      <c r="V1365" s="413">
        <v>12</v>
      </c>
    </row>
    <row r="1366" s="10" customFormat="1" customHeight="1" spans="1:22">
      <c r="A1366" s="385"/>
      <c r="B1366" s="386"/>
      <c r="C1366" s="333"/>
      <c r="D1366" s="180" t="s">
        <v>958</v>
      </c>
      <c r="E1366" s="201"/>
      <c r="F1366" s="201"/>
      <c r="G1366" s="201"/>
      <c r="H1366" s="201"/>
      <c r="I1366" s="117"/>
      <c r="J1366" s="117"/>
      <c r="K1366" s="117"/>
      <c r="L1366" s="335">
        <v>100.6</v>
      </c>
      <c r="M1366" s="335">
        <v>88.1</v>
      </c>
      <c r="N1366" s="335">
        <v>87.6</v>
      </c>
      <c r="O1366" s="335">
        <v>25.3</v>
      </c>
      <c r="P1366" s="335">
        <v>8.16</v>
      </c>
      <c r="Q1366" s="335">
        <v>10.02</v>
      </c>
      <c r="R1366" s="335">
        <v>9.08</v>
      </c>
      <c r="S1366" s="335">
        <v>9.08666666666667</v>
      </c>
      <c r="T1366" s="335">
        <v>454.333333333333</v>
      </c>
      <c r="U1366" s="343">
        <v>0.367449429680186</v>
      </c>
      <c r="V1366" s="413">
        <v>10</v>
      </c>
    </row>
    <row r="1367" s="10" customFormat="1" customHeight="1" spans="1:22">
      <c r="A1367" s="385"/>
      <c r="B1367" s="386"/>
      <c r="C1367" s="333"/>
      <c r="D1367" s="180" t="s">
        <v>959</v>
      </c>
      <c r="E1367" s="201"/>
      <c r="F1367" s="201"/>
      <c r="G1367" s="201"/>
      <c r="H1367" s="201"/>
      <c r="I1367" s="117"/>
      <c r="J1367" s="117"/>
      <c r="K1367" s="117"/>
      <c r="L1367" s="335">
        <v>134.6</v>
      </c>
      <c r="M1367" s="335">
        <v>110.2565</v>
      </c>
      <c r="N1367" s="335">
        <v>81.9141901931649</v>
      </c>
      <c r="O1367" s="335">
        <v>23</v>
      </c>
      <c r="P1367" s="335">
        <v>9.57</v>
      </c>
      <c r="Q1367" s="335">
        <v>9.68</v>
      </c>
      <c r="R1367" s="335">
        <v>8.989</v>
      </c>
      <c r="S1367" s="335">
        <v>9.413</v>
      </c>
      <c r="T1367" s="335">
        <v>470.65</v>
      </c>
      <c r="U1367" s="343">
        <v>-1.02414199192463</v>
      </c>
      <c r="V1367" s="413">
        <v>13</v>
      </c>
    </row>
    <row r="1368" s="10" customFormat="1" customHeight="1" spans="1:22">
      <c r="A1368" s="385"/>
      <c r="B1368" s="386"/>
      <c r="C1368" s="333"/>
      <c r="D1368" s="180" t="s">
        <v>960</v>
      </c>
      <c r="E1368" s="201"/>
      <c r="F1368" s="201"/>
      <c r="G1368" s="201"/>
      <c r="H1368" s="201"/>
      <c r="I1368" s="117"/>
      <c r="J1368" s="117"/>
      <c r="K1368" s="117"/>
      <c r="L1368" s="335">
        <v>93.7</v>
      </c>
      <c r="M1368" s="335">
        <v>88.1</v>
      </c>
      <c r="N1368" s="335">
        <v>94.1</v>
      </c>
      <c r="O1368" s="335">
        <v>25.5</v>
      </c>
      <c r="P1368" s="335">
        <v>8.6</v>
      </c>
      <c r="Q1368" s="335">
        <v>7.37</v>
      </c>
      <c r="R1368" s="335">
        <v>9.86</v>
      </c>
      <c r="S1368" s="335">
        <v>8.61</v>
      </c>
      <c r="T1368" s="335">
        <v>430.5</v>
      </c>
      <c r="U1368" s="343">
        <v>5.94836709078827</v>
      </c>
      <c r="V1368" s="413">
        <v>3</v>
      </c>
    </row>
    <row r="1369" s="10" customFormat="1" customHeight="1" spans="1:22">
      <c r="A1369" s="385"/>
      <c r="B1369" s="386"/>
      <c r="C1369" s="333"/>
      <c r="D1369" s="180" t="s">
        <v>961</v>
      </c>
      <c r="E1369" s="180"/>
      <c r="F1369" s="180"/>
      <c r="G1369" s="180"/>
      <c r="H1369" s="180"/>
      <c r="I1369" s="116"/>
      <c r="J1369" s="116"/>
      <c r="K1369" s="116"/>
      <c r="L1369" s="335">
        <v>155.3</v>
      </c>
      <c r="M1369" s="335">
        <v>157.1</v>
      </c>
      <c r="N1369" s="335">
        <v>82.3</v>
      </c>
      <c r="O1369" s="335">
        <v>24.6</v>
      </c>
      <c r="P1369" s="335">
        <v>11.69</v>
      </c>
      <c r="Q1369" s="335">
        <v>11.93</v>
      </c>
      <c r="R1369" s="335">
        <v>11.12</v>
      </c>
      <c r="S1369" s="335">
        <v>11.58</v>
      </c>
      <c r="T1369" s="335">
        <v>579</v>
      </c>
      <c r="U1369" s="343">
        <v>0.578456407316699</v>
      </c>
      <c r="V1369" s="413">
        <v>12</v>
      </c>
    </row>
    <row r="1370" s="10" customFormat="1" customHeight="1" spans="1:22">
      <c r="A1370" s="385"/>
      <c r="B1370" s="386"/>
      <c r="C1370" s="333"/>
      <c r="D1370" s="180" t="s">
        <v>962</v>
      </c>
      <c r="E1370" s="180"/>
      <c r="F1370" s="180"/>
      <c r="G1370" s="180"/>
      <c r="H1370" s="180"/>
      <c r="I1370" s="116"/>
      <c r="J1370" s="116"/>
      <c r="K1370" s="116"/>
      <c r="L1370" s="335">
        <v>68.4</v>
      </c>
      <c r="M1370" s="335">
        <v>66.5</v>
      </c>
      <c r="N1370" s="335">
        <v>97.2222222222222</v>
      </c>
      <c r="O1370" s="335">
        <v>27.2</v>
      </c>
      <c r="P1370" s="335">
        <v>9.684</v>
      </c>
      <c r="Q1370" s="335">
        <v>9.609</v>
      </c>
      <c r="R1370" s="335">
        <v>8.037</v>
      </c>
      <c r="S1370" s="335">
        <v>9.11</v>
      </c>
      <c r="T1370" s="335">
        <v>455.5</v>
      </c>
      <c r="U1370" s="343">
        <v>-7.3866986560397</v>
      </c>
      <c r="V1370" s="413">
        <v>12</v>
      </c>
    </row>
    <row r="1371" s="10" customFormat="1" customHeight="1" spans="1:22">
      <c r="A1371" s="385"/>
      <c r="B1371" s="386"/>
      <c r="C1371" s="333"/>
      <c r="D1371" s="180" t="s">
        <v>963</v>
      </c>
      <c r="E1371" s="180"/>
      <c r="F1371" s="180"/>
      <c r="G1371" s="180"/>
      <c r="H1371" s="180"/>
      <c r="I1371" s="116"/>
      <c r="J1371" s="116"/>
      <c r="K1371" s="116"/>
      <c r="L1371" s="335">
        <v>118</v>
      </c>
      <c r="M1371" s="335">
        <v>105</v>
      </c>
      <c r="N1371" s="335">
        <v>88.9</v>
      </c>
      <c r="O1371" s="335">
        <v>26.9</v>
      </c>
      <c r="P1371" s="335">
        <v>10.69</v>
      </c>
      <c r="Q1371" s="335">
        <v>10.27</v>
      </c>
      <c r="R1371" s="335">
        <v>10.09</v>
      </c>
      <c r="S1371" s="335">
        <v>10.35</v>
      </c>
      <c r="T1371" s="335">
        <v>517.5</v>
      </c>
      <c r="U1371" s="343">
        <f>(T1371-520.83)/520.83*100</f>
        <v>-0.639364091930196</v>
      </c>
      <c r="V1371" s="413">
        <v>11</v>
      </c>
    </row>
    <row r="1372" s="11" customFormat="1" customHeight="1" spans="1:22">
      <c r="A1372" s="387"/>
      <c r="B1372" s="388"/>
      <c r="C1372" s="389"/>
      <c r="D1372" s="390" t="s">
        <v>580</v>
      </c>
      <c r="E1372" s="23"/>
      <c r="F1372" s="23"/>
      <c r="G1372" s="23"/>
      <c r="H1372" s="23"/>
      <c r="I1372" s="410"/>
      <c r="J1372" s="410"/>
      <c r="K1372" s="410"/>
      <c r="L1372" s="411">
        <v>106.216</v>
      </c>
      <c r="M1372" s="411">
        <v>96.4115032</v>
      </c>
      <c r="N1372" s="411">
        <v>89.1958479188042</v>
      </c>
      <c r="O1372" s="411">
        <v>25.84</v>
      </c>
      <c r="P1372" s="411">
        <f t="shared" ref="P1372:T1372" si="58">AVERAGE(P1362:P1371)</f>
        <v>9.121</v>
      </c>
      <c r="Q1372" s="411">
        <f t="shared" si="58"/>
        <v>9.177</v>
      </c>
      <c r="R1372" s="411">
        <f t="shared" si="58"/>
        <v>9.0201</v>
      </c>
      <c r="S1372" s="411">
        <f t="shared" si="58"/>
        <v>9.10603333333333</v>
      </c>
      <c r="T1372" s="411">
        <f t="shared" si="58"/>
        <v>455.301666666667</v>
      </c>
      <c r="U1372" s="414">
        <v>-0.19254095605537</v>
      </c>
      <c r="V1372" s="400">
        <v>13</v>
      </c>
    </row>
    <row r="1373" s="10" customFormat="1" customHeight="1" spans="1:22">
      <c r="A1373" s="383">
        <v>2019</v>
      </c>
      <c r="B1373" s="386"/>
      <c r="C1373" s="72" t="s">
        <v>966</v>
      </c>
      <c r="D1373" s="180" t="s">
        <v>955</v>
      </c>
      <c r="E1373" s="406"/>
      <c r="F1373" s="180"/>
      <c r="G1373" s="407"/>
      <c r="H1373" s="407"/>
      <c r="I1373" s="407"/>
      <c r="J1373" s="407"/>
      <c r="K1373" s="407"/>
      <c r="L1373" s="117">
        <v>144.642454265464</v>
      </c>
      <c r="M1373" s="117">
        <v>126.2</v>
      </c>
      <c r="N1373" s="117">
        <v>87.2496257346295</v>
      </c>
      <c r="O1373" s="117">
        <v>24.517</v>
      </c>
      <c r="P1373" s="106">
        <v>10.25</v>
      </c>
      <c r="Q1373" s="106">
        <v>10.31</v>
      </c>
      <c r="R1373" s="106">
        <v>10.51</v>
      </c>
      <c r="S1373" s="106">
        <v>10.3566666666667</v>
      </c>
      <c r="T1373" s="106">
        <v>517.833333333333</v>
      </c>
      <c r="U1373" s="107">
        <f>(T1373-483.166666667)/483.166666667*100</f>
        <v>7.17488789230268</v>
      </c>
      <c r="V1373" s="201">
        <v>4</v>
      </c>
    </row>
    <row r="1374" s="10" customFormat="1" customHeight="1" spans="1:22">
      <c r="A1374" s="385"/>
      <c r="B1374" s="386"/>
      <c r="C1374" s="333"/>
      <c r="D1374" s="180" t="s">
        <v>836</v>
      </c>
      <c r="E1374" s="406"/>
      <c r="F1374" s="180"/>
      <c r="G1374" s="407"/>
      <c r="H1374" s="407"/>
      <c r="I1374" s="407"/>
      <c r="J1374" s="407"/>
      <c r="K1374" s="407"/>
      <c r="L1374" s="117">
        <v>98</v>
      </c>
      <c r="M1374" s="117">
        <v>87</v>
      </c>
      <c r="N1374" s="117">
        <v>88.8</v>
      </c>
      <c r="O1374" s="117">
        <v>23.95</v>
      </c>
      <c r="P1374" s="106">
        <v>13.08</v>
      </c>
      <c r="Q1374" s="106">
        <v>12.636</v>
      </c>
      <c r="R1374" s="106">
        <v>13.152</v>
      </c>
      <c r="S1374" s="106">
        <v>12.956</v>
      </c>
      <c r="T1374" s="106">
        <f>S1374/0.02</f>
        <v>647.8</v>
      </c>
      <c r="U1374" s="107">
        <v>6.54605263157896</v>
      </c>
      <c r="V1374" s="201">
        <v>4</v>
      </c>
    </row>
    <row r="1375" s="10" customFormat="1" customHeight="1" spans="1:22">
      <c r="A1375" s="385"/>
      <c r="B1375" s="386"/>
      <c r="C1375" s="333"/>
      <c r="D1375" s="180" t="s">
        <v>956</v>
      </c>
      <c r="E1375" s="406"/>
      <c r="F1375" s="180"/>
      <c r="G1375" s="407"/>
      <c r="H1375" s="407"/>
      <c r="I1375" s="407"/>
      <c r="J1375" s="407"/>
      <c r="K1375" s="407"/>
      <c r="L1375" s="117">
        <v>119</v>
      </c>
      <c r="M1375" s="117">
        <v>115</v>
      </c>
      <c r="N1375" s="117">
        <v>96.6</v>
      </c>
      <c r="O1375" s="117">
        <v>27</v>
      </c>
      <c r="P1375" s="106">
        <v>10.43</v>
      </c>
      <c r="Q1375" s="106">
        <v>10.47</v>
      </c>
      <c r="R1375" s="106">
        <v>10.49</v>
      </c>
      <c r="S1375" s="106">
        <v>10.4633333333333</v>
      </c>
      <c r="T1375" s="106">
        <v>523.166666666667</v>
      </c>
      <c r="U1375" s="107">
        <v>10.1017186951946</v>
      </c>
      <c r="V1375" s="201">
        <v>1</v>
      </c>
    </row>
    <row r="1376" s="10" customFormat="1" customHeight="1" spans="1:22">
      <c r="A1376" s="385"/>
      <c r="B1376" s="386"/>
      <c r="C1376" s="333"/>
      <c r="D1376" s="180" t="s">
        <v>957</v>
      </c>
      <c r="E1376" s="406"/>
      <c r="F1376" s="180"/>
      <c r="G1376" s="407"/>
      <c r="H1376" s="407"/>
      <c r="I1376" s="407"/>
      <c r="J1376" s="407"/>
      <c r="K1376" s="407"/>
      <c r="L1376" s="117">
        <v>119.5</v>
      </c>
      <c r="M1376" s="117">
        <v>116.7</v>
      </c>
      <c r="N1376" s="117">
        <v>97.7</v>
      </c>
      <c r="O1376" s="117">
        <v>25.7</v>
      </c>
      <c r="P1376" s="106">
        <v>8.83</v>
      </c>
      <c r="Q1376" s="106">
        <v>7.56</v>
      </c>
      <c r="R1376" s="106">
        <v>8.56</v>
      </c>
      <c r="S1376" s="106">
        <v>8.31666666666667</v>
      </c>
      <c r="T1376" s="106">
        <v>415.833333333333</v>
      </c>
      <c r="U1376" s="107">
        <f>(T1376-385.833333333333)/385.833333333333*100</f>
        <v>7.77537796976243</v>
      </c>
      <c r="V1376" s="201">
        <v>4</v>
      </c>
    </row>
    <row r="1377" s="10" customFormat="1" customHeight="1" spans="1:22">
      <c r="A1377" s="385"/>
      <c r="B1377" s="386"/>
      <c r="C1377" s="333"/>
      <c r="D1377" s="180" t="s">
        <v>958</v>
      </c>
      <c r="E1377" s="406"/>
      <c r="F1377" s="180"/>
      <c r="G1377" s="407"/>
      <c r="H1377" s="407"/>
      <c r="I1377" s="407"/>
      <c r="J1377" s="407"/>
      <c r="K1377" s="407"/>
      <c r="L1377" s="117">
        <v>130.4</v>
      </c>
      <c r="M1377" s="117">
        <v>120.2</v>
      </c>
      <c r="N1377" s="117">
        <v>92.1779141104295</v>
      </c>
      <c r="O1377" s="117">
        <v>25.4</v>
      </c>
      <c r="P1377" s="106">
        <v>10.03</v>
      </c>
      <c r="Q1377" s="106">
        <v>10.97</v>
      </c>
      <c r="R1377" s="106">
        <v>10.67</v>
      </c>
      <c r="S1377" s="106">
        <v>10.5566666666667</v>
      </c>
      <c r="T1377" s="106">
        <v>527.833333333333</v>
      </c>
      <c r="U1377" s="107">
        <f>(T1377-510.333333333333)/510.333333333333*100</f>
        <v>3.42913128674071</v>
      </c>
      <c r="V1377" s="201">
        <v>7</v>
      </c>
    </row>
    <row r="1378" s="10" customFormat="1" customHeight="1" spans="1:22">
      <c r="A1378" s="385"/>
      <c r="B1378" s="386"/>
      <c r="C1378" s="333"/>
      <c r="D1378" s="180" t="s">
        <v>959</v>
      </c>
      <c r="E1378" s="406"/>
      <c r="F1378" s="180"/>
      <c r="G1378" s="407"/>
      <c r="H1378" s="407"/>
      <c r="I1378" s="407"/>
      <c r="J1378" s="407"/>
      <c r="K1378" s="407"/>
      <c r="L1378" s="117">
        <v>166.348683233503</v>
      </c>
      <c r="M1378" s="117">
        <v>135.2</v>
      </c>
      <c r="N1378" s="117">
        <f>M1378/L1378*100</f>
        <v>81.2750647447087</v>
      </c>
      <c r="O1378" s="117">
        <v>25.397</v>
      </c>
      <c r="P1378" s="106">
        <v>9.57</v>
      </c>
      <c r="Q1378" s="106">
        <v>9.78</v>
      </c>
      <c r="R1378" s="106">
        <v>9.54</v>
      </c>
      <c r="S1378" s="106">
        <v>9.63</v>
      </c>
      <c r="T1378" s="106">
        <v>481.5</v>
      </c>
      <c r="U1378" s="107">
        <v>0.173370319001324</v>
      </c>
      <c r="V1378" s="238">
        <v>10</v>
      </c>
    </row>
    <row r="1379" s="10" customFormat="1" customHeight="1" spans="1:22">
      <c r="A1379" s="385"/>
      <c r="B1379" s="386"/>
      <c r="C1379" s="333"/>
      <c r="D1379" s="180" t="s">
        <v>960</v>
      </c>
      <c r="E1379" s="406"/>
      <c r="F1379" s="180"/>
      <c r="G1379" s="407"/>
      <c r="H1379" s="407"/>
      <c r="I1379" s="407"/>
      <c r="J1379" s="407"/>
      <c r="K1379" s="407"/>
      <c r="L1379" s="117">
        <v>137.855555555556</v>
      </c>
      <c r="M1379" s="117">
        <v>127.144444444444</v>
      </c>
      <c r="N1379" s="117">
        <v>92.5</v>
      </c>
      <c r="O1379" s="117">
        <v>28.98</v>
      </c>
      <c r="P1379" s="106">
        <v>10.5399414151667</v>
      </c>
      <c r="Q1379" s="106">
        <v>9.91994486133333</v>
      </c>
      <c r="R1379" s="106">
        <v>10.161443444</v>
      </c>
      <c r="S1379" s="106">
        <v>10.2071099068333</v>
      </c>
      <c r="T1379" s="106">
        <v>567.061661490741</v>
      </c>
      <c r="U1379" s="107">
        <v>13.2350650684847</v>
      </c>
      <c r="V1379" s="201">
        <v>4</v>
      </c>
    </row>
    <row r="1380" s="10" customFormat="1" customHeight="1" spans="1:22">
      <c r="A1380" s="385"/>
      <c r="B1380" s="386"/>
      <c r="C1380" s="333"/>
      <c r="D1380" s="180" t="s">
        <v>961</v>
      </c>
      <c r="E1380" s="406"/>
      <c r="F1380" s="180"/>
      <c r="G1380" s="407"/>
      <c r="H1380" s="407"/>
      <c r="I1380" s="407"/>
      <c r="J1380" s="407"/>
      <c r="K1380" s="407"/>
      <c r="L1380" s="117">
        <v>164.2</v>
      </c>
      <c r="M1380" s="117">
        <v>153.2</v>
      </c>
      <c r="N1380" s="117">
        <v>93.3008526187576</v>
      </c>
      <c r="O1380" s="117">
        <v>25.8</v>
      </c>
      <c r="P1380" s="106">
        <v>12.23</v>
      </c>
      <c r="Q1380" s="106">
        <v>12.39</v>
      </c>
      <c r="R1380" s="106">
        <v>12.52</v>
      </c>
      <c r="S1380" s="106">
        <v>12.38</v>
      </c>
      <c r="T1380" s="106">
        <v>619</v>
      </c>
      <c r="U1380" s="107">
        <v>5.51076414338556</v>
      </c>
      <c r="V1380" s="201">
        <v>6</v>
      </c>
    </row>
    <row r="1381" s="10" customFormat="1" customHeight="1" spans="1:22">
      <c r="A1381" s="385"/>
      <c r="B1381" s="386"/>
      <c r="C1381" s="333"/>
      <c r="D1381" s="180" t="s">
        <v>962</v>
      </c>
      <c r="E1381" s="406"/>
      <c r="F1381" s="180"/>
      <c r="G1381" s="407"/>
      <c r="H1381" s="407"/>
      <c r="I1381" s="407"/>
      <c r="J1381" s="407"/>
      <c r="K1381" s="407"/>
      <c r="L1381" s="117">
        <v>100.8</v>
      </c>
      <c r="M1381" s="117">
        <v>87</v>
      </c>
      <c r="N1381" s="117">
        <f>M1381/L1381*100</f>
        <v>86.3095238095238</v>
      </c>
      <c r="O1381" s="117">
        <v>27.85</v>
      </c>
      <c r="P1381" s="106">
        <v>13.668</v>
      </c>
      <c r="Q1381" s="106">
        <v>12.912</v>
      </c>
      <c r="R1381" s="106">
        <v>13.518</v>
      </c>
      <c r="S1381" s="106">
        <v>13.366</v>
      </c>
      <c r="T1381" s="106">
        <v>668.3</v>
      </c>
      <c r="U1381" s="107">
        <v>4.12901215331879</v>
      </c>
      <c r="V1381" s="201">
        <v>4</v>
      </c>
    </row>
    <row r="1382" s="10" customFormat="1" customHeight="1" spans="1:22">
      <c r="A1382" s="385"/>
      <c r="B1382" s="386"/>
      <c r="C1382" s="333"/>
      <c r="D1382" s="180" t="s">
        <v>963</v>
      </c>
      <c r="E1382" s="406"/>
      <c r="F1382" s="180"/>
      <c r="G1382" s="407"/>
      <c r="H1382" s="407"/>
      <c r="I1382" s="407"/>
      <c r="J1382" s="407"/>
      <c r="K1382" s="407"/>
      <c r="L1382" s="117">
        <v>142.61</v>
      </c>
      <c r="M1382" s="117">
        <v>120.61</v>
      </c>
      <c r="N1382" s="117">
        <v>84.6</v>
      </c>
      <c r="O1382" s="117">
        <v>25.4</v>
      </c>
      <c r="P1382" s="106">
        <v>11.9</v>
      </c>
      <c r="Q1382" s="106">
        <v>12.23</v>
      </c>
      <c r="R1382" s="106">
        <v>12.77</v>
      </c>
      <c r="S1382" s="106">
        <v>12.3</v>
      </c>
      <c r="T1382" s="106">
        <v>615</v>
      </c>
      <c r="U1382" s="107">
        <v>3.07262569832399</v>
      </c>
      <c r="V1382" s="201">
        <v>10</v>
      </c>
    </row>
    <row r="1383" s="11" customFormat="1" customHeight="1" spans="1:22">
      <c r="A1383" s="387"/>
      <c r="B1383" s="388"/>
      <c r="C1383" s="389"/>
      <c r="D1383" s="390" t="s">
        <v>580</v>
      </c>
      <c r="E1383" s="408"/>
      <c r="F1383" s="23"/>
      <c r="G1383" s="409"/>
      <c r="H1383" s="409"/>
      <c r="I1383" s="409"/>
      <c r="J1383" s="409"/>
      <c r="K1383" s="409"/>
      <c r="L1383" s="392">
        <v>132.335669305452</v>
      </c>
      <c r="M1383" s="392">
        <v>118.825444444444</v>
      </c>
      <c r="N1383" s="392">
        <v>90.0512981018049</v>
      </c>
      <c r="O1383" s="392">
        <v>25.9994</v>
      </c>
      <c r="P1383" s="36">
        <v>11.0527941415167</v>
      </c>
      <c r="Q1383" s="36">
        <v>10.9177944861333</v>
      </c>
      <c r="R1383" s="36">
        <v>11.1891443444</v>
      </c>
      <c r="S1383" s="36">
        <v>11.0532443240167</v>
      </c>
      <c r="T1383" s="36">
        <v>558.332832815741</v>
      </c>
      <c r="U1383" s="39">
        <v>5.964</v>
      </c>
      <c r="V1383" s="400">
        <v>5</v>
      </c>
    </row>
    <row r="1384" s="10" customFormat="1" customHeight="1" spans="1:22">
      <c r="A1384" s="402" t="s">
        <v>964</v>
      </c>
      <c r="B1384" s="386"/>
      <c r="C1384" s="402" t="s">
        <v>967</v>
      </c>
      <c r="D1384" s="180" t="s">
        <v>955</v>
      </c>
      <c r="E1384" s="180"/>
      <c r="F1384" s="180"/>
      <c r="G1384" s="180"/>
      <c r="H1384" s="180"/>
      <c r="I1384" s="180"/>
      <c r="J1384" s="180"/>
      <c r="K1384" s="180"/>
      <c r="L1384" s="201"/>
      <c r="M1384" s="201"/>
      <c r="N1384" s="201"/>
      <c r="O1384" s="201"/>
      <c r="P1384" s="391">
        <v>169.23</v>
      </c>
      <c r="Q1384" s="391">
        <v>167.3</v>
      </c>
      <c r="R1384" s="344" t="s">
        <v>606</v>
      </c>
      <c r="S1384" s="391">
        <f t="shared" ref="S1384:S1386" si="59">AVERAGE(P1384:Q1384)</f>
        <v>168.265</v>
      </c>
      <c r="T1384" s="391">
        <f t="shared" ref="T1384:T1386" si="60">S1384/0.3</f>
        <v>560.883333333333</v>
      </c>
      <c r="U1384" s="107">
        <f>(T1384-574.5)/574.5*100</f>
        <v>-2.37017696547723</v>
      </c>
      <c r="V1384" s="201">
        <v>2</v>
      </c>
    </row>
    <row r="1385" s="10" customFormat="1" customHeight="1" spans="1:22">
      <c r="A1385" s="403"/>
      <c r="B1385" s="386"/>
      <c r="C1385" s="403"/>
      <c r="D1385" s="180" t="s">
        <v>836</v>
      </c>
      <c r="E1385" s="180"/>
      <c r="F1385" s="180"/>
      <c r="G1385" s="180"/>
      <c r="H1385" s="180"/>
      <c r="I1385" s="180"/>
      <c r="J1385" s="180"/>
      <c r="K1385" s="180"/>
      <c r="L1385" s="201"/>
      <c r="M1385" s="201"/>
      <c r="N1385" s="201"/>
      <c r="O1385" s="201"/>
      <c r="P1385" s="391">
        <v>168.2</v>
      </c>
      <c r="Q1385" s="391">
        <v>171.5</v>
      </c>
      <c r="R1385" s="344" t="s">
        <v>606</v>
      </c>
      <c r="S1385" s="391">
        <f t="shared" si="59"/>
        <v>169.85</v>
      </c>
      <c r="T1385" s="391">
        <f t="shared" si="60"/>
        <v>566.166666666667</v>
      </c>
      <c r="U1385" s="107">
        <f>(T1385-554.83333)/554.83333*100</f>
        <v>2.0426560651406</v>
      </c>
      <c r="V1385" s="201">
        <v>3</v>
      </c>
    </row>
    <row r="1386" s="10" customFormat="1" customHeight="1" spans="1:22">
      <c r="A1386" s="403"/>
      <c r="B1386" s="386"/>
      <c r="C1386" s="403"/>
      <c r="D1386" s="180" t="s">
        <v>957</v>
      </c>
      <c r="E1386" s="180"/>
      <c r="F1386" s="180"/>
      <c r="G1386" s="180"/>
      <c r="H1386" s="180"/>
      <c r="I1386" s="180"/>
      <c r="J1386" s="180"/>
      <c r="K1386" s="180"/>
      <c r="L1386" s="201"/>
      <c r="M1386" s="201"/>
      <c r="N1386" s="201"/>
      <c r="O1386" s="201"/>
      <c r="P1386" s="391">
        <v>140.6</v>
      </c>
      <c r="Q1386" s="391">
        <v>142.3</v>
      </c>
      <c r="R1386" s="344" t="s">
        <v>606</v>
      </c>
      <c r="S1386" s="391">
        <f t="shared" si="59"/>
        <v>141.45</v>
      </c>
      <c r="T1386" s="391">
        <f t="shared" si="60"/>
        <v>471.5</v>
      </c>
      <c r="U1386" s="107">
        <f>(T1386-450.33333)/450.33333*100</f>
        <v>4.70022283271816</v>
      </c>
      <c r="V1386" s="201">
        <v>2</v>
      </c>
    </row>
    <row r="1387" s="10" customFormat="1" customHeight="1" spans="1:22">
      <c r="A1387" s="403"/>
      <c r="B1387" s="386"/>
      <c r="C1387" s="403"/>
      <c r="D1387" s="180" t="s">
        <v>958</v>
      </c>
      <c r="E1387" s="180"/>
      <c r="F1387" s="180"/>
      <c r="G1387" s="180"/>
      <c r="H1387" s="180"/>
      <c r="I1387" s="180"/>
      <c r="J1387" s="180"/>
      <c r="K1387" s="180"/>
      <c r="L1387" s="201"/>
      <c r="M1387" s="201"/>
      <c r="N1387" s="201"/>
      <c r="O1387" s="201"/>
      <c r="P1387" s="391">
        <v>119.77</v>
      </c>
      <c r="Q1387" s="391">
        <v>116.73</v>
      </c>
      <c r="R1387" s="344" t="s">
        <v>606</v>
      </c>
      <c r="S1387" s="391">
        <v>118.25</v>
      </c>
      <c r="T1387" s="391">
        <v>537.5</v>
      </c>
      <c r="U1387" s="107">
        <v>8.83070348409703</v>
      </c>
      <c r="V1387" s="201">
        <v>1</v>
      </c>
    </row>
    <row r="1388" s="10" customFormat="1" customHeight="1" spans="1:22">
      <c r="A1388" s="403"/>
      <c r="B1388" s="386"/>
      <c r="C1388" s="403"/>
      <c r="D1388" s="180" t="s">
        <v>962</v>
      </c>
      <c r="E1388" s="180"/>
      <c r="F1388" s="180"/>
      <c r="G1388" s="180"/>
      <c r="H1388" s="180"/>
      <c r="I1388" s="180"/>
      <c r="J1388" s="180"/>
      <c r="K1388" s="180"/>
      <c r="L1388" s="201"/>
      <c r="M1388" s="201"/>
      <c r="N1388" s="201"/>
      <c r="O1388" s="201"/>
      <c r="P1388" s="391">
        <v>171.5</v>
      </c>
      <c r="Q1388" s="391">
        <v>173.1</v>
      </c>
      <c r="R1388" s="344" t="s">
        <v>606</v>
      </c>
      <c r="S1388" s="391">
        <v>172.3</v>
      </c>
      <c r="T1388" s="391">
        <v>574.333333333333</v>
      </c>
      <c r="U1388" s="107">
        <v>4.64621925296083</v>
      </c>
      <c r="V1388" s="201">
        <v>3</v>
      </c>
    </row>
    <row r="1389" s="10" customFormat="1" customHeight="1" spans="1:22">
      <c r="A1389" s="403"/>
      <c r="B1389" s="386"/>
      <c r="C1389" s="403"/>
      <c r="D1389" s="180" t="s">
        <v>963</v>
      </c>
      <c r="E1389" s="180"/>
      <c r="F1389" s="180"/>
      <c r="G1389" s="180"/>
      <c r="H1389" s="180"/>
      <c r="I1389" s="180"/>
      <c r="J1389" s="180"/>
      <c r="K1389" s="180"/>
      <c r="L1389" s="201"/>
      <c r="M1389" s="201"/>
      <c r="N1389" s="201"/>
      <c r="O1389" s="201"/>
      <c r="P1389" s="391">
        <v>144.6</v>
      </c>
      <c r="Q1389" s="391">
        <v>124.2</v>
      </c>
      <c r="R1389" s="344" t="s">
        <v>606</v>
      </c>
      <c r="S1389" s="391">
        <v>134.4</v>
      </c>
      <c r="T1389" s="391">
        <v>597.333333333333</v>
      </c>
      <c r="U1389" s="107">
        <v>2.79158699808796</v>
      </c>
      <c r="V1389" s="415">
        <v>3</v>
      </c>
    </row>
    <row r="1390" s="11" customFormat="1" customHeight="1" spans="1:22">
      <c r="A1390" s="404"/>
      <c r="B1390" s="405"/>
      <c r="C1390" s="404"/>
      <c r="D1390" s="390" t="s">
        <v>580</v>
      </c>
      <c r="E1390" s="23"/>
      <c r="F1390" s="23"/>
      <c r="G1390" s="23"/>
      <c r="H1390" s="23"/>
      <c r="I1390" s="23"/>
      <c r="J1390" s="23"/>
      <c r="K1390" s="23"/>
      <c r="L1390" s="22"/>
      <c r="M1390" s="22"/>
      <c r="N1390" s="22"/>
      <c r="O1390" s="22"/>
      <c r="P1390" s="401">
        <v>152.316666666667</v>
      </c>
      <c r="Q1390" s="401">
        <v>149.188333333333</v>
      </c>
      <c r="R1390" s="412" t="s">
        <v>606</v>
      </c>
      <c r="S1390" s="401">
        <v>150.7525</v>
      </c>
      <c r="T1390" s="401">
        <v>551.286111111111</v>
      </c>
      <c r="U1390" s="39">
        <v>3.44020194458789</v>
      </c>
      <c r="V1390" s="22">
        <v>2</v>
      </c>
    </row>
    <row r="1391" s="10" customFormat="1" customHeight="1" spans="1:22">
      <c r="A1391" s="383" t="s">
        <v>968</v>
      </c>
      <c r="B1391" s="384" t="s">
        <v>969</v>
      </c>
      <c r="C1391" s="72" t="s">
        <v>969</v>
      </c>
      <c r="D1391" s="180" t="s">
        <v>955</v>
      </c>
      <c r="E1391" s="180"/>
      <c r="F1391" s="180"/>
      <c r="G1391" s="180"/>
      <c r="H1391" s="180"/>
      <c r="I1391" s="116"/>
      <c r="J1391" s="116"/>
      <c r="K1391" s="116"/>
      <c r="L1391" s="335">
        <v>167.8</v>
      </c>
      <c r="M1391" s="335">
        <v>143.6368</v>
      </c>
      <c r="N1391" s="335">
        <v>85.6</v>
      </c>
      <c r="O1391" s="335">
        <v>24.5</v>
      </c>
      <c r="P1391" s="335">
        <v>11.66</v>
      </c>
      <c r="Q1391" s="335">
        <v>11.1</v>
      </c>
      <c r="R1391" s="335">
        <v>11.53</v>
      </c>
      <c r="S1391" s="335">
        <v>11.43</v>
      </c>
      <c r="T1391" s="335">
        <v>571.5</v>
      </c>
      <c r="U1391" s="343">
        <v>36.1795</v>
      </c>
      <c r="V1391" s="413">
        <v>1</v>
      </c>
    </row>
    <row r="1392" s="10" customFormat="1" customHeight="1" spans="1:22">
      <c r="A1392" s="385"/>
      <c r="B1392" s="386"/>
      <c r="C1392" s="333"/>
      <c r="D1392" s="180" t="s">
        <v>836</v>
      </c>
      <c r="E1392" s="180"/>
      <c r="F1392" s="180"/>
      <c r="G1392" s="180"/>
      <c r="H1392" s="180"/>
      <c r="I1392" s="116"/>
      <c r="J1392" s="116"/>
      <c r="K1392" s="116"/>
      <c r="L1392" s="335">
        <v>78.5</v>
      </c>
      <c r="M1392" s="335">
        <v>72.8</v>
      </c>
      <c r="N1392" s="335">
        <f>M1392/L1392*100</f>
        <v>92.7388535031847</v>
      </c>
      <c r="O1392" s="335">
        <v>25.3</v>
      </c>
      <c r="P1392" s="335">
        <v>7.732</v>
      </c>
      <c r="Q1392" s="335">
        <v>7.945</v>
      </c>
      <c r="R1392" s="335">
        <v>7.483</v>
      </c>
      <c r="S1392" s="335">
        <v>7.72</v>
      </c>
      <c r="T1392" s="335">
        <v>386</v>
      </c>
      <c r="U1392" s="343">
        <f>(T1392-375.95)/375.95*100</f>
        <v>2.67322782284879</v>
      </c>
      <c r="V1392" s="413">
        <v>9</v>
      </c>
    </row>
    <row r="1393" s="10" customFormat="1" customHeight="1" spans="1:22">
      <c r="A1393" s="385"/>
      <c r="B1393" s="386"/>
      <c r="C1393" s="333"/>
      <c r="D1393" s="180" t="s">
        <v>956</v>
      </c>
      <c r="E1393" s="180"/>
      <c r="F1393" s="180"/>
      <c r="G1393" s="180"/>
      <c r="H1393" s="180"/>
      <c r="I1393" s="116"/>
      <c r="J1393" s="116"/>
      <c r="K1393" s="116"/>
      <c r="L1393" s="335">
        <v>121.79824</v>
      </c>
      <c r="M1393" s="335">
        <v>109.399179168</v>
      </c>
      <c r="N1393" s="335">
        <v>89.82</v>
      </c>
      <c r="O1393" s="335">
        <v>26.775</v>
      </c>
      <c r="P1393" s="335">
        <v>9.3</v>
      </c>
      <c r="Q1393" s="335">
        <v>9.45</v>
      </c>
      <c r="R1393" s="335">
        <v>9.55</v>
      </c>
      <c r="S1393" s="335">
        <v>9.43333333333333</v>
      </c>
      <c r="T1393" s="335">
        <v>471.666666666667</v>
      </c>
      <c r="U1393" s="343">
        <f>(T1393-460.83)/460.83*100</f>
        <v>2.35155407995726</v>
      </c>
      <c r="V1393" s="413">
        <v>6</v>
      </c>
    </row>
    <row r="1394" s="10" customFormat="1" customHeight="1" spans="1:22">
      <c r="A1394" s="385"/>
      <c r="B1394" s="386"/>
      <c r="C1394" s="333"/>
      <c r="D1394" s="180" t="s">
        <v>957</v>
      </c>
      <c r="E1394" s="180"/>
      <c r="F1394" s="180"/>
      <c r="G1394" s="180"/>
      <c r="H1394" s="180"/>
      <c r="I1394" s="116"/>
      <c r="J1394" s="116"/>
      <c r="K1394" s="116"/>
      <c r="L1394" s="335">
        <v>112.36</v>
      </c>
      <c r="M1394" s="335">
        <v>96.0678</v>
      </c>
      <c r="N1394" s="335">
        <v>85.5</v>
      </c>
      <c r="O1394" s="335">
        <v>26.975</v>
      </c>
      <c r="P1394" s="335">
        <v>7.85</v>
      </c>
      <c r="Q1394" s="335">
        <v>7.8</v>
      </c>
      <c r="R1394" s="335">
        <v>7.95</v>
      </c>
      <c r="S1394" s="335">
        <v>7.86666666666667</v>
      </c>
      <c r="T1394" s="335">
        <v>393.333333333333</v>
      </c>
      <c r="U1394" s="343">
        <v>2.83224400871459</v>
      </c>
      <c r="V1394" s="413">
        <v>5</v>
      </c>
    </row>
    <row r="1395" s="10" customFormat="1" customHeight="1" spans="1:22">
      <c r="A1395" s="385"/>
      <c r="B1395" s="386"/>
      <c r="C1395" s="333"/>
      <c r="D1395" s="180" t="s">
        <v>958</v>
      </c>
      <c r="E1395" s="180"/>
      <c r="F1395" s="180"/>
      <c r="G1395" s="180"/>
      <c r="H1395" s="180"/>
      <c r="I1395" s="116"/>
      <c r="J1395" s="116"/>
      <c r="K1395" s="116"/>
      <c r="L1395" s="335">
        <v>110.5</v>
      </c>
      <c r="M1395" s="335">
        <v>95.4</v>
      </c>
      <c r="N1395" s="335">
        <v>86.3</v>
      </c>
      <c r="O1395" s="335">
        <v>24</v>
      </c>
      <c r="P1395" s="335">
        <v>9.49</v>
      </c>
      <c r="Q1395" s="335">
        <v>9.55</v>
      </c>
      <c r="R1395" s="335">
        <v>9.12</v>
      </c>
      <c r="S1395" s="335">
        <v>9.38666666666666</v>
      </c>
      <c r="T1395" s="335">
        <v>469.333333333333</v>
      </c>
      <c r="U1395" s="343">
        <v>3.68112164122501</v>
      </c>
      <c r="V1395" s="413">
        <v>6</v>
      </c>
    </row>
    <row r="1396" s="10" customFormat="1" customHeight="1" spans="1:22">
      <c r="A1396" s="385"/>
      <c r="B1396" s="386"/>
      <c r="C1396" s="333"/>
      <c r="D1396" s="180" t="s">
        <v>959</v>
      </c>
      <c r="E1396" s="180"/>
      <c r="F1396" s="180"/>
      <c r="G1396" s="180"/>
      <c r="H1396" s="180"/>
      <c r="I1396" s="116"/>
      <c r="J1396" s="116"/>
      <c r="K1396" s="116"/>
      <c r="L1396" s="335">
        <v>167.3</v>
      </c>
      <c r="M1396" s="335">
        <v>143.7868</v>
      </c>
      <c r="N1396" s="335">
        <v>85.9454871488344</v>
      </c>
      <c r="O1396" s="335">
        <v>24.4</v>
      </c>
      <c r="P1396" s="335">
        <v>11.58</v>
      </c>
      <c r="Q1396" s="335">
        <v>11.54</v>
      </c>
      <c r="R1396" s="335">
        <v>11.5878</v>
      </c>
      <c r="S1396" s="335">
        <v>11.5692666666667</v>
      </c>
      <c r="T1396" s="335">
        <v>578.463333333333</v>
      </c>
      <c r="U1396" s="343">
        <v>21.648511</v>
      </c>
      <c r="V1396" s="413">
        <v>1</v>
      </c>
    </row>
    <row r="1397" s="10" customFormat="1" customHeight="1" spans="1:22">
      <c r="A1397" s="385"/>
      <c r="B1397" s="386"/>
      <c r="C1397" s="333"/>
      <c r="D1397" s="180" t="s">
        <v>960</v>
      </c>
      <c r="E1397" s="180"/>
      <c r="F1397" s="180"/>
      <c r="G1397" s="180"/>
      <c r="H1397" s="180"/>
      <c r="I1397" s="116"/>
      <c r="J1397" s="116"/>
      <c r="K1397" s="116"/>
      <c r="L1397" s="335">
        <v>96.5</v>
      </c>
      <c r="M1397" s="335">
        <v>83.6</v>
      </c>
      <c r="N1397" s="335">
        <v>86.7</v>
      </c>
      <c r="O1397" s="335">
        <v>24</v>
      </c>
      <c r="P1397" s="335">
        <v>7.62</v>
      </c>
      <c r="Q1397" s="335">
        <v>6.3</v>
      </c>
      <c r="R1397" s="335">
        <v>6.97</v>
      </c>
      <c r="S1397" s="335">
        <v>6.96333333333333</v>
      </c>
      <c r="T1397" s="335">
        <v>348.166666666667</v>
      </c>
      <c r="U1397" s="343">
        <v>-14.3143093872796</v>
      </c>
      <c r="V1397" s="413">
        <v>13</v>
      </c>
    </row>
    <row r="1398" s="10" customFormat="1" customHeight="1" spans="1:22">
      <c r="A1398" s="385"/>
      <c r="B1398" s="386"/>
      <c r="C1398" s="333"/>
      <c r="D1398" s="180" t="s">
        <v>961</v>
      </c>
      <c r="E1398" s="180"/>
      <c r="F1398" s="180"/>
      <c r="G1398" s="180"/>
      <c r="H1398" s="180"/>
      <c r="I1398" s="116"/>
      <c r="J1398" s="116"/>
      <c r="K1398" s="116"/>
      <c r="L1398" s="335">
        <v>166.4</v>
      </c>
      <c r="M1398" s="335">
        <v>158.2</v>
      </c>
      <c r="N1398" s="335">
        <v>86.1</v>
      </c>
      <c r="O1398" s="335">
        <v>24.4</v>
      </c>
      <c r="P1398" s="335">
        <v>13.9</v>
      </c>
      <c r="Q1398" s="335">
        <v>14.35</v>
      </c>
      <c r="R1398" s="335">
        <v>13.37</v>
      </c>
      <c r="S1398" s="335">
        <v>13.87</v>
      </c>
      <c r="T1398" s="335">
        <v>693.67</v>
      </c>
      <c r="U1398" s="343">
        <v>20.4978546736846</v>
      </c>
      <c r="V1398" s="413">
        <v>2</v>
      </c>
    </row>
    <row r="1399" s="10" customFormat="1" customHeight="1" spans="1:22">
      <c r="A1399" s="385"/>
      <c r="B1399" s="386"/>
      <c r="C1399" s="333"/>
      <c r="D1399" s="180" t="s">
        <v>962</v>
      </c>
      <c r="E1399" s="180"/>
      <c r="F1399" s="180"/>
      <c r="G1399" s="180"/>
      <c r="H1399" s="180"/>
      <c r="I1399" s="116"/>
      <c r="J1399" s="116"/>
      <c r="K1399" s="116"/>
      <c r="L1399" s="335">
        <v>77.8</v>
      </c>
      <c r="M1399" s="335">
        <v>70.8</v>
      </c>
      <c r="N1399" s="335">
        <v>91.0025706940874</v>
      </c>
      <c r="O1399" s="335">
        <v>27.4</v>
      </c>
      <c r="P1399" s="335">
        <v>10.212</v>
      </c>
      <c r="Q1399" s="335">
        <v>9.958</v>
      </c>
      <c r="R1399" s="335">
        <v>10.063</v>
      </c>
      <c r="S1399" s="335">
        <v>10.0776666666667</v>
      </c>
      <c r="T1399" s="335">
        <v>503.883333333333</v>
      </c>
      <c r="U1399" s="343">
        <v>2.45071128913108</v>
      </c>
      <c r="V1399" s="413">
        <v>7</v>
      </c>
    </row>
    <row r="1400" s="10" customFormat="1" customHeight="1" spans="1:22">
      <c r="A1400" s="385"/>
      <c r="B1400" s="386"/>
      <c r="C1400" s="333"/>
      <c r="D1400" s="180" t="s">
        <v>963</v>
      </c>
      <c r="E1400" s="180"/>
      <c r="F1400" s="180"/>
      <c r="G1400" s="180"/>
      <c r="H1400" s="180"/>
      <c r="I1400" s="116"/>
      <c r="J1400" s="116"/>
      <c r="K1400" s="116"/>
      <c r="L1400" s="335">
        <v>132</v>
      </c>
      <c r="M1400" s="335">
        <v>108.1</v>
      </c>
      <c r="N1400" s="335">
        <v>89.5</v>
      </c>
      <c r="O1400" s="335">
        <v>27.2</v>
      </c>
      <c r="P1400" s="335">
        <v>14.12</v>
      </c>
      <c r="Q1400" s="335">
        <v>13.89</v>
      </c>
      <c r="R1400" s="335">
        <v>13.97</v>
      </c>
      <c r="S1400" s="335">
        <v>13.9933333333333</v>
      </c>
      <c r="T1400" s="335">
        <v>699.666666666667</v>
      </c>
      <c r="U1400" s="343">
        <f>(T1400-520.83)/520.83*100</f>
        <v>34.3368597559025</v>
      </c>
      <c r="V1400" s="413">
        <v>2</v>
      </c>
    </row>
    <row r="1401" s="11" customFormat="1" customHeight="1" spans="1:22">
      <c r="A1401" s="387"/>
      <c r="B1401" s="388"/>
      <c r="C1401" s="389"/>
      <c r="D1401" s="390" t="s">
        <v>580</v>
      </c>
      <c r="E1401" s="23"/>
      <c r="F1401" s="23"/>
      <c r="G1401" s="23"/>
      <c r="H1401" s="23"/>
      <c r="I1401" s="410"/>
      <c r="J1401" s="410"/>
      <c r="K1401" s="410"/>
      <c r="L1401" s="411">
        <v>123.095824</v>
      </c>
      <c r="M1401" s="411">
        <v>108.1790579168</v>
      </c>
      <c r="N1401" s="411">
        <v>87.9206911346107</v>
      </c>
      <c r="O1401" s="411">
        <v>25.495</v>
      </c>
      <c r="P1401" s="411">
        <f t="shared" ref="P1401:T1401" si="61">AVERAGE(P1391:P1400)</f>
        <v>10.3464</v>
      </c>
      <c r="Q1401" s="411">
        <f t="shared" si="61"/>
        <v>10.1883</v>
      </c>
      <c r="R1401" s="411">
        <f t="shared" si="61"/>
        <v>10.15938</v>
      </c>
      <c r="S1401" s="411">
        <f t="shared" si="61"/>
        <v>10.2310266666667</v>
      </c>
      <c r="T1401" s="411">
        <f t="shared" si="61"/>
        <v>511.568333333333</v>
      </c>
      <c r="U1401" s="414">
        <v>12.1417715229368</v>
      </c>
      <c r="V1401" s="400">
        <v>1</v>
      </c>
    </row>
    <row r="1402" s="10" customFormat="1" customHeight="1" spans="1:22">
      <c r="A1402" s="383" t="s">
        <v>970</v>
      </c>
      <c r="B1402" s="386"/>
      <c r="C1402" s="72" t="s">
        <v>969</v>
      </c>
      <c r="D1402" s="180" t="s">
        <v>955</v>
      </c>
      <c r="E1402" s="406"/>
      <c r="F1402" s="180"/>
      <c r="G1402" s="407"/>
      <c r="H1402" s="407"/>
      <c r="I1402" s="407"/>
      <c r="J1402" s="407"/>
      <c r="K1402" s="407"/>
      <c r="L1402" s="117">
        <v>144.601443241743</v>
      </c>
      <c r="M1402" s="117">
        <v>130.601443241743</v>
      </c>
      <c r="N1402" s="117">
        <v>90.3182155819877</v>
      </c>
      <c r="O1402" s="117">
        <v>25.66</v>
      </c>
      <c r="P1402" s="106">
        <v>11.48</v>
      </c>
      <c r="Q1402" s="106">
        <v>11.59</v>
      </c>
      <c r="R1402" s="106">
        <v>11.29</v>
      </c>
      <c r="S1402" s="106">
        <v>11.4533333333333</v>
      </c>
      <c r="T1402" s="106">
        <v>572.666666666667</v>
      </c>
      <c r="U1402" s="107">
        <f>(T1402-483.166666667)/483.166666667*100</f>
        <v>18.5236288374485</v>
      </c>
      <c r="V1402" s="201">
        <v>1</v>
      </c>
    </row>
    <row r="1403" s="10" customFormat="1" customHeight="1" spans="1:22">
      <c r="A1403" s="385"/>
      <c r="B1403" s="386"/>
      <c r="C1403" s="333"/>
      <c r="D1403" s="180" t="s">
        <v>836</v>
      </c>
      <c r="E1403" s="406"/>
      <c r="F1403" s="180"/>
      <c r="G1403" s="407"/>
      <c r="H1403" s="407"/>
      <c r="I1403" s="407"/>
      <c r="J1403" s="407"/>
      <c r="K1403" s="407"/>
      <c r="L1403" s="117">
        <v>93</v>
      </c>
      <c r="M1403" s="117">
        <v>82.5</v>
      </c>
      <c r="N1403" s="117">
        <v>88.7</v>
      </c>
      <c r="O1403" s="117">
        <v>25.6</v>
      </c>
      <c r="P1403" s="106">
        <v>12.528</v>
      </c>
      <c r="Q1403" s="106">
        <v>13.788</v>
      </c>
      <c r="R1403" s="106">
        <v>12.66</v>
      </c>
      <c r="S1403" s="106">
        <v>12.992</v>
      </c>
      <c r="T1403" s="106">
        <v>649.6</v>
      </c>
      <c r="U1403" s="107">
        <v>6.84210526315788</v>
      </c>
      <c r="V1403" s="201">
        <v>3</v>
      </c>
    </row>
    <row r="1404" s="10" customFormat="1" customHeight="1" spans="1:22">
      <c r="A1404" s="385"/>
      <c r="B1404" s="386"/>
      <c r="C1404" s="333"/>
      <c r="D1404" s="180" t="s">
        <v>956</v>
      </c>
      <c r="E1404" s="406"/>
      <c r="F1404" s="180"/>
      <c r="G1404" s="407"/>
      <c r="H1404" s="407"/>
      <c r="I1404" s="407"/>
      <c r="J1404" s="407"/>
      <c r="K1404" s="407"/>
      <c r="L1404" s="117">
        <v>159</v>
      </c>
      <c r="M1404" s="117">
        <v>141</v>
      </c>
      <c r="N1404" s="117">
        <v>88.7</v>
      </c>
      <c r="O1404" s="117">
        <v>23.5</v>
      </c>
      <c r="P1404" s="106">
        <v>10.44</v>
      </c>
      <c r="Q1404" s="106">
        <v>10.39</v>
      </c>
      <c r="R1404" s="106">
        <v>10.46</v>
      </c>
      <c r="S1404" s="106">
        <v>10.43</v>
      </c>
      <c r="T1404" s="106">
        <v>521.5</v>
      </c>
      <c r="U1404" s="107">
        <v>9.75096457383366</v>
      </c>
      <c r="V1404" s="201">
        <v>2</v>
      </c>
    </row>
    <row r="1405" s="10" customFormat="1" customHeight="1" spans="1:22">
      <c r="A1405" s="385"/>
      <c r="B1405" s="386"/>
      <c r="C1405" s="333"/>
      <c r="D1405" s="180" t="s">
        <v>957</v>
      </c>
      <c r="E1405" s="406"/>
      <c r="F1405" s="180"/>
      <c r="G1405" s="407"/>
      <c r="H1405" s="407"/>
      <c r="I1405" s="407"/>
      <c r="J1405" s="407"/>
      <c r="K1405" s="407"/>
      <c r="L1405" s="117">
        <v>173.3</v>
      </c>
      <c r="M1405" s="117">
        <v>161.9</v>
      </c>
      <c r="N1405" s="117">
        <v>93.4</v>
      </c>
      <c r="O1405" s="117">
        <v>24</v>
      </c>
      <c r="P1405" s="106">
        <v>8.59</v>
      </c>
      <c r="Q1405" s="106">
        <v>7.36</v>
      </c>
      <c r="R1405" s="106">
        <v>8.58</v>
      </c>
      <c r="S1405" s="106">
        <v>8.17666666666667</v>
      </c>
      <c r="T1405" s="106">
        <v>408.833333333333</v>
      </c>
      <c r="U1405" s="107">
        <f>(T1405-385.833333333333)/385.833333333333*100</f>
        <v>5.96112311015119</v>
      </c>
      <c r="V1405" s="201">
        <v>7</v>
      </c>
    </row>
    <row r="1406" s="10" customFormat="1" customHeight="1" spans="1:22">
      <c r="A1406" s="385"/>
      <c r="B1406" s="386"/>
      <c r="C1406" s="333"/>
      <c r="D1406" s="180" t="s">
        <v>958</v>
      </c>
      <c r="E1406" s="406"/>
      <c r="F1406" s="180"/>
      <c r="G1406" s="407"/>
      <c r="H1406" s="407"/>
      <c r="I1406" s="407"/>
      <c r="J1406" s="407"/>
      <c r="K1406" s="407"/>
      <c r="L1406" s="117">
        <v>139.3</v>
      </c>
      <c r="M1406" s="117">
        <v>127.5</v>
      </c>
      <c r="N1406" s="117">
        <v>91.5290739411342</v>
      </c>
      <c r="O1406" s="117">
        <v>24.2</v>
      </c>
      <c r="P1406" s="106">
        <v>11.05</v>
      </c>
      <c r="Q1406" s="106">
        <v>10.93</v>
      </c>
      <c r="R1406" s="106">
        <v>11.05</v>
      </c>
      <c r="S1406" s="106">
        <v>11.01</v>
      </c>
      <c r="T1406" s="106">
        <v>550.5</v>
      </c>
      <c r="U1406" s="107">
        <f>(T1406-510.333333333333)/510.333333333333*100</f>
        <v>7.87067276290014</v>
      </c>
      <c r="V1406" s="201">
        <v>4</v>
      </c>
    </row>
    <row r="1407" s="10" customFormat="1" customHeight="1" spans="1:22">
      <c r="A1407" s="385"/>
      <c r="B1407" s="386"/>
      <c r="C1407" s="333"/>
      <c r="D1407" s="180" t="s">
        <v>959</v>
      </c>
      <c r="E1407" s="406"/>
      <c r="F1407" s="180"/>
      <c r="G1407" s="407"/>
      <c r="H1407" s="407"/>
      <c r="I1407" s="407"/>
      <c r="J1407" s="407"/>
      <c r="K1407" s="407"/>
      <c r="L1407" s="117">
        <v>144.601443241743</v>
      </c>
      <c r="M1407" s="117">
        <v>130.601443241743</v>
      </c>
      <c r="N1407" s="117">
        <f>M1407/L1407*100</f>
        <v>90.3182155819877</v>
      </c>
      <c r="O1407" s="117">
        <v>25.89</v>
      </c>
      <c r="P1407" s="106">
        <v>11.34</v>
      </c>
      <c r="Q1407" s="106">
        <v>11.59</v>
      </c>
      <c r="R1407" s="106">
        <v>10.99</v>
      </c>
      <c r="S1407" s="106">
        <v>11.3066666666667</v>
      </c>
      <c r="T1407" s="106">
        <v>565.333333333333</v>
      </c>
      <c r="U1407" s="107">
        <v>17.6144244105408</v>
      </c>
      <c r="V1407" s="201">
        <v>1</v>
      </c>
    </row>
    <row r="1408" s="10" customFormat="1" customHeight="1" spans="1:22">
      <c r="A1408" s="385"/>
      <c r="B1408" s="386"/>
      <c r="C1408" s="333"/>
      <c r="D1408" s="180" t="s">
        <v>960</v>
      </c>
      <c r="E1408" s="406"/>
      <c r="F1408" s="180"/>
      <c r="G1408" s="407"/>
      <c r="H1408" s="407"/>
      <c r="I1408" s="407"/>
      <c r="J1408" s="407"/>
      <c r="K1408" s="407"/>
      <c r="L1408" s="117">
        <v>144.97</v>
      </c>
      <c r="M1408" s="117">
        <v>128</v>
      </c>
      <c r="N1408" s="117">
        <v>88.4</v>
      </c>
      <c r="O1408" s="117">
        <v>22.86</v>
      </c>
      <c r="P1408" s="106">
        <v>8.57595233173334</v>
      </c>
      <c r="Q1408" s="106">
        <v>7.63995753433333</v>
      </c>
      <c r="R1408" s="106">
        <v>8.21258372</v>
      </c>
      <c r="S1408" s="106">
        <v>8.14283119535555</v>
      </c>
      <c r="T1408" s="106">
        <v>452.379510853086</v>
      </c>
      <c r="U1408" s="107">
        <v>-9.66551465949357</v>
      </c>
      <c r="V1408" s="201">
        <v>12</v>
      </c>
    </row>
    <row r="1409" s="10" customFormat="1" customHeight="1" spans="1:22">
      <c r="A1409" s="385"/>
      <c r="B1409" s="386"/>
      <c r="C1409" s="333"/>
      <c r="D1409" s="180" t="s">
        <v>961</v>
      </c>
      <c r="E1409" s="406"/>
      <c r="F1409" s="180"/>
      <c r="G1409" s="407"/>
      <c r="H1409" s="407"/>
      <c r="I1409" s="407"/>
      <c r="J1409" s="407"/>
      <c r="K1409" s="407"/>
      <c r="L1409" s="117">
        <v>178.9</v>
      </c>
      <c r="M1409" s="117">
        <v>164.7</v>
      </c>
      <c r="N1409" s="117">
        <v>92.0626048071548</v>
      </c>
      <c r="O1409" s="117">
        <v>25.78</v>
      </c>
      <c r="P1409" s="106">
        <v>14.17</v>
      </c>
      <c r="Q1409" s="106">
        <v>13.34</v>
      </c>
      <c r="R1409" s="106">
        <v>14.09</v>
      </c>
      <c r="S1409" s="106">
        <v>13.8666666666667</v>
      </c>
      <c r="T1409" s="106">
        <v>693.333333333333</v>
      </c>
      <c r="U1409" s="107">
        <v>18.1811466980301</v>
      </c>
      <c r="V1409" s="201">
        <v>1</v>
      </c>
    </row>
    <row r="1410" s="10" customFormat="1" customHeight="1" spans="1:22">
      <c r="A1410" s="385"/>
      <c r="B1410" s="386"/>
      <c r="C1410" s="333"/>
      <c r="D1410" s="180" t="s">
        <v>962</v>
      </c>
      <c r="E1410" s="406"/>
      <c r="F1410" s="180"/>
      <c r="G1410" s="407"/>
      <c r="H1410" s="407"/>
      <c r="I1410" s="407"/>
      <c r="J1410" s="407"/>
      <c r="K1410" s="407"/>
      <c r="L1410" s="117">
        <v>92.4</v>
      </c>
      <c r="M1410" s="117">
        <v>82.3</v>
      </c>
      <c r="N1410" s="117">
        <f>M1410/L1410*100</f>
        <v>89.0692640692641</v>
      </c>
      <c r="O1410" s="117">
        <v>26.7</v>
      </c>
      <c r="P1410" s="106">
        <v>13.068</v>
      </c>
      <c r="Q1410" s="106">
        <v>12.918</v>
      </c>
      <c r="R1410" s="106">
        <v>13.062</v>
      </c>
      <c r="S1410" s="106">
        <v>13.016</v>
      </c>
      <c r="T1410" s="106">
        <v>650.8</v>
      </c>
      <c r="U1410" s="107">
        <v>1.40230601433468</v>
      </c>
      <c r="V1410" s="201">
        <v>9</v>
      </c>
    </row>
    <row r="1411" s="10" customFormat="1" customHeight="1" spans="1:22">
      <c r="A1411" s="385"/>
      <c r="B1411" s="386"/>
      <c r="C1411" s="333"/>
      <c r="D1411" s="180" t="s">
        <v>963</v>
      </c>
      <c r="E1411" s="406"/>
      <c r="F1411" s="180"/>
      <c r="G1411" s="407"/>
      <c r="H1411" s="407"/>
      <c r="I1411" s="407"/>
      <c r="J1411" s="407"/>
      <c r="K1411" s="407"/>
      <c r="L1411" s="117">
        <v>141.4</v>
      </c>
      <c r="M1411" s="117">
        <v>117.22</v>
      </c>
      <c r="N1411" s="117">
        <v>82.9</v>
      </c>
      <c r="O1411" s="117">
        <v>24.4</v>
      </c>
      <c r="P1411" s="106">
        <v>9.46</v>
      </c>
      <c r="Q1411" s="106">
        <v>12.77</v>
      </c>
      <c r="R1411" s="106">
        <v>9.65</v>
      </c>
      <c r="S1411" s="106">
        <v>10.6266666666667</v>
      </c>
      <c r="T1411" s="106">
        <v>531.333333333333</v>
      </c>
      <c r="U1411" s="107">
        <v>-10.9497206703911</v>
      </c>
      <c r="V1411" s="201">
        <v>14</v>
      </c>
    </row>
    <row r="1412" s="11" customFormat="1" customHeight="1" spans="1:22">
      <c r="A1412" s="387"/>
      <c r="B1412" s="388"/>
      <c r="C1412" s="389"/>
      <c r="D1412" s="390" t="s">
        <v>580</v>
      </c>
      <c r="E1412" s="408"/>
      <c r="F1412" s="23"/>
      <c r="G1412" s="409"/>
      <c r="H1412" s="409"/>
      <c r="I1412" s="409"/>
      <c r="J1412" s="409"/>
      <c r="K1412" s="409"/>
      <c r="L1412" s="392">
        <v>141.147288648349</v>
      </c>
      <c r="M1412" s="392">
        <v>126.632288648349</v>
      </c>
      <c r="N1412" s="392">
        <v>89.5397373981528</v>
      </c>
      <c r="O1412" s="392">
        <v>24.859</v>
      </c>
      <c r="P1412" s="36">
        <v>11.0701952331733</v>
      </c>
      <c r="Q1412" s="36">
        <v>11.2315957534333</v>
      </c>
      <c r="R1412" s="36">
        <v>11.004458372</v>
      </c>
      <c r="S1412" s="36">
        <v>11.1020831195356</v>
      </c>
      <c r="T1412" s="36">
        <v>559.627951085309</v>
      </c>
      <c r="U1412" s="39">
        <v>6.20974812697931</v>
      </c>
      <c r="V1412" s="400">
        <v>4</v>
      </c>
    </row>
    <row r="1413" s="10" customFormat="1" customHeight="1" spans="1:22">
      <c r="A1413" s="402" t="s">
        <v>964</v>
      </c>
      <c r="B1413" s="386"/>
      <c r="C1413" s="265" t="s">
        <v>969</v>
      </c>
      <c r="D1413" s="180" t="s">
        <v>955</v>
      </c>
      <c r="E1413" s="180"/>
      <c r="F1413" s="180"/>
      <c r="G1413" s="180"/>
      <c r="H1413" s="180"/>
      <c r="I1413" s="180"/>
      <c r="J1413" s="180"/>
      <c r="K1413" s="180"/>
      <c r="L1413" s="201"/>
      <c r="M1413" s="201"/>
      <c r="N1413" s="201"/>
      <c r="O1413" s="201"/>
      <c r="P1413" s="391">
        <v>163.5</v>
      </c>
      <c r="Q1413" s="391">
        <v>164.075</v>
      </c>
      <c r="R1413" s="344" t="s">
        <v>606</v>
      </c>
      <c r="S1413" s="391">
        <f t="shared" ref="S1413:S1415" si="62">AVERAGE(P1413:Q1413)</f>
        <v>163.7875</v>
      </c>
      <c r="T1413" s="391">
        <f t="shared" ref="T1413:T1415" si="63">S1413/0.3</f>
        <v>545.958333333333</v>
      </c>
      <c r="U1413" s="107">
        <f>(T1413-574.5)/574.5*100</f>
        <v>-4.96808819263127</v>
      </c>
      <c r="V1413" s="201">
        <v>4</v>
      </c>
    </row>
    <row r="1414" s="10" customFormat="1" customHeight="1" spans="1:22">
      <c r="A1414" s="403"/>
      <c r="B1414" s="386"/>
      <c r="C1414" s="403"/>
      <c r="D1414" s="180" t="s">
        <v>836</v>
      </c>
      <c r="E1414" s="180"/>
      <c r="F1414" s="180"/>
      <c r="G1414" s="180"/>
      <c r="H1414" s="180"/>
      <c r="I1414" s="180"/>
      <c r="J1414" s="180"/>
      <c r="K1414" s="180"/>
      <c r="L1414" s="201"/>
      <c r="M1414" s="201"/>
      <c r="N1414" s="201"/>
      <c r="O1414" s="201"/>
      <c r="P1414" s="391">
        <v>175.2</v>
      </c>
      <c r="Q1414" s="391">
        <v>177.1</v>
      </c>
      <c r="R1414" s="344" t="s">
        <v>606</v>
      </c>
      <c r="S1414" s="391">
        <f t="shared" si="62"/>
        <v>176.15</v>
      </c>
      <c r="T1414" s="391">
        <f t="shared" si="63"/>
        <v>587.166666666667</v>
      </c>
      <c r="U1414" s="107">
        <f>(T1414-554.83333)/554.83333*100</f>
        <v>5.82757648439516</v>
      </c>
      <c r="V1414" s="201">
        <v>1</v>
      </c>
    </row>
    <row r="1415" s="10" customFormat="1" customHeight="1" spans="1:22">
      <c r="A1415" s="403"/>
      <c r="B1415" s="386"/>
      <c r="C1415" s="403"/>
      <c r="D1415" s="180" t="s">
        <v>957</v>
      </c>
      <c r="E1415" s="180"/>
      <c r="F1415" s="180"/>
      <c r="G1415" s="180"/>
      <c r="H1415" s="180"/>
      <c r="I1415" s="180"/>
      <c r="J1415" s="180"/>
      <c r="K1415" s="180"/>
      <c r="L1415" s="201"/>
      <c r="M1415" s="201"/>
      <c r="N1415" s="201"/>
      <c r="O1415" s="201"/>
      <c r="P1415" s="391">
        <v>139.9</v>
      </c>
      <c r="Q1415" s="391">
        <v>143.8</v>
      </c>
      <c r="R1415" s="344" t="s">
        <v>606</v>
      </c>
      <c r="S1415" s="391">
        <f t="shared" si="62"/>
        <v>141.85</v>
      </c>
      <c r="T1415" s="391">
        <f t="shared" si="63"/>
        <v>472.833333333333</v>
      </c>
      <c r="U1415" s="107">
        <f>(T1415-450.33333)/450.33333*100</f>
        <v>4.99629981492452</v>
      </c>
      <c r="V1415" s="201">
        <v>1</v>
      </c>
    </row>
    <row r="1416" s="10" customFormat="1" customHeight="1" spans="1:22">
      <c r="A1416" s="403"/>
      <c r="B1416" s="386"/>
      <c r="C1416" s="403"/>
      <c r="D1416" s="180" t="s">
        <v>958</v>
      </c>
      <c r="E1416" s="180"/>
      <c r="F1416" s="180"/>
      <c r="G1416" s="180"/>
      <c r="H1416" s="180"/>
      <c r="I1416" s="180"/>
      <c r="J1416" s="180"/>
      <c r="K1416" s="180"/>
      <c r="L1416" s="201"/>
      <c r="M1416" s="201"/>
      <c r="N1416" s="201"/>
      <c r="O1416" s="201"/>
      <c r="P1416" s="391">
        <v>115.07</v>
      </c>
      <c r="Q1416" s="391">
        <v>117.4</v>
      </c>
      <c r="R1416" s="344" t="s">
        <v>606</v>
      </c>
      <c r="S1416" s="391">
        <v>116.235</v>
      </c>
      <c r="T1416" s="391">
        <v>528.340909090909</v>
      </c>
      <c r="U1416" s="107">
        <v>6.97620988984371</v>
      </c>
      <c r="V1416" s="201">
        <v>2</v>
      </c>
    </row>
    <row r="1417" s="10" customFormat="1" customHeight="1" spans="1:22">
      <c r="A1417" s="403"/>
      <c r="B1417" s="386"/>
      <c r="C1417" s="403"/>
      <c r="D1417" s="180" t="s">
        <v>962</v>
      </c>
      <c r="E1417" s="180"/>
      <c r="F1417" s="180"/>
      <c r="G1417" s="180"/>
      <c r="H1417" s="180"/>
      <c r="I1417" s="180"/>
      <c r="J1417" s="180"/>
      <c r="K1417" s="180"/>
      <c r="L1417" s="201"/>
      <c r="M1417" s="201"/>
      <c r="N1417" s="201"/>
      <c r="O1417" s="201"/>
      <c r="P1417" s="391">
        <v>175.3</v>
      </c>
      <c r="Q1417" s="391">
        <v>177.1</v>
      </c>
      <c r="R1417" s="344" t="s">
        <v>606</v>
      </c>
      <c r="S1417" s="391">
        <v>176.2</v>
      </c>
      <c r="T1417" s="391">
        <v>587.333333333333</v>
      </c>
      <c r="U1417" s="107">
        <v>7.0148800485879</v>
      </c>
      <c r="V1417" s="201">
        <v>1</v>
      </c>
    </row>
    <row r="1418" s="10" customFormat="1" customHeight="1" spans="1:22">
      <c r="A1418" s="403"/>
      <c r="B1418" s="386"/>
      <c r="C1418" s="403"/>
      <c r="D1418" s="180" t="s">
        <v>963</v>
      </c>
      <c r="E1418" s="180"/>
      <c r="F1418" s="180"/>
      <c r="G1418" s="180"/>
      <c r="H1418" s="180"/>
      <c r="I1418" s="180"/>
      <c r="J1418" s="180"/>
      <c r="K1418" s="180"/>
      <c r="L1418" s="201"/>
      <c r="M1418" s="201"/>
      <c r="N1418" s="201"/>
      <c r="O1418" s="201"/>
      <c r="P1418" s="391">
        <v>128.2</v>
      </c>
      <c r="Q1418" s="391">
        <v>142.7</v>
      </c>
      <c r="R1418" s="344" t="s">
        <v>606</v>
      </c>
      <c r="S1418" s="391">
        <v>135.45</v>
      </c>
      <c r="T1418" s="391">
        <v>602</v>
      </c>
      <c r="U1418" s="107">
        <v>3.59464627151051</v>
      </c>
      <c r="V1418" s="415">
        <v>2</v>
      </c>
    </row>
    <row r="1419" s="11" customFormat="1" customHeight="1" spans="1:22">
      <c r="A1419" s="404"/>
      <c r="B1419" s="405"/>
      <c r="C1419" s="404"/>
      <c r="D1419" s="390" t="s">
        <v>580</v>
      </c>
      <c r="E1419" s="23"/>
      <c r="F1419" s="23"/>
      <c r="G1419" s="23"/>
      <c r="H1419" s="23"/>
      <c r="I1419" s="23"/>
      <c r="J1419" s="23"/>
      <c r="K1419" s="23"/>
      <c r="L1419" s="22"/>
      <c r="M1419" s="22"/>
      <c r="N1419" s="22"/>
      <c r="O1419" s="22"/>
      <c r="P1419" s="401">
        <v>149.528333333333</v>
      </c>
      <c r="Q1419" s="401">
        <v>153.695833333333</v>
      </c>
      <c r="R1419" s="412" t="s">
        <v>606</v>
      </c>
      <c r="S1419" s="401">
        <v>151.612083333333</v>
      </c>
      <c r="T1419" s="401">
        <v>553.938762626263</v>
      </c>
      <c r="U1419" s="39">
        <v>3.90692071943842</v>
      </c>
      <c r="V1419" s="22">
        <v>1</v>
      </c>
    </row>
    <row r="1420" s="6" customFormat="1" customHeight="1" spans="1:22">
      <c r="A1420" s="347" t="s">
        <v>857</v>
      </c>
      <c r="B1420" s="348" t="s">
        <v>971</v>
      </c>
      <c r="C1420" s="348" t="s">
        <v>972</v>
      </c>
      <c r="D1420" s="349" t="s">
        <v>825</v>
      </c>
      <c r="E1420" s="360">
        <v>97.3</v>
      </c>
      <c r="F1420" s="360">
        <v>154</v>
      </c>
      <c r="G1420" s="360">
        <v>11.59</v>
      </c>
      <c r="H1420" s="360">
        <v>30.22</v>
      </c>
      <c r="I1420" s="360">
        <v>160.742018981881</v>
      </c>
      <c r="J1420" s="360">
        <v>19.43</v>
      </c>
      <c r="K1420" s="360">
        <v>64.295168762409</v>
      </c>
      <c r="L1420" s="360">
        <v>107.5</v>
      </c>
      <c r="M1420" s="360">
        <v>92.8</v>
      </c>
      <c r="N1420" s="360">
        <v>86.3255813953488</v>
      </c>
      <c r="O1420" s="360">
        <v>26</v>
      </c>
      <c r="P1420" s="369">
        <v>11.96</v>
      </c>
      <c r="Q1420" s="369">
        <v>11.99</v>
      </c>
      <c r="R1420" s="369">
        <v>12.02</v>
      </c>
      <c r="S1420" s="369">
        <v>11.99</v>
      </c>
      <c r="T1420" s="369">
        <v>599.5</v>
      </c>
      <c r="U1420" s="371">
        <v>11.6733933561006</v>
      </c>
      <c r="V1420" s="372">
        <v>3</v>
      </c>
    </row>
    <row r="1421" s="6" customFormat="1" customHeight="1" spans="1:22">
      <c r="A1421" s="351"/>
      <c r="B1421" s="352"/>
      <c r="C1421" s="352"/>
      <c r="D1421" s="349" t="s">
        <v>880</v>
      </c>
      <c r="E1421" s="360">
        <v>95</v>
      </c>
      <c r="F1421" s="360">
        <v>149</v>
      </c>
      <c r="G1421" s="360">
        <v>8</v>
      </c>
      <c r="H1421" s="360">
        <v>31.4</v>
      </c>
      <c r="I1421" s="360">
        <v>292.5</v>
      </c>
      <c r="J1421" s="360">
        <v>20.6</v>
      </c>
      <c r="K1421" s="360">
        <v>65.6050955414013</v>
      </c>
      <c r="L1421" s="360">
        <v>147.2</v>
      </c>
      <c r="M1421" s="360">
        <v>140.1</v>
      </c>
      <c r="N1421" s="360">
        <v>95.2</v>
      </c>
      <c r="O1421" s="360">
        <v>29.6</v>
      </c>
      <c r="P1421" s="369">
        <v>16.31</v>
      </c>
      <c r="Q1421" s="369">
        <v>16.07</v>
      </c>
      <c r="R1421" s="369">
        <v>16.2</v>
      </c>
      <c r="S1421" s="369">
        <v>16.19</v>
      </c>
      <c r="T1421" s="369">
        <v>809.67</v>
      </c>
      <c r="U1421" s="371">
        <v>5.26</v>
      </c>
      <c r="V1421" s="372">
        <v>2</v>
      </c>
    </row>
    <row r="1422" s="6" customFormat="1" customHeight="1" spans="1:22">
      <c r="A1422" s="351"/>
      <c r="B1422" s="352"/>
      <c r="C1422" s="352"/>
      <c r="D1422" s="349" t="s">
        <v>973</v>
      </c>
      <c r="E1422" s="360">
        <v>96.8</v>
      </c>
      <c r="F1422" s="360">
        <v>148</v>
      </c>
      <c r="G1422" s="360">
        <v>5.69</v>
      </c>
      <c r="H1422" s="360">
        <v>35.5</v>
      </c>
      <c r="I1422" s="360">
        <v>80.5</v>
      </c>
      <c r="J1422" s="360">
        <v>28.4</v>
      </c>
      <c r="K1422" s="360">
        <v>80</v>
      </c>
      <c r="L1422" s="360">
        <v>80.13</v>
      </c>
      <c r="M1422" s="360">
        <v>71.63</v>
      </c>
      <c r="N1422" s="360">
        <v>89.3922376138774</v>
      </c>
      <c r="O1422" s="360">
        <v>27.5</v>
      </c>
      <c r="P1422" s="369">
        <v>13.21</v>
      </c>
      <c r="Q1422" s="369">
        <v>12.36</v>
      </c>
      <c r="R1422" s="369">
        <v>12.2</v>
      </c>
      <c r="S1422" s="369">
        <v>12.59</v>
      </c>
      <c r="T1422" s="369">
        <v>629.5</v>
      </c>
      <c r="U1422" s="371">
        <v>0.318725099601576</v>
      </c>
      <c r="V1422" s="372">
        <v>3</v>
      </c>
    </row>
    <row r="1423" s="6" customFormat="1" customHeight="1" spans="1:22">
      <c r="A1423" s="351"/>
      <c r="B1423" s="352"/>
      <c r="C1423" s="352"/>
      <c r="D1423" s="349" t="s">
        <v>974</v>
      </c>
      <c r="E1423" s="360">
        <v>98.5</v>
      </c>
      <c r="F1423" s="360">
        <v>149</v>
      </c>
      <c r="G1423" s="360">
        <v>7.78</v>
      </c>
      <c r="H1423" s="360">
        <v>30.08</v>
      </c>
      <c r="I1423" s="360">
        <v>286.632390745501</v>
      </c>
      <c r="J1423" s="360">
        <v>21.65</v>
      </c>
      <c r="K1423" s="360">
        <v>71.9747340425532</v>
      </c>
      <c r="L1423" s="360">
        <v>126.9</v>
      </c>
      <c r="M1423" s="360">
        <v>117.4</v>
      </c>
      <c r="N1423" s="360">
        <v>92.5137903861308</v>
      </c>
      <c r="O1423" s="360">
        <v>28.2</v>
      </c>
      <c r="P1423" s="369">
        <v>15.27</v>
      </c>
      <c r="Q1423" s="369">
        <v>14.56</v>
      </c>
      <c r="R1423" s="369">
        <v>13.18</v>
      </c>
      <c r="S1423" s="369">
        <v>14.3366666666667</v>
      </c>
      <c r="T1423" s="369">
        <v>716.833333333333</v>
      </c>
      <c r="U1423" s="371">
        <v>9.32892730045753</v>
      </c>
      <c r="V1423" s="372">
        <v>2</v>
      </c>
    </row>
    <row r="1424" s="6" customFormat="1" customHeight="1" spans="1:22">
      <c r="A1424" s="351"/>
      <c r="B1424" s="352"/>
      <c r="C1424" s="352"/>
      <c r="D1424" s="349" t="s">
        <v>786</v>
      </c>
      <c r="E1424" s="360">
        <v>102.3</v>
      </c>
      <c r="F1424" s="360">
        <v>144</v>
      </c>
      <c r="G1424" s="360">
        <v>7.5</v>
      </c>
      <c r="H1424" s="360">
        <v>33.6</v>
      </c>
      <c r="I1424" s="360">
        <v>348</v>
      </c>
      <c r="J1424" s="360">
        <v>21.4</v>
      </c>
      <c r="K1424" s="360">
        <v>285.333333333333</v>
      </c>
      <c r="L1424" s="360">
        <v>127.3</v>
      </c>
      <c r="M1424" s="360">
        <v>121</v>
      </c>
      <c r="N1424" s="360">
        <v>95.0510604870385</v>
      </c>
      <c r="O1424" s="360">
        <v>27.9</v>
      </c>
      <c r="P1424" s="369">
        <v>12.66</v>
      </c>
      <c r="Q1424" s="369">
        <v>12.41</v>
      </c>
      <c r="R1424" s="369">
        <v>12.62</v>
      </c>
      <c r="S1424" s="369">
        <v>12.5633333333333</v>
      </c>
      <c r="T1424" s="369">
        <v>628.166666666667</v>
      </c>
      <c r="U1424" s="371">
        <v>-0.711275026343537</v>
      </c>
      <c r="V1424" s="372">
        <v>7</v>
      </c>
    </row>
    <row r="1425" s="6" customFormat="1" customHeight="1" spans="1:22">
      <c r="A1425" s="351"/>
      <c r="B1425" s="352"/>
      <c r="C1425" s="352"/>
      <c r="D1425" s="349" t="s">
        <v>863</v>
      </c>
      <c r="E1425" s="360">
        <v>92</v>
      </c>
      <c r="F1425" s="360">
        <v>140</v>
      </c>
      <c r="G1425" s="360">
        <v>7.8</v>
      </c>
      <c r="H1425" s="360">
        <v>36.8</v>
      </c>
      <c r="I1425" s="360">
        <v>371.794871794872</v>
      </c>
      <c r="J1425" s="360">
        <v>25.9</v>
      </c>
      <c r="K1425" s="360">
        <v>70.3804347826087</v>
      </c>
      <c r="L1425" s="360">
        <v>123.6</v>
      </c>
      <c r="M1425" s="360">
        <v>113.4</v>
      </c>
      <c r="N1425" s="360">
        <v>91.747572815534</v>
      </c>
      <c r="O1425" s="360">
        <v>24.9</v>
      </c>
      <c r="P1425" s="369">
        <v>15.56</v>
      </c>
      <c r="Q1425" s="369">
        <v>15.68</v>
      </c>
      <c r="R1425" s="369">
        <v>14.76</v>
      </c>
      <c r="S1425" s="369">
        <v>15.3333333333333</v>
      </c>
      <c r="T1425" s="369">
        <v>655.270655270655</v>
      </c>
      <c r="U1425" s="371">
        <v>6.38297872340429</v>
      </c>
      <c r="V1425" s="372">
        <v>1</v>
      </c>
    </row>
    <row r="1426" s="6" customFormat="1" customHeight="1" spans="1:22">
      <c r="A1426" s="351"/>
      <c r="B1426" s="352"/>
      <c r="C1426" s="352"/>
      <c r="D1426" s="349" t="s">
        <v>736</v>
      </c>
      <c r="E1426" s="360">
        <v>95</v>
      </c>
      <c r="F1426" s="360">
        <v>155</v>
      </c>
      <c r="G1426" s="360">
        <v>7.2</v>
      </c>
      <c r="H1426" s="360">
        <v>28.9</v>
      </c>
      <c r="I1426" s="360">
        <v>301.388888888889</v>
      </c>
      <c r="J1426" s="360">
        <v>21.5</v>
      </c>
      <c r="K1426" s="360">
        <v>74.3944636678201</v>
      </c>
      <c r="L1426" s="360">
        <v>144.2</v>
      </c>
      <c r="M1426" s="360">
        <v>131.6</v>
      </c>
      <c r="N1426" s="360">
        <v>91.2621359223301</v>
      </c>
      <c r="O1426" s="360">
        <v>27.1</v>
      </c>
      <c r="P1426" s="369">
        <v>16.55</v>
      </c>
      <c r="Q1426" s="369">
        <v>16.85</v>
      </c>
      <c r="R1426" s="369">
        <v>16.5</v>
      </c>
      <c r="S1426" s="369">
        <v>16.6333333333333</v>
      </c>
      <c r="T1426" s="369">
        <v>733.392122281011</v>
      </c>
      <c r="U1426" s="371">
        <v>1.21703853955378</v>
      </c>
      <c r="V1426" s="372">
        <v>1</v>
      </c>
    </row>
    <row r="1427" s="6" customFormat="1" customHeight="1" spans="1:22">
      <c r="A1427" s="351"/>
      <c r="B1427" s="352"/>
      <c r="C1427" s="352"/>
      <c r="D1427" s="349" t="s">
        <v>850</v>
      </c>
      <c r="E1427" s="360">
        <v>102</v>
      </c>
      <c r="F1427" s="360">
        <v>151</v>
      </c>
      <c r="G1427" s="360">
        <v>8.3</v>
      </c>
      <c r="H1427" s="360">
        <v>35.9</v>
      </c>
      <c r="I1427" s="360">
        <v>332.530120481928</v>
      </c>
      <c r="J1427" s="360">
        <v>21.6</v>
      </c>
      <c r="K1427" s="360">
        <v>60.1671309192201</v>
      </c>
      <c r="L1427" s="360">
        <v>131</v>
      </c>
      <c r="M1427" s="360">
        <v>118</v>
      </c>
      <c r="N1427" s="360">
        <v>90.0763358778626</v>
      </c>
      <c r="O1427" s="360">
        <v>26.6</v>
      </c>
      <c r="P1427" s="369">
        <v>13.27</v>
      </c>
      <c r="Q1427" s="369">
        <v>13.5</v>
      </c>
      <c r="R1427" s="369">
        <v>14.1</v>
      </c>
      <c r="S1427" s="369">
        <v>13.6233333333333</v>
      </c>
      <c r="T1427" s="369">
        <v>681.166666666667</v>
      </c>
      <c r="U1427" s="371">
        <v>5.90826639025652</v>
      </c>
      <c r="V1427" s="372">
        <v>2</v>
      </c>
    </row>
    <row r="1428" s="6" customFormat="1" customHeight="1" spans="1:22">
      <c r="A1428" s="351"/>
      <c r="B1428" s="352"/>
      <c r="C1428" s="352"/>
      <c r="D1428" s="349" t="s">
        <v>781</v>
      </c>
      <c r="E1428" s="360">
        <v>98</v>
      </c>
      <c r="F1428" s="360">
        <v>151</v>
      </c>
      <c r="G1428" s="360">
        <v>7.2</v>
      </c>
      <c r="H1428" s="360">
        <v>34.8</v>
      </c>
      <c r="I1428" s="360">
        <v>383.333333333333</v>
      </c>
      <c r="J1428" s="360">
        <v>21.7</v>
      </c>
      <c r="K1428" s="360">
        <v>62.3563218390805</v>
      </c>
      <c r="L1428" s="360">
        <v>130.8</v>
      </c>
      <c r="M1428" s="360">
        <v>113.5</v>
      </c>
      <c r="N1428" s="360">
        <v>86.7737003058104</v>
      </c>
      <c r="O1428" s="360">
        <v>29.6</v>
      </c>
      <c r="P1428" s="369">
        <v>15.19</v>
      </c>
      <c r="Q1428" s="369">
        <v>15.29</v>
      </c>
      <c r="R1428" s="369">
        <v>15.81</v>
      </c>
      <c r="S1428" s="369">
        <v>15.43</v>
      </c>
      <c r="T1428" s="369">
        <v>701.299881828925</v>
      </c>
      <c r="U1428" s="371">
        <v>2.43416685107326</v>
      </c>
      <c r="V1428" s="372">
        <v>3</v>
      </c>
    </row>
    <row r="1429" s="6" customFormat="1" customHeight="1" spans="1:22">
      <c r="A1429" s="351"/>
      <c r="B1429" s="352"/>
      <c r="C1429" s="352"/>
      <c r="D1429" s="349" t="s">
        <v>784</v>
      </c>
      <c r="E1429" s="360">
        <v>90.1</v>
      </c>
      <c r="F1429" s="360">
        <v>159</v>
      </c>
      <c r="G1429" s="360">
        <v>7.62</v>
      </c>
      <c r="H1429" s="360">
        <v>43.61</v>
      </c>
      <c r="I1429" s="360">
        <v>472.309711286089</v>
      </c>
      <c r="J1429" s="360">
        <v>24.85</v>
      </c>
      <c r="K1429" s="360">
        <v>56.9823434991974</v>
      </c>
      <c r="L1429" s="360">
        <v>130.9</v>
      </c>
      <c r="M1429" s="360">
        <v>120.1</v>
      </c>
      <c r="N1429" s="360">
        <v>91.7494270435447</v>
      </c>
      <c r="O1429" s="360">
        <v>27.5</v>
      </c>
      <c r="P1429" s="369">
        <v>13.707</v>
      </c>
      <c r="Q1429" s="369">
        <v>13.865</v>
      </c>
      <c r="R1429" s="369">
        <v>13.444</v>
      </c>
      <c r="S1429" s="369">
        <v>13.672</v>
      </c>
      <c r="T1429" s="369">
        <v>759.555555555556</v>
      </c>
      <c r="U1429" s="371">
        <v>5.87233163831604</v>
      </c>
      <c r="V1429" s="372">
        <v>1</v>
      </c>
    </row>
    <row r="1430" s="6" customFormat="1" customHeight="1" spans="1:22">
      <c r="A1430" s="351"/>
      <c r="B1430" s="352"/>
      <c r="C1430" s="352"/>
      <c r="D1430" s="349" t="s">
        <v>788</v>
      </c>
      <c r="E1430" s="360">
        <v>105</v>
      </c>
      <c r="F1430" s="360">
        <v>156</v>
      </c>
      <c r="G1430" s="360">
        <v>6.5</v>
      </c>
      <c r="H1430" s="360">
        <v>22.3</v>
      </c>
      <c r="I1430" s="360">
        <v>243.076923076923</v>
      </c>
      <c r="J1430" s="360">
        <v>18.4</v>
      </c>
      <c r="K1430" s="360">
        <v>82.5112107623318</v>
      </c>
      <c r="L1430" s="360">
        <v>135.4</v>
      </c>
      <c r="M1430" s="360">
        <v>127.6</v>
      </c>
      <c r="N1430" s="360">
        <v>94.2392909896603</v>
      </c>
      <c r="O1430" s="360">
        <v>26.4</v>
      </c>
      <c r="P1430" s="369">
        <v>12.04</v>
      </c>
      <c r="Q1430" s="369">
        <v>12.06</v>
      </c>
      <c r="R1430" s="369">
        <v>12.09</v>
      </c>
      <c r="S1430" s="369">
        <v>12.0633333333333</v>
      </c>
      <c r="T1430" s="369">
        <v>603.166666666667</v>
      </c>
      <c r="U1430" s="371">
        <v>5.44871794871794</v>
      </c>
      <c r="V1430" s="372">
        <v>1</v>
      </c>
    </row>
    <row r="1431" s="6" customFormat="1" customHeight="1" spans="1:22">
      <c r="A1431" s="351"/>
      <c r="B1431" s="352"/>
      <c r="C1431" s="352"/>
      <c r="D1431" s="349" t="s">
        <v>785</v>
      </c>
      <c r="E1431" s="360">
        <v>83.2</v>
      </c>
      <c r="F1431" s="360">
        <v>155</v>
      </c>
      <c r="G1431" s="360">
        <v>5.4</v>
      </c>
      <c r="H1431" s="360">
        <v>32.3</v>
      </c>
      <c r="I1431" s="360">
        <v>498.148148148148</v>
      </c>
      <c r="J1431" s="360">
        <v>23.3</v>
      </c>
      <c r="K1431" s="360">
        <v>72.1362229102167</v>
      </c>
      <c r="L1431" s="360">
        <v>108.6</v>
      </c>
      <c r="M1431" s="360">
        <v>104.4</v>
      </c>
      <c r="N1431" s="360">
        <v>96.1325966850829</v>
      </c>
      <c r="O1431" s="360">
        <v>27.3</v>
      </c>
      <c r="P1431" s="369">
        <v>14.7</v>
      </c>
      <c r="Q1431" s="369">
        <v>15.2</v>
      </c>
      <c r="R1431" s="369">
        <v>13.45</v>
      </c>
      <c r="S1431" s="369">
        <v>14.45</v>
      </c>
      <c r="T1431" s="369">
        <v>722.5</v>
      </c>
      <c r="U1431" s="371">
        <v>4.7101449275362</v>
      </c>
      <c r="V1431" s="372">
        <v>2</v>
      </c>
    </row>
    <row r="1432" s="7" customFormat="1" customHeight="1" spans="1:22">
      <c r="A1432" s="353"/>
      <c r="B1432" s="352"/>
      <c r="C1432" s="354"/>
      <c r="D1432" s="355" t="s">
        <v>580</v>
      </c>
      <c r="E1432" s="361">
        <v>96.2666666666667</v>
      </c>
      <c r="F1432" s="361">
        <v>150.916666666667</v>
      </c>
      <c r="G1432" s="361">
        <v>7.54833333333333</v>
      </c>
      <c r="H1432" s="361">
        <v>32.9508333333333</v>
      </c>
      <c r="I1432" s="361">
        <v>314.24636722813</v>
      </c>
      <c r="J1432" s="361">
        <v>22.3941666666667</v>
      </c>
      <c r="K1432" s="361">
        <v>87.1780383383477</v>
      </c>
      <c r="L1432" s="361">
        <v>124.460833333333</v>
      </c>
      <c r="M1432" s="361">
        <v>114.294166666667</v>
      </c>
      <c r="N1432" s="361">
        <v>91.7053107935184</v>
      </c>
      <c r="O1432" s="361">
        <v>27.3833333333333</v>
      </c>
      <c r="P1432" s="370">
        <v>14.20225</v>
      </c>
      <c r="Q1432" s="370">
        <v>14.1529166666667</v>
      </c>
      <c r="R1432" s="370">
        <v>13.8645</v>
      </c>
      <c r="S1432" s="370">
        <v>14.0729444444444</v>
      </c>
      <c r="T1432" s="370">
        <v>686.66846235579</v>
      </c>
      <c r="U1432" s="373">
        <v>4.70709731861401</v>
      </c>
      <c r="V1432" s="374">
        <v>1</v>
      </c>
    </row>
    <row r="1433" s="6" customFormat="1" customHeight="1" spans="1:22">
      <c r="A1433" s="347" t="s">
        <v>861</v>
      </c>
      <c r="B1433" s="352"/>
      <c r="C1433" s="348" t="s">
        <v>972</v>
      </c>
      <c r="D1433" s="349" t="s">
        <v>973</v>
      </c>
      <c r="E1433" s="360">
        <v>93.8</v>
      </c>
      <c r="F1433" s="360">
        <v>147</v>
      </c>
      <c r="G1433" s="360">
        <v>8.89</v>
      </c>
      <c r="H1433" s="360">
        <v>30.57</v>
      </c>
      <c r="I1433" s="360">
        <v>364.36</v>
      </c>
      <c r="J1433" s="360">
        <v>24.76</v>
      </c>
      <c r="K1433" s="360">
        <v>81</v>
      </c>
      <c r="L1433" s="360">
        <v>122.8</v>
      </c>
      <c r="M1433" s="360">
        <v>105.4</v>
      </c>
      <c r="N1433" s="360">
        <v>85.83</v>
      </c>
      <c r="O1433" s="360">
        <v>27</v>
      </c>
      <c r="P1433" s="369">
        <v>15.37</v>
      </c>
      <c r="Q1433" s="369">
        <v>15.7</v>
      </c>
      <c r="R1433" s="369">
        <v>15.77</v>
      </c>
      <c r="S1433" s="369">
        <v>15.61</v>
      </c>
      <c r="T1433" s="369">
        <v>694.27</v>
      </c>
      <c r="U1433" s="371">
        <v>1.91418463661318</v>
      </c>
      <c r="V1433" s="372">
        <v>7</v>
      </c>
    </row>
    <row r="1434" s="6" customFormat="1" customHeight="1" spans="1:22">
      <c r="A1434" s="351"/>
      <c r="B1434" s="352"/>
      <c r="C1434" s="352"/>
      <c r="D1434" s="349" t="s">
        <v>785</v>
      </c>
      <c r="E1434" s="360">
        <v>90</v>
      </c>
      <c r="F1434" s="360">
        <v>150</v>
      </c>
      <c r="G1434" s="360">
        <v>10</v>
      </c>
      <c r="H1434" s="360">
        <v>36.3</v>
      </c>
      <c r="I1434" s="360">
        <v>263</v>
      </c>
      <c r="J1434" s="360">
        <v>27.2</v>
      </c>
      <c r="K1434" s="360">
        <v>75</v>
      </c>
      <c r="L1434" s="360">
        <v>115</v>
      </c>
      <c r="M1434" s="360">
        <v>109</v>
      </c>
      <c r="N1434" s="360">
        <v>95</v>
      </c>
      <c r="O1434" s="360"/>
      <c r="P1434" s="369">
        <v>15.2</v>
      </c>
      <c r="Q1434" s="369">
        <v>14.6</v>
      </c>
      <c r="R1434" s="369">
        <v>15</v>
      </c>
      <c r="S1434" s="369">
        <v>14.9333333333333</v>
      </c>
      <c r="T1434" s="369">
        <v>737.448559670782</v>
      </c>
      <c r="U1434" s="371">
        <v>5.76015108593011</v>
      </c>
      <c r="V1434" s="372">
        <v>7</v>
      </c>
    </row>
    <row r="1435" s="6" customFormat="1" customHeight="1" spans="1:22">
      <c r="A1435" s="351"/>
      <c r="B1435" s="352"/>
      <c r="C1435" s="352"/>
      <c r="D1435" s="349" t="s">
        <v>850</v>
      </c>
      <c r="E1435" s="360">
        <v>98</v>
      </c>
      <c r="F1435" s="360">
        <v>152</v>
      </c>
      <c r="G1435" s="360">
        <v>7.8</v>
      </c>
      <c r="H1435" s="360">
        <v>33.2</v>
      </c>
      <c r="I1435" s="360">
        <v>325.6</v>
      </c>
      <c r="J1435" s="360">
        <v>21.5</v>
      </c>
      <c r="K1435" s="360">
        <v>64.7</v>
      </c>
      <c r="L1435" s="360">
        <v>118.53</v>
      </c>
      <c r="M1435" s="360">
        <v>109.62</v>
      </c>
      <c r="N1435" s="360">
        <v>92.4</v>
      </c>
      <c r="O1435" s="360">
        <v>30</v>
      </c>
      <c r="P1435" s="369">
        <v>13.48</v>
      </c>
      <c r="Q1435" s="369">
        <v>13.89</v>
      </c>
      <c r="R1435" s="369">
        <v>14.42</v>
      </c>
      <c r="S1435" s="369">
        <v>13.93</v>
      </c>
      <c r="T1435" s="369">
        <v>696.5</v>
      </c>
      <c r="U1435" s="371">
        <v>6.09291698400609</v>
      </c>
      <c r="V1435" s="372">
        <v>2</v>
      </c>
    </row>
    <row r="1436" s="6" customFormat="1" customHeight="1" spans="1:22">
      <c r="A1436" s="351"/>
      <c r="B1436" s="352"/>
      <c r="C1436" s="352"/>
      <c r="D1436" s="349" t="s">
        <v>880</v>
      </c>
      <c r="E1436" s="360">
        <v>101.7</v>
      </c>
      <c r="F1436" s="360">
        <v>150</v>
      </c>
      <c r="G1436" s="360">
        <v>8</v>
      </c>
      <c r="H1436" s="360">
        <v>31.8</v>
      </c>
      <c r="I1436" s="360">
        <v>297.5</v>
      </c>
      <c r="J1436" s="360">
        <v>22.6</v>
      </c>
      <c r="K1436" s="360">
        <v>71.1</v>
      </c>
      <c r="L1436" s="360">
        <v>152.2</v>
      </c>
      <c r="M1436" s="360">
        <v>142.2</v>
      </c>
      <c r="N1436" s="360">
        <v>93.4</v>
      </c>
      <c r="O1436" s="360">
        <v>28.1</v>
      </c>
      <c r="P1436" s="369">
        <v>14.69</v>
      </c>
      <c r="Q1436" s="369">
        <v>14.38</v>
      </c>
      <c r="R1436" s="369">
        <v>14.2</v>
      </c>
      <c r="S1436" s="369">
        <v>14.42</v>
      </c>
      <c r="T1436" s="369">
        <v>721.2</v>
      </c>
      <c r="U1436" s="371">
        <v>4.59753444525019</v>
      </c>
      <c r="V1436" s="372">
        <v>2</v>
      </c>
    </row>
    <row r="1437" s="6" customFormat="1" customHeight="1" spans="1:22">
      <c r="A1437" s="351"/>
      <c r="B1437" s="352"/>
      <c r="C1437" s="352"/>
      <c r="D1437" s="349" t="s">
        <v>736</v>
      </c>
      <c r="E1437" s="360">
        <v>113.3</v>
      </c>
      <c r="F1437" s="360">
        <v>151</v>
      </c>
      <c r="G1437" s="360">
        <v>8.5</v>
      </c>
      <c r="H1437" s="360">
        <v>34.1</v>
      </c>
      <c r="I1437" s="360">
        <v>301.18</v>
      </c>
      <c r="J1437" s="360">
        <v>22.5</v>
      </c>
      <c r="K1437" s="360">
        <v>65.98</v>
      </c>
      <c r="L1437" s="360">
        <v>159.4</v>
      </c>
      <c r="M1437" s="360">
        <v>131.2</v>
      </c>
      <c r="N1437" s="360">
        <v>82.3</v>
      </c>
      <c r="O1437" s="360">
        <v>26.9</v>
      </c>
      <c r="P1437" s="369">
        <v>17.55</v>
      </c>
      <c r="Q1437" s="369">
        <v>17.9</v>
      </c>
      <c r="R1437" s="369">
        <v>17.6</v>
      </c>
      <c r="S1437" s="369">
        <v>17.68</v>
      </c>
      <c r="T1437" s="369">
        <v>733</v>
      </c>
      <c r="U1437" s="371">
        <v>5.08960573476702</v>
      </c>
      <c r="V1437" s="372">
        <v>6</v>
      </c>
    </row>
    <row r="1438" s="6" customFormat="1" customHeight="1" spans="1:22">
      <c r="A1438" s="351"/>
      <c r="B1438" s="352"/>
      <c r="C1438" s="352"/>
      <c r="D1438" s="349" t="s">
        <v>784</v>
      </c>
      <c r="E1438" s="360">
        <v>97.9</v>
      </c>
      <c r="F1438" s="360">
        <v>161</v>
      </c>
      <c r="G1438" s="360">
        <v>7.62</v>
      </c>
      <c r="H1438" s="360">
        <v>40.3</v>
      </c>
      <c r="I1438" s="360">
        <v>428.9</v>
      </c>
      <c r="J1438" s="360">
        <v>27.55</v>
      </c>
      <c r="K1438" s="360">
        <v>68.4</v>
      </c>
      <c r="L1438" s="360">
        <v>130.5</v>
      </c>
      <c r="M1438" s="360">
        <v>117.7</v>
      </c>
      <c r="N1438" s="360">
        <v>90.2</v>
      </c>
      <c r="O1438" s="360">
        <v>27.4</v>
      </c>
      <c r="P1438" s="369">
        <v>16.964</v>
      </c>
      <c r="Q1438" s="369">
        <v>16.85</v>
      </c>
      <c r="R1438" s="369">
        <v>16.095</v>
      </c>
      <c r="S1438" s="369">
        <v>16.636</v>
      </c>
      <c r="T1438" s="369">
        <v>739.4</v>
      </c>
      <c r="U1438" s="371">
        <v>6.00716845878136</v>
      </c>
      <c r="V1438" s="372">
        <v>4</v>
      </c>
    </row>
    <row r="1439" s="6" customFormat="1" customHeight="1" spans="1:22">
      <c r="A1439" s="351"/>
      <c r="B1439" s="352"/>
      <c r="C1439" s="352"/>
      <c r="D1439" s="349" t="s">
        <v>781</v>
      </c>
      <c r="E1439" s="360">
        <v>98</v>
      </c>
      <c r="F1439" s="360">
        <v>147</v>
      </c>
      <c r="G1439" s="360">
        <v>6.8</v>
      </c>
      <c r="H1439" s="360">
        <v>40.3</v>
      </c>
      <c r="I1439" s="360">
        <v>493</v>
      </c>
      <c r="J1439" s="360">
        <v>20.1</v>
      </c>
      <c r="K1439" s="360">
        <v>49.9</v>
      </c>
      <c r="L1439" s="360">
        <v>136.5</v>
      </c>
      <c r="M1439" s="360">
        <v>126.8</v>
      </c>
      <c r="N1439" s="360">
        <v>92.9</v>
      </c>
      <c r="O1439" s="360">
        <v>28.5</v>
      </c>
      <c r="P1439" s="369">
        <v>14.6</v>
      </c>
      <c r="Q1439" s="369">
        <v>14.3</v>
      </c>
      <c r="R1439" s="369">
        <v>14.4</v>
      </c>
      <c r="S1439" s="369">
        <v>14.4</v>
      </c>
      <c r="T1439" s="369">
        <v>721.4</v>
      </c>
      <c r="U1439" s="371">
        <v>4.6720835751596</v>
      </c>
      <c r="V1439" s="372">
        <v>5</v>
      </c>
    </row>
    <row r="1440" s="6" customFormat="1" customHeight="1" spans="1:22">
      <c r="A1440" s="351"/>
      <c r="B1440" s="352"/>
      <c r="C1440" s="352"/>
      <c r="D1440" s="349" t="s">
        <v>815</v>
      </c>
      <c r="E1440" s="360">
        <v>98</v>
      </c>
      <c r="F1440" s="360">
        <v>158</v>
      </c>
      <c r="G1440" s="360">
        <v>9.33</v>
      </c>
      <c r="H1440" s="360">
        <v>29.02</v>
      </c>
      <c r="I1440" s="360">
        <v>310.88</v>
      </c>
      <c r="J1440" s="360">
        <v>22.16</v>
      </c>
      <c r="K1440" s="360">
        <v>76.37</v>
      </c>
      <c r="L1440" s="360">
        <v>103.2</v>
      </c>
      <c r="M1440" s="360">
        <v>96.6</v>
      </c>
      <c r="N1440" s="360">
        <v>93.5</v>
      </c>
      <c r="O1440" s="360">
        <v>27.1</v>
      </c>
      <c r="P1440" s="369">
        <v>12.5</v>
      </c>
      <c r="Q1440" s="369">
        <v>12.62</v>
      </c>
      <c r="R1440" s="369">
        <v>12.76</v>
      </c>
      <c r="S1440" s="369">
        <v>12.63</v>
      </c>
      <c r="T1440" s="369">
        <v>631.33</v>
      </c>
      <c r="U1440" s="371">
        <v>5.84438446191762</v>
      </c>
      <c r="V1440" s="372">
        <v>3</v>
      </c>
    </row>
    <row r="1441" s="6" customFormat="1" customHeight="1" spans="1:22">
      <c r="A1441" s="351"/>
      <c r="B1441" s="352"/>
      <c r="C1441" s="352"/>
      <c r="D1441" s="349" t="s">
        <v>794</v>
      </c>
      <c r="E1441" s="360">
        <v>91</v>
      </c>
      <c r="F1441" s="360">
        <v>149</v>
      </c>
      <c r="G1441" s="360">
        <v>6.6</v>
      </c>
      <c r="H1441" s="360">
        <v>23.4</v>
      </c>
      <c r="I1441" s="360">
        <v>354.5</v>
      </c>
      <c r="J1441" s="360">
        <v>17.1</v>
      </c>
      <c r="K1441" s="360">
        <v>73.1</v>
      </c>
      <c r="L1441" s="360">
        <v>155.2</v>
      </c>
      <c r="M1441" s="360">
        <v>146.8</v>
      </c>
      <c r="N1441" s="360">
        <v>94.6</v>
      </c>
      <c r="O1441" s="360">
        <v>29.5</v>
      </c>
      <c r="P1441" s="369">
        <v>13.97</v>
      </c>
      <c r="Q1441" s="369">
        <v>15.7</v>
      </c>
      <c r="R1441" s="369">
        <v>14.76</v>
      </c>
      <c r="S1441" s="369">
        <v>14.81</v>
      </c>
      <c r="T1441" s="369">
        <v>740.5</v>
      </c>
      <c r="U1441" s="371">
        <v>9.05743740795287</v>
      </c>
      <c r="V1441" s="372">
        <v>1</v>
      </c>
    </row>
    <row r="1442" s="6" customFormat="1" customHeight="1" spans="1:22">
      <c r="A1442" s="351"/>
      <c r="B1442" s="352"/>
      <c r="C1442" s="352"/>
      <c r="D1442" s="349" t="s">
        <v>727</v>
      </c>
      <c r="E1442" s="360">
        <v>107.4</v>
      </c>
      <c r="F1442" s="360">
        <v>147</v>
      </c>
      <c r="G1442" s="360">
        <v>8.3</v>
      </c>
      <c r="H1442" s="360">
        <v>30.8</v>
      </c>
      <c r="I1442" s="360">
        <v>370.4</v>
      </c>
      <c r="J1442" s="360">
        <v>24.3</v>
      </c>
      <c r="K1442" s="360">
        <v>78.8</v>
      </c>
      <c r="L1442" s="360">
        <v>123.6</v>
      </c>
      <c r="M1442" s="360">
        <v>115.1</v>
      </c>
      <c r="N1442" s="360">
        <v>93.1</v>
      </c>
      <c r="O1442" s="360">
        <v>28.95</v>
      </c>
      <c r="P1442" s="369">
        <v>17.4</v>
      </c>
      <c r="Q1442" s="369">
        <v>17.04</v>
      </c>
      <c r="R1442" s="369">
        <v>17.16</v>
      </c>
      <c r="S1442" s="369">
        <v>17.2</v>
      </c>
      <c r="T1442" s="369">
        <v>735.1</v>
      </c>
      <c r="U1442" s="371">
        <v>4.53640500568828</v>
      </c>
      <c r="V1442" s="372">
        <v>9</v>
      </c>
    </row>
    <row r="1443" s="6" customFormat="1" customHeight="1" spans="1:22">
      <c r="A1443" s="351"/>
      <c r="B1443" s="352"/>
      <c r="C1443" s="352"/>
      <c r="D1443" s="349" t="s">
        <v>788</v>
      </c>
      <c r="E1443" s="360">
        <v>101.5</v>
      </c>
      <c r="F1443" s="360">
        <v>154</v>
      </c>
      <c r="G1443" s="360">
        <v>6.8</v>
      </c>
      <c r="H1443" s="360">
        <v>24.8</v>
      </c>
      <c r="I1443" s="360">
        <v>367.3</v>
      </c>
      <c r="J1443" s="360">
        <v>22</v>
      </c>
      <c r="K1443" s="360">
        <v>88.9</v>
      </c>
      <c r="L1443" s="360">
        <v>131.8</v>
      </c>
      <c r="M1443" s="360">
        <v>126.7916</v>
      </c>
      <c r="N1443" s="360">
        <v>96.2</v>
      </c>
      <c r="O1443" s="360">
        <v>28.2</v>
      </c>
      <c r="P1443" s="369">
        <v>13.58</v>
      </c>
      <c r="Q1443" s="369">
        <v>13.44</v>
      </c>
      <c r="R1443" s="369">
        <v>13.13</v>
      </c>
      <c r="S1443" s="369">
        <v>13.3833333333333</v>
      </c>
      <c r="T1443" s="369">
        <v>669.166666666667</v>
      </c>
      <c r="U1443" s="371">
        <v>4.3670392513647</v>
      </c>
      <c r="V1443" s="372">
        <v>4</v>
      </c>
    </row>
    <row r="1444" s="6" customFormat="1" customHeight="1" spans="1:22">
      <c r="A1444" s="351"/>
      <c r="B1444" s="352"/>
      <c r="C1444" s="352"/>
      <c r="D1444" s="349" t="s">
        <v>786</v>
      </c>
      <c r="E1444" s="360">
        <v>99</v>
      </c>
      <c r="F1444" s="360">
        <v>150</v>
      </c>
      <c r="G1444" s="360">
        <v>7.5</v>
      </c>
      <c r="H1444" s="360">
        <v>33</v>
      </c>
      <c r="I1444" s="360">
        <v>340</v>
      </c>
      <c r="J1444" s="360">
        <v>20.8</v>
      </c>
      <c r="K1444" s="360">
        <v>63</v>
      </c>
      <c r="L1444" s="360">
        <v>125.3</v>
      </c>
      <c r="M1444" s="360">
        <v>114</v>
      </c>
      <c r="N1444" s="360">
        <v>91</v>
      </c>
      <c r="O1444" s="360">
        <v>26.5</v>
      </c>
      <c r="P1444" s="369">
        <v>12.5</v>
      </c>
      <c r="Q1444" s="369">
        <v>12.31</v>
      </c>
      <c r="R1444" s="369">
        <v>12.56</v>
      </c>
      <c r="S1444" s="369">
        <v>12.4566666666667</v>
      </c>
      <c r="T1444" s="369">
        <v>622.833333333333</v>
      </c>
      <c r="U1444" s="371">
        <v>5.83404134806004</v>
      </c>
      <c r="V1444" s="372">
        <v>9</v>
      </c>
    </row>
    <row r="1445" s="7" customFormat="1" customHeight="1" spans="1:22">
      <c r="A1445" s="353"/>
      <c r="B1445" s="352"/>
      <c r="C1445" s="354"/>
      <c r="D1445" s="355" t="s">
        <v>580</v>
      </c>
      <c r="E1445" s="361">
        <v>99.1333333333333</v>
      </c>
      <c r="F1445" s="361">
        <v>151.333333333333</v>
      </c>
      <c r="G1445" s="361">
        <v>8.01166666666666</v>
      </c>
      <c r="H1445" s="361">
        <v>32.2991666666667</v>
      </c>
      <c r="I1445" s="361">
        <v>351.385</v>
      </c>
      <c r="J1445" s="361">
        <v>22.7141666666667</v>
      </c>
      <c r="K1445" s="361">
        <v>71.3541666666667</v>
      </c>
      <c r="L1445" s="361">
        <v>131.169166666667</v>
      </c>
      <c r="M1445" s="361">
        <v>120.100966666667</v>
      </c>
      <c r="N1445" s="361">
        <v>91.7025</v>
      </c>
      <c r="O1445" s="361">
        <v>28.0136363636364</v>
      </c>
      <c r="P1445" s="370">
        <v>14.817</v>
      </c>
      <c r="Q1445" s="370">
        <v>14.8941666666667</v>
      </c>
      <c r="R1445" s="370">
        <v>14.82125</v>
      </c>
      <c r="S1445" s="370">
        <v>14.8407777777778</v>
      </c>
      <c r="T1445" s="370">
        <v>703.512379972565</v>
      </c>
      <c r="U1445" s="373">
        <v>5.30242308150536</v>
      </c>
      <c r="V1445" s="374">
        <v>2</v>
      </c>
    </row>
    <row r="1446" s="6" customFormat="1" customHeight="1" spans="1:22">
      <c r="A1446" s="347" t="s">
        <v>941</v>
      </c>
      <c r="B1446" s="352"/>
      <c r="C1446" s="416" t="s">
        <v>975</v>
      </c>
      <c r="D1446" s="378" t="s">
        <v>973</v>
      </c>
      <c r="E1446" s="360">
        <v>91.2</v>
      </c>
      <c r="F1446" s="360">
        <v>147</v>
      </c>
      <c r="G1446" s="360">
        <v>8.82</v>
      </c>
      <c r="H1446" s="360">
        <v>37.95</v>
      </c>
      <c r="I1446" s="360">
        <v>430.2</v>
      </c>
      <c r="J1446" s="360">
        <v>33.81</v>
      </c>
      <c r="K1446" s="360">
        <v>89.1</v>
      </c>
      <c r="L1446" s="360">
        <v>132.1</v>
      </c>
      <c r="M1446" s="360">
        <v>114.1</v>
      </c>
      <c r="N1446" s="360">
        <v>86.4</v>
      </c>
      <c r="O1446" s="360">
        <v>24.4</v>
      </c>
      <c r="P1446" s="369">
        <v>425.3</v>
      </c>
      <c r="Q1446" s="369">
        <v>403.2</v>
      </c>
      <c r="R1446" s="369"/>
      <c r="S1446" s="369">
        <v>414.2</v>
      </c>
      <c r="T1446" s="369">
        <v>677.2</v>
      </c>
      <c r="U1446" s="371">
        <v>11.5</v>
      </c>
      <c r="V1446" s="372">
        <v>1</v>
      </c>
    </row>
    <row r="1447" s="6" customFormat="1" customHeight="1" spans="1:22">
      <c r="A1447" s="351"/>
      <c r="B1447" s="352"/>
      <c r="C1447" s="417"/>
      <c r="D1447" s="378" t="s">
        <v>785</v>
      </c>
      <c r="E1447" s="360">
        <v>94</v>
      </c>
      <c r="F1447" s="360">
        <v>149</v>
      </c>
      <c r="G1447" s="360">
        <v>10.2</v>
      </c>
      <c r="H1447" s="360">
        <v>37.4</v>
      </c>
      <c r="I1447" s="360">
        <v>267</v>
      </c>
      <c r="J1447" s="360">
        <v>27.3</v>
      </c>
      <c r="K1447" s="360">
        <v>73</v>
      </c>
      <c r="L1447" s="360">
        <v>121</v>
      </c>
      <c r="M1447" s="360">
        <v>111</v>
      </c>
      <c r="N1447" s="360">
        <v>91.7355371900827</v>
      </c>
      <c r="O1447" s="360">
        <v>27.5</v>
      </c>
      <c r="P1447" s="369">
        <v>210</v>
      </c>
      <c r="Q1447" s="369">
        <v>206</v>
      </c>
      <c r="R1447" s="369"/>
      <c r="S1447" s="369">
        <v>208</v>
      </c>
      <c r="T1447" s="369">
        <v>693.333333333333</v>
      </c>
      <c r="U1447" s="371">
        <v>1.96078431372548</v>
      </c>
      <c r="V1447" s="372">
        <v>2</v>
      </c>
    </row>
    <row r="1448" s="6" customFormat="1" customHeight="1" spans="1:22">
      <c r="A1448" s="351"/>
      <c r="B1448" s="352"/>
      <c r="C1448" s="417"/>
      <c r="D1448" s="378" t="s">
        <v>850</v>
      </c>
      <c r="E1448" s="360">
        <v>96</v>
      </c>
      <c r="F1448" s="360">
        <v>153</v>
      </c>
      <c r="G1448" s="360">
        <v>7.6</v>
      </c>
      <c r="H1448" s="360">
        <v>34.36</v>
      </c>
      <c r="I1448" s="360">
        <v>352.1</v>
      </c>
      <c r="J1448" s="360">
        <v>22.1</v>
      </c>
      <c r="K1448" s="360">
        <v>64.3</v>
      </c>
      <c r="L1448" s="360">
        <v>121.6</v>
      </c>
      <c r="M1448" s="360">
        <v>115</v>
      </c>
      <c r="N1448" s="360">
        <v>94.5</v>
      </c>
      <c r="O1448" s="360">
        <v>27.1</v>
      </c>
      <c r="P1448" s="369">
        <v>212.87</v>
      </c>
      <c r="Q1448" s="369">
        <v>213.2</v>
      </c>
      <c r="R1448" s="369"/>
      <c r="S1448" s="369">
        <v>213.04</v>
      </c>
      <c r="T1448" s="369">
        <v>639.12</v>
      </c>
      <c r="U1448" s="371">
        <v>3.8</v>
      </c>
      <c r="V1448" s="372">
        <v>1</v>
      </c>
    </row>
    <row r="1449" s="6" customFormat="1" customHeight="1" spans="1:22">
      <c r="A1449" s="351"/>
      <c r="B1449" s="352"/>
      <c r="C1449" s="417"/>
      <c r="D1449" s="378" t="s">
        <v>880</v>
      </c>
      <c r="E1449" s="360">
        <v>98.2</v>
      </c>
      <c r="F1449" s="360">
        <v>146</v>
      </c>
      <c r="G1449" s="360">
        <v>7.2</v>
      </c>
      <c r="H1449" s="360">
        <v>31.7</v>
      </c>
      <c r="I1449" s="360">
        <v>340.3</v>
      </c>
      <c r="J1449" s="360">
        <v>20.5</v>
      </c>
      <c r="K1449" s="360">
        <v>64.7</v>
      </c>
      <c r="L1449" s="360">
        <v>141.6</v>
      </c>
      <c r="M1449" s="360">
        <v>131.5</v>
      </c>
      <c r="N1449" s="360">
        <v>92.9</v>
      </c>
      <c r="O1449" s="360">
        <v>27.9</v>
      </c>
      <c r="P1449" s="369">
        <v>181.1</v>
      </c>
      <c r="Q1449" s="369">
        <v>175.15</v>
      </c>
      <c r="R1449" s="369"/>
      <c r="S1449" s="369">
        <v>178.13</v>
      </c>
      <c r="T1449" s="369">
        <v>712.39</v>
      </c>
      <c r="U1449" s="371">
        <v>5.8</v>
      </c>
      <c r="V1449" s="372">
        <v>1</v>
      </c>
    </row>
    <row r="1450" s="6" customFormat="1" customHeight="1" spans="1:22">
      <c r="A1450" s="351"/>
      <c r="B1450" s="352"/>
      <c r="C1450" s="417"/>
      <c r="D1450" s="378" t="s">
        <v>784</v>
      </c>
      <c r="E1450" s="360">
        <v>90.9</v>
      </c>
      <c r="F1450" s="360">
        <v>159</v>
      </c>
      <c r="G1450" s="360">
        <v>7.42</v>
      </c>
      <c r="H1450" s="360">
        <v>36.96</v>
      </c>
      <c r="I1450" s="360">
        <v>398.1</v>
      </c>
      <c r="J1450" s="360">
        <v>23.81</v>
      </c>
      <c r="K1450" s="360">
        <v>64.4</v>
      </c>
      <c r="L1450" s="360">
        <v>129.8</v>
      </c>
      <c r="M1450" s="360">
        <v>119.5</v>
      </c>
      <c r="N1450" s="360">
        <v>92.1</v>
      </c>
      <c r="O1450" s="360">
        <v>26</v>
      </c>
      <c r="P1450" s="369">
        <v>359.5</v>
      </c>
      <c r="Q1450" s="369">
        <v>356.1</v>
      </c>
      <c r="R1450" s="369"/>
      <c r="S1450" s="369">
        <v>357.8</v>
      </c>
      <c r="T1450" s="369">
        <v>681.52380952381</v>
      </c>
      <c r="U1450" s="371">
        <v>2.02452238380382</v>
      </c>
      <c r="V1450" s="372">
        <v>2</v>
      </c>
    </row>
    <row r="1451" s="6" customFormat="1" customHeight="1" spans="1:22">
      <c r="A1451" s="351"/>
      <c r="B1451" s="352"/>
      <c r="C1451" s="417"/>
      <c r="D1451" s="378" t="s">
        <v>781</v>
      </c>
      <c r="E1451" s="360">
        <v>106</v>
      </c>
      <c r="F1451" s="360">
        <v>144</v>
      </c>
      <c r="G1451" s="360">
        <v>5.8</v>
      </c>
      <c r="H1451" s="360">
        <v>32.4</v>
      </c>
      <c r="I1451" s="360">
        <v>458.6</v>
      </c>
      <c r="J1451" s="360">
        <v>22.9</v>
      </c>
      <c r="K1451" s="360">
        <v>70.5</v>
      </c>
      <c r="L1451" s="360">
        <v>132.3</v>
      </c>
      <c r="M1451" s="360">
        <v>118.7</v>
      </c>
      <c r="N1451" s="360">
        <v>89.8</v>
      </c>
      <c r="O1451" s="360">
        <v>25.7</v>
      </c>
      <c r="P1451" s="369">
        <v>179.96</v>
      </c>
      <c r="Q1451" s="369">
        <v>184.78</v>
      </c>
      <c r="R1451" s="369"/>
      <c r="S1451" s="369">
        <v>182.37</v>
      </c>
      <c r="T1451" s="369">
        <v>707.05</v>
      </c>
      <c r="U1451" s="371">
        <v>5.84580838323353</v>
      </c>
      <c r="V1451" s="372">
        <v>1</v>
      </c>
    </row>
    <row r="1452" s="6" customFormat="1" customHeight="1" spans="1:22">
      <c r="A1452" s="351"/>
      <c r="B1452" s="352"/>
      <c r="C1452" s="417"/>
      <c r="D1452" s="378" t="s">
        <v>815</v>
      </c>
      <c r="E1452" s="360">
        <v>95.5</v>
      </c>
      <c r="F1452" s="360">
        <v>156</v>
      </c>
      <c r="G1452" s="360"/>
      <c r="H1452" s="360"/>
      <c r="I1452" s="360"/>
      <c r="J1452" s="360">
        <v>17.05</v>
      </c>
      <c r="K1452" s="360"/>
      <c r="L1452" s="360">
        <v>136</v>
      </c>
      <c r="M1452" s="360">
        <v>119.6</v>
      </c>
      <c r="N1452" s="360">
        <v>88</v>
      </c>
      <c r="O1452" s="360">
        <v>28.79</v>
      </c>
      <c r="P1452" s="369">
        <v>347.59</v>
      </c>
      <c r="Q1452" s="369">
        <v>344.99</v>
      </c>
      <c r="R1452" s="369"/>
      <c r="S1452" s="369">
        <v>346.29</v>
      </c>
      <c r="T1452" s="369">
        <v>692.58</v>
      </c>
      <c r="U1452" s="371">
        <v>13.3</v>
      </c>
      <c r="V1452" s="372">
        <v>1</v>
      </c>
    </row>
    <row r="1453" s="6" customFormat="1" customHeight="1" spans="1:22">
      <c r="A1453" s="351"/>
      <c r="B1453" s="352"/>
      <c r="C1453" s="417"/>
      <c r="D1453" s="378" t="s">
        <v>788</v>
      </c>
      <c r="E1453" s="360">
        <v>105</v>
      </c>
      <c r="F1453" s="360">
        <v>154</v>
      </c>
      <c r="G1453" s="360">
        <v>6.5</v>
      </c>
      <c r="H1453" s="360">
        <v>26.8</v>
      </c>
      <c r="I1453" s="360">
        <v>312.307692307692</v>
      </c>
      <c r="J1453" s="360">
        <v>20.0375</v>
      </c>
      <c r="K1453" s="360">
        <v>74.7667910447761</v>
      </c>
      <c r="L1453" s="360">
        <v>131.5</v>
      </c>
      <c r="M1453" s="360">
        <v>124.1916</v>
      </c>
      <c r="N1453" s="360">
        <v>94.4422813688213</v>
      </c>
      <c r="O1453" s="360">
        <v>28.2</v>
      </c>
      <c r="P1453" s="369">
        <v>348.5</v>
      </c>
      <c r="Q1453" s="369">
        <v>332.4</v>
      </c>
      <c r="R1453" s="369"/>
      <c r="S1453" s="369">
        <v>340.45</v>
      </c>
      <c r="T1453" s="369">
        <v>680.9</v>
      </c>
      <c r="U1453" s="371">
        <v>3.41737545565004</v>
      </c>
      <c r="V1453" s="372">
        <v>4</v>
      </c>
    </row>
    <row r="1454" s="6" customFormat="1" customHeight="1" spans="1:22">
      <c r="A1454" s="351"/>
      <c r="B1454" s="352"/>
      <c r="C1454" s="417"/>
      <c r="D1454" s="378" t="s">
        <v>786</v>
      </c>
      <c r="E1454" s="360">
        <v>90</v>
      </c>
      <c r="F1454" s="360">
        <v>149</v>
      </c>
      <c r="G1454" s="360">
        <v>6.8</v>
      </c>
      <c r="H1454" s="360">
        <v>37.2</v>
      </c>
      <c r="I1454" s="360">
        <v>447.1</v>
      </c>
      <c r="J1454" s="360">
        <v>24.48</v>
      </c>
      <c r="K1454" s="360">
        <v>72.2</v>
      </c>
      <c r="L1454" s="360">
        <v>127</v>
      </c>
      <c r="M1454" s="360">
        <v>119</v>
      </c>
      <c r="N1454" s="360">
        <v>93.7</v>
      </c>
      <c r="O1454" s="360">
        <v>27.9</v>
      </c>
      <c r="P1454" s="369">
        <v>233.2</v>
      </c>
      <c r="Q1454" s="369">
        <v>206.3</v>
      </c>
      <c r="R1454" s="369"/>
      <c r="S1454" s="369">
        <v>219.75</v>
      </c>
      <c r="T1454" s="369">
        <v>651.4</v>
      </c>
      <c r="U1454" s="371">
        <v>4.24</v>
      </c>
      <c r="V1454" s="372">
        <v>4</v>
      </c>
    </row>
    <row r="1455" s="7" customFormat="1" customHeight="1" spans="1:22">
      <c r="A1455" s="353"/>
      <c r="B1455" s="354"/>
      <c r="C1455" s="418"/>
      <c r="D1455" s="380" t="s">
        <v>580</v>
      </c>
      <c r="E1455" s="361">
        <v>96.3111111111111</v>
      </c>
      <c r="F1455" s="361">
        <v>150.777777777778</v>
      </c>
      <c r="G1455" s="361">
        <v>7.5425</v>
      </c>
      <c r="H1455" s="361">
        <v>34.34625</v>
      </c>
      <c r="I1455" s="361">
        <v>375.713461538462</v>
      </c>
      <c r="J1455" s="361">
        <v>23.5541666666667</v>
      </c>
      <c r="K1455" s="361">
        <v>71.620848880597</v>
      </c>
      <c r="L1455" s="361">
        <v>130.322222222222</v>
      </c>
      <c r="M1455" s="361">
        <v>119.176844444444</v>
      </c>
      <c r="N1455" s="361">
        <v>91.5086465065449</v>
      </c>
      <c r="O1455" s="361">
        <v>27.0544444444444</v>
      </c>
      <c r="P1455" s="370">
        <v>277.557777777778</v>
      </c>
      <c r="Q1455" s="370">
        <v>269.124444444444</v>
      </c>
      <c r="R1455" s="370"/>
      <c r="S1455" s="370">
        <v>273.336666666667</v>
      </c>
      <c r="T1455" s="370">
        <v>681.721904761905</v>
      </c>
      <c r="U1455" s="373">
        <v>5.43703664060557</v>
      </c>
      <c r="V1455" s="374">
        <v>1</v>
      </c>
    </row>
    <row r="1456" s="6" customFormat="1" customHeight="1" spans="1:22">
      <c r="A1456" s="347" t="s">
        <v>861</v>
      </c>
      <c r="B1456" s="348" t="s">
        <v>976</v>
      </c>
      <c r="C1456" s="419" t="s">
        <v>977</v>
      </c>
      <c r="D1456" s="349" t="s">
        <v>973</v>
      </c>
      <c r="E1456" s="360">
        <v>93.6</v>
      </c>
      <c r="F1456" s="360">
        <v>146</v>
      </c>
      <c r="G1456" s="360">
        <v>8.7</v>
      </c>
      <c r="H1456" s="360">
        <v>31.41</v>
      </c>
      <c r="I1456" s="360">
        <v>383.05</v>
      </c>
      <c r="J1456" s="360">
        <v>25.16</v>
      </c>
      <c r="K1456" s="360">
        <v>80.1</v>
      </c>
      <c r="L1456" s="360">
        <v>116.32</v>
      </c>
      <c r="M1456" s="360">
        <v>107.53</v>
      </c>
      <c r="N1456" s="360">
        <v>92.44</v>
      </c>
      <c r="O1456" s="360">
        <v>26</v>
      </c>
      <c r="P1456" s="369">
        <v>15.58</v>
      </c>
      <c r="Q1456" s="369">
        <v>15.56</v>
      </c>
      <c r="R1456" s="369">
        <v>15.71</v>
      </c>
      <c r="S1456" s="369">
        <v>15.62</v>
      </c>
      <c r="T1456" s="369">
        <v>694.42</v>
      </c>
      <c r="U1456" s="371">
        <v>1.93620363166624</v>
      </c>
      <c r="V1456" s="372">
        <v>6</v>
      </c>
    </row>
    <row r="1457" s="6" customFormat="1" customHeight="1" spans="1:22">
      <c r="A1457" s="351"/>
      <c r="B1457" s="352"/>
      <c r="C1457" s="420"/>
      <c r="D1457" s="349" t="s">
        <v>785</v>
      </c>
      <c r="E1457" s="360">
        <v>98</v>
      </c>
      <c r="F1457" s="360">
        <v>154</v>
      </c>
      <c r="G1457" s="360">
        <v>12</v>
      </c>
      <c r="H1457" s="360">
        <v>35.4</v>
      </c>
      <c r="I1457" s="360">
        <v>195</v>
      </c>
      <c r="J1457" s="360">
        <v>26.9</v>
      </c>
      <c r="K1457" s="360">
        <v>76</v>
      </c>
      <c r="L1457" s="360">
        <v>119</v>
      </c>
      <c r="M1457" s="360">
        <v>117</v>
      </c>
      <c r="N1457" s="360">
        <v>98</v>
      </c>
      <c r="O1457" s="360"/>
      <c r="P1457" s="369">
        <v>15.15</v>
      </c>
      <c r="Q1457" s="369">
        <v>14.9</v>
      </c>
      <c r="R1457" s="369">
        <v>14.85</v>
      </c>
      <c r="S1457" s="369">
        <v>14.9666666666667</v>
      </c>
      <c r="T1457" s="369">
        <v>739.094650205761</v>
      </c>
      <c r="U1457" s="371">
        <v>5.99622285174692</v>
      </c>
      <c r="V1457" s="372">
        <v>6</v>
      </c>
    </row>
    <row r="1458" s="6" customFormat="1" customHeight="1" spans="1:22">
      <c r="A1458" s="351"/>
      <c r="B1458" s="352"/>
      <c r="C1458" s="420"/>
      <c r="D1458" s="349" t="s">
        <v>850</v>
      </c>
      <c r="E1458" s="360">
        <v>100</v>
      </c>
      <c r="F1458" s="360">
        <v>150</v>
      </c>
      <c r="G1458" s="360">
        <v>7.6</v>
      </c>
      <c r="H1458" s="360">
        <v>32.1</v>
      </c>
      <c r="I1458" s="360">
        <v>322.3</v>
      </c>
      <c r="J1458" s="360">
        <v>22.4</v>
      </c>
      <c r="K1458" s="360">
        <v>69.7</v>
      </c>
      <c r="L1458" s="360">
        <v>123.23</v>
      </c>
      <c r="M1458" s="360">
        <v>110.64</v>
      </c>
      <c r="N1458" s="360">
        <v>89.78</v>
      </c>
      <c r="O1458" s="360">
        <v>27.6</v>
      </c>
      <c r="P1458" s="369">
        <v>13.47</v>
      </c>
      <c r="Q1458" s="369">
        <v>13.33</v>
      </c>
      <c r="R1458" s="369">
        <v>13.39</v>
      </c>
      <c r="S1458" s="369">
        <v>13.4</v>
      </c>
      <c r="T1458" s="369">
        <v>670</v>
      </c>
      <c r="U1458" s="371">
        <v>2.05635948210206</v>
      </c>
      <c r="V1458" s="372">
        <v>9</v>
      </c>
    </row>
    <row r="1459" s="6" customFormat="1" customHeight="1" spans="1:22">
      <c r="A1459" s="351"/>
      <c r="B1459" s="352"/>
      <c r="C1459" s="420"/>
      <c r="D1459" s="349" t="s">
        <v>880</v>
      </c>
      <c r="E1459" s="360">
        <v>100.7</v>
      </c>
      <c r="F1459" s="360">
        <v>152</v>
      </c>
      <c r="G1459" s="360">
        <v>8</v>
      </c>
      <c r="H1459" s="360">
        <v>30.9</v>
      </c>
      <c r="I1459" s="360">
        <v>286.3</v>
      </c>
      <c r="J1459" s="360">
        <v>21.7</v>
      </c>
      <c r="K1459" s="360">
        <v>70.2</v>
      </c>
      <c r="L1459" s="360">
        <v>152.1</v>
      </c>
      <c r="M1459" s="360">
        <v>142.2</v>
      </c>
      <c r="N1459" s="360">
        <v>93.5</v>
      </c>
      <c r="O1459" s="360">
        <v>27.9</v>
      </c>
      <c r="P1459" s="369">
        <v>14.2</v>
      </c>
      <c r="Q1459" s="369">
        <v>14.11</v>
      </c>
      <c r="R1459" s="369">
        <v>14.37</v>
      </c>
      <c r="S1459" s="369">
        <v>14.23</v>
      </c>
      <c r="T1459" s="369">
        <v>711.3</v>
      </c>
      <c r="U1459" s="371">
        <v>3.16171138506163</v>
      </c>
      <c r="V1459" s="372">
        <v>4</v>
      </c>
    </row>
    <row r="1460" s="6" customFormat="1" customHeight="1" spans="1:22">
      <c r="A1460" s="351"/>
      <c r="B1460" s="352"/>
      <c r="C1460" s="420"/>
      <c r="D1460" s="349" t="s">
        <v>736</v>
      </c>
      <c r="E1460" s="360">
        <v>104.7</v>
      </c>
      <c r="F1460" s="360">
        <v>150</v>
      </c>
      <c r="G1460" s="360">
        <v>8.5</v>
      </c>
      <c r="H1460" s="360">
        <v>34.5</v>
      </c>
      <c r="I1460" s="360">
        <v>305.88</v>
      </c>
      <c r="J1460" s="360">
        <v>20</v>
      </c>
      <c r="K1460" s="360">
        <v>57.97</v>
      </c>
      <c r="L1460" s="360">
        <v>139.9</v>
      </c>
      <c r="M1460" s="360">
        <v>135.3</v>
      </c>
      <c r="N1460" s="360">
        <v>96.7</v>
      </c>
      <c r="O1460" s="360">
        <v>25.7</v>
      </c>
      <c r="P1460" s="369">
        <v>16.05</v>
      </c>
      <c r="Q1460" s="369">
        <v>15.95</v>
      </c>
      <c r="R1460" s="369">
        <v>16.72</v>
      </c>
      <c r="S1460" s="369">
        <v>16.24</v>
      </c>
      <c r="T1460" s="369">
        <v>673.5</v>
      </c>
      <c r="U1460" s="371">
        <v>-3.44086021505376</v>
      </c>
      <c r="V1460" s="372">
        <v>12</v>
      </c>
    </row>
    <row r="1461" s="6" customFormat="1" customHeight="1" spans="1:22">
      <c r="A1461" s="351"/>
      <c r="B1461" s="352"/>
      <c r="C1461" s="420"/>
      <c r="D1461" s="349" t="s">
        <v>784</v>
      </c>
      <c r="E1461" s="360">
        <v>101.6</v>
      </c>
      <c r="F1461" s="360">
        <v>161</v>
      </c>
      <c r="G1461" s="360">
        <v>7.66</v>
      </c>
      <c r="H1461" s="360">
        <v>37.11</v>
      </c>
      <c r="I1461" s="360">
        <v>384.5</v>
      </c>
      <c r="J1461" s="360">
        <v>26.71</v>
      </c>
      <c r="K1461" s="360">
        <v>72</v>
      </c>
      <c r="L1461" s="360">
        <v>117.8</v>
      </c>
      <c r="M1461" s="360">
        <v>112.1</v>
      </c>
      <c r="N1461" s="360">
        <v>95.2</v>
      </c>
      <c r="O1461" s="360">
        <v>26.5</v>
      </c>
      <c r="P1461" s="369">
        <v>16.331</v>
      </c>
      <c r="Q1461" s="369">
        <v>15.771</v>
      </c>
      <c r="R1461" s="369">
        <v>15.747</v>
      </c>
      <c r="S1461" s="369">
        <v>15.95</v>
      </c>
      <c r="T1461" s="369">
        <v>708.9</v>
      </c>
      <c r="U1461" s="371">
        <v>1.63440860215053</v>
      </c>
      <c r="V1461" s="372">
        <v>10</v>
      </c>
    </row>
    <row r="1462" s="6" customFormat="1" customHeight="1" spans="1:22">
      <c r="A1462" s="351"/>
      <c r="B1462" s="352"/>
      <c r="C1462" s="420"/>
      <c r="D1462" s="349" t="s">
        <v>781</v>
      </c>
      <c r="E1462" s="360">
        <v>105</v>
      </c>
      <c r="F1462" s="360">
        <v>145</v>
      </c>
      <c r="G1462" s="360">
        <v>7.3</v>
      </c>
      <c r="H1462" s="360">
        <v>34</v>
      </c>
      <c r="I1462" s="360">
        <v>366</v>
      </c>
      <c r="J1462" s="360">
        <v>20.9</v>
      </c>
      <c r="K1462" s="360">
        <v>61.5</v>
      </c>
      <c r="L1462" s="360">
        <v>133.6</v>
      </c>
      <c r="M1462" s="360">
        <v>120.4</v>
      </c>
      <c r="N1462" s="360">
        <v>90.1</v>
      </c>
      <c r="O1462" s="360">
        <v>27.8</v>
      </c>
      <c r="P1462" s="369">
        <v>14</v>
      </c>
      <c r="Q1462" s="369">
        <v>14.3</v>
      </c>
      <c r="R1462" s="369">
        <v>13.8</v>
      </c>
      <c r="S1462" s="369">
        <v>14</v>
      </c>
      <c r="T1462" s="369">
        <v>701.2</v>
      </c>
      <c r="U1462" s="371">
        <v>1.74114915844457</v>
      </c>
      <c r="V1462" s="372">
        <v>9</v>
      </c>
    </row>
    <row r="1463" s="6" customFormat="1" customHeight="1" spans="1:22">
      <c r="A1463" s="351"/>
      <c r="B1463" s="352"/>
      <c r="C1463" s="420"/>
      <c r="D1463" s="349" t="s">
        <v>815</v>
      </c>
      <c r="E1463" s="360">
        <v>98</v>
      </c>
      <c r="F1463" s="360">
        <v>159</v>
      </c>
      <c r="G1463" s="360">
        <v>9.46</v>
      </c>
      <c r="H1463" s="360">
        <v>26.22</v>
      </c>
      <c r="I1463" s="360">
        <v>277.18</v>
      </c>
      <c r="J1463" s="360">
        <v>20.89</v>
      </c>
      <c r="K1463" s="360">
        <v>79.66</v>
      </c>
      <c r="L1463" s="360">
        <v>109</v>
      </c>
      <c r="M1463" s="360">
        <v>100.7</v>
      </c>
      <c r="N1463" s="360">
        <v>92.4</v>
      </c>
      <c r="O1463" s="360">
        <v>25.4</v>
      </c>
      <c r="P1463" s="369">
        <v>12.97</v>
      </c>
      <c r="Q1463" s="369">
        <v>12.86</v>
      </c>
      <c r="R1463" s="369">
        <v>12.74</v>
      </c>
      <c r="S1463" s="369">
        <v>12.86</v>
      </c>
      <c r="T1463" s="369">
        <v>642.83</v>
      </c>
      <c r="U1463" s="371">
        <v>7.7723942528543</v>
      </c>
      <c r="V1463" s="372">
        <v>2</v>
      </c>
    </row>
    <row r="1464" s="6" customFormat="1" customHeight="1" spans="1:22">
      <c r="A1464" s="351"/>
      <c r="B1464" s="352"/>
      <c r="C1464" s="420"/>
      <c r="D1464" s="349" t="s">
        <v>794</v>
      </c>
      <c r="E1464" s="360">
        <v>93</v>
      </c>
      <c r="F1464" s="360">
        <v>150</v>
      </c>
      <c r="G1464" s="360">
        <v>7.3</v>
      </c>
      <c r="H1464" s="360">
        <v>23.5</v>
      </c>
      <c r="I1464" s="360">
        <v>321.9</v>
      </c>
      <c r="J1464" s="360">
        <v>16.7</v>
      </c>
      <c r="K1464" s="360">
        <v>71.1</v>
      </c>
      <c r="L1464" s="360">
        <v>162.7</v>
      </c>
      <c r="M1464" s="360">
        <v>154.4</v>
      </c>
      <c r="N1464" s="360">
        <v>94.9</v>
      </c>
      <c r="O1464" s="360">
        <v>28.1</v>
      </c>
      <c r="P1464" s="369">
        <v>15.56</v>
      </c>
      <c r="Q1464" s="369">
        <v>13.51</v>
      </c>
      <c r="R1464" s="369">
        <v>14.4</v>
      </c>
      <c r="S1464" s="369">
        <v>14.49</v>
      </c>
      <c r="T1464" s="369">
        <v>724.5</v>
      </c>
      <c r="U1464" s="371">
        <v>6.70103092783505</v>
      </c>
      <c r="V1464" s="372">
        <v>5</v>
      </c>
    </row>
    <row r="1465" s="6" customFormat="1" customHeight="1" spans="1:22">
      <c r="A1465" s="351"/>
      <c r="B1465" s="352"/>
      <c r="C1465" s="420"/>
      <c r="D1465" s="349" t="s">
        <v>727</v>
      </c>
      <c r="E1465" s="360">
        <v>112.2</v>
      </c>
      <c r="F1465" s="360">
        <v>147</v>
      </c>
      <c r="G1465" s="360">
        <v>8.2</v>
      </c>
      <c r="H1465" s="360">
        <v>30.7</v>
      </c>
      <c r="I1465" s="360">
        <v>372.7</v>
      </c>
      <c r="J1465" s="360">
        <v>23.8</v>
      </c>
      <c r="K1465" s="360">
        <v>77.5</v>
      </c>
      <c r="L1465" s="360">
        <v>122.9</v>
      </c>
      <c r="M1465" s="360">
        <v>120.7</v>
      </c>
      <c r="N1465" s="360">
        <v>98.2</v>
      </c>
      <c r="O1465" s="360">
        <v>29.15</v>
      </c>
      <c r="P1465" s="369">
        <v>17.08</v>
      </c>
      <c r="Q1465" s="369">
        <v>17.44</v>
      </c>
      <c r="R1465" s="369">
        <v>17.36</v>
      </c>
      <c r="S1465" s="369">
        <v>17.29</v>
      </c>
      <c r="T1465" s="369">
        <v>739.1</v>
      </c>
      <c r="U1465" s="371">
        <v>5.10523321956769</v>
      </c>
      <c r="V1465" s="372">
        <v>8</v>
      </c>
    </row>
    <row r="1466" s="6" customFormat="1" customHeight="1" spans="1:22">
      <c r="A1466" s="351"/>
      <c r="B1466" s="352"/>
      <c r="C1466" s="420"/>
      <c r="D1466" s="349" t="s">
        <v>788</v>
      </c>
      <c r="E1466" s="360">
        <v>95.5</v>
      </c>
      <c r="F1466" s="360">
        <v>154</v>
      </c>
      <c r="G1466" s="360">
        <v>7.3</v>
      </c>
      <c r="H1466" s="360">
        <v>22.4</v>
      </c>
      <c r="I1466" s="360">
        <v>306.2</v>
      </c>
      <c r="J1466" s="360">
        <v>19.9</v>
      </c>
      <c r="K1466" s="360">
        <v>88.8</v>
      </c>
      <c r="L1466" s="360">
        <v>138.4</v>
      </c>
      <c r="M1466" s="360">
        <v>127.0512</v>
      </c>
      <c r="N1466" s="360">
        <v>91.8</v>
      </c>
      <c r="O1466" s="360">
        <v>26.4</v>
      </c>
      <c r="P1466" s="369">
        <v>12.58</v>
      </c>
      <c r="Q1466" s="369">
        <v>12.71</v>
      </c>
      <c r="R1466" s="369">
        <v>12.94</v>
      </c>
      <c r="S1466" s="369">
        <v>12.7433333333333</v>
      </c>
      <c r="T1466" s="369">
        <v>637.166666666667</v>
      </c>
      <c r="U1466" s="371">
        <v>-0.623862750194957</v>
      </c>
      <c r="V1466" s="372">
        <v>11</v>
      </c>
    </row>
    <row r="1467" s="6" customFormat="1" customHeight="1" spans="1:22">
      <c r="A1467" s="351"/>
      <c r="B1467" s="352"/>
      <c r="C1467" s="420"/>
      <c r="D1467" s="349" t="s">
        <v>786</v>
      </c>
      <c r="E1467" s="360">
        <v>93</v>
      </c>
      <c r="F1467" s="360">
        <v>151</v>
      </c>
      <c r="G1467" s="360">
        <v>7.6</v>
      </c>
      <c r="H1467" s="360">
        <v>33</v>
      </c>
      <c r="I1467" s="360">
        <v>334.2</v>
      </c>
      <c r="J1467" s="360">
        <v>22.4</v>
      </c>
      <c r="K1467" s="360">
        <v>67.9</v>
      </c>
      <c r="L1467" s="360">
        <v>126.5</v>
      </c>
      <c r="M1467" s="360">
        <v>118</v>
      </c>
      <c r="N1467" s="360">
        <v>93.3</v>
      </c>
      <c r="O1467" s="360">
        <v>28</v>
      </c>
      <c r="P1467" s="369">
        <v>12.38</v>
      </c>
      <c r="Q1467" s="369">
        <v>12.34</v>
      </c>
      <c r="R1467" s="369">
        <v>12.39</v>
      </c>
      <c r="S1467" s="369">
        <v>12.37</v>
      </c>
      <c r="T1467" s="369">
        <v>618.5</v>
      </c>
      <c r="U1467" s="371">
        <v>5.09770603228545</v>
      </c>
      <c r="V1467" s="372">
        <v>11</v>
      </c>
    </row>
    <row r="1468" s="7" customFormat="1" customHeight="1" spans="1:22">
      <c r="A1468" s="353"/>
      <c r="B1468" s="352"/>
      <c r="C1468" s="421"/>
      <c r="D1468" s="355" t="s">
        <v>580</v>
      </c>
      <c r="E1468" s="361">
        <v>99.6083333333333</v>
      </c>
      <c r="F1468" s="361">
        <v>151.583333333333</v>
      </c>
      <c r="G1468" s="361">
        <v>8.30166666666667</v>
      </c>
      <c r="H1468" s="361">
        <v>30.9366666666667</v>
      </c>
      <c r="I1468" s="361">
        <v>321.2675</v>
      </c>
      <c r="J1468" s="361">
        <v>22.2883333333333</v>
      </c>
      <c r="K1468" s="361">
        <v>72.7025</v>
      </c>
      <c r="L1468" s="361">
        <v>130.120833333333</v>
      </c>
      <c r="M1468" s="361">
        <v>122.168433333333</v>
      </c>
      <c r="N1468" s="361">
        <v>93.86</v>
      </c>
      <c r="O1468" s="361">
        <v>27.1409090909091</v>
      </c>
      <c r="P1468" s="370">
        <v>14.6125833333333</v>
      </c>
      <c r="Q1468" s="370">
        <v>14.3984166666667</v>
      </c>
      <c r="R1468" s="370">
        <v>14.53475</v>
      </c>
      <c r="S1468" s="370">
        <v>14.5133333333333</v>
      </c>
      <c r="T1468" s="370">
        <v>688.375943072702</v>
      </c>
      <c r="U1468" s="373">
        <v>3.03678635960711</v>
      </c>
      <c r="V1468" s="374">
        <v>9</v>
      </c>
    </row>
    <row r="1469" s="6" customFormat="1" customHeight="1" spans="1:22">
      <c r="A1469" s="347" t="s">
        <v>941</v>
      </c>
      <c r="B1469" s="352"/>
      <c r="C1469" s="419" t="s">
        <v>978</v>
      </c>
      <c r="D1469" s="422" t="s">
        <v>973</v>
      </c>
      <c r="E1469" s="360">
        <v>91.2</v>
      </c>
      <c r="F1469" s="360">
        <v>148</v>
      </c>
      <c r="G1469" s="360">
        <v>7.6</v>
      </c>
      <c r="H1469" s="360">
        <v>30.58</v>
      </c>
      <c r="I1469" s="360">
        <v>402.4</v>
      </c>
      <c r="J1469" s="360">
        <v>25.62</v>
      </c>
      <c r="K1469" s="360">
        <v>83.8</v>
      </c>
      <c r="L1469" s="360">
        <v>86.7</v>
      </c>
      <c r="M1469" s="360">
        <v>85.7</v>
      </c>
      <c r="N1469" s="360">
        <v>98.8</v>
      </c>
      <c r="O1469" s="360">
        <v>24.5</v>
      </c>
      <c r="P1469" s="369">
        <v>14.9</v>
      </c>
      <c r="Q1469" s="369">
        <v>15</v>
      </c>
      <c r="R1469" s="369">
        <v>14.5</v>
      </c>
      <c r="S1469" s="369">
        <v>14.8</v>
      </c>
      <c r="T1469" s="369">
        <v>657.777777777778</v>
      </c>
      <c r="U1469" s="371">
        <v>3.01624129930394</v>
      </c>
      <c r="V1469" s="372">
        <v>4</v>
      </c>
    </row>
    <row r="1470" s="6" customFormat="1" customHeight="1" spans="1:22">
      <c r="A1470" s="351"/>
      <c r="B1470" s="352"/>
      <c r="C1470" s="420"/>
      <c r="D1470" s="422" t="s">
        <v>850</v>
      </c>
      <c r="E1470" s="360">
        <v>96</v>
      </c>
      <c r="F1470" s="360">
        <v>154</v>
      </c>
      <c r="G1470" s="360">
        <v>7.6</v>
      </c>
      <c r="H1470" s="360">
        <v>33.8</v>
      </c>
      <c r="I1470" s="360">
        <v>344.7</v>
      </c>
      <c r="J1470" s="360">
        <v>22</v>
      </c>
      <c r="K1470" s="360">
        <v>65.1</v>
      </c>
      <c r="L1470" s="360">
        <v>128.7</v>
      </c>
      <c r="M1470" s="360">
        <v>122.7</v>
      </c>
      <c r="N1470" s="360">
        <v>95.3</v>
      </c>
      <c r="O1470" s="360">
        <v>26.1</v>
      </c>
      <c r="P1470" s="369">
        <v>12.76</v>
      </c>
      <c r="Q1470" s="369">
        <v>12.82</v>
      </c>
      <c r="R1470" s="369">
        <v>12.91</v>
      </c>
      <c r="S1470" s="369">
        <v>12.83</v>
      </c>
      <c r="T1470" s="369">
        <v>641.5</v>
      </c>
      <c r="U1470" s="371">
        <v>4.47882736156352</v>
      </c>
      <c r="V1470" s="372">
        <v>1</v>
      </c>
    </row>
    <row r="1471" s="6" customFormat="1" customHeight="1" spans="1:22">
      <c r="A1471" s="351"/>
      <c r="B1471" s="352"/>
      <c r="C1471" s="420"/>
      <c r="D1471" s="422" t="s">
        <v>880</v>
      </c>
      <c r="E1471" s="360">
        <v>104.3</v>
      </c>
      <c r="F1471" s="360">
        <v>147</v>
      </c>
      <c r="G1471" s="360">
        <v>7.2</v>
      </c>
      <c r="H1471" s="360">
        <v>31.8</v>
      </c>
      <c r="I1471" s="360">
        <v>342.2</v>
      </c>
      <c r="J1471" s="360">
        <v>20.7</v>
      </c>
      <c r="K1471" s="360">
        <v>65.1</v>
      </c>
      <c r="L1471" s="360">
        <v>144.6</v>
      </c>
      <c r="M1471" s="360">
        <v>131.6</v>
      </c>
      <c r="N1471" s="360">
        <v>91</v>
      </c>
      <c r="O1471" s="360">
        <v>27.1</v>
      </c>
      <c r="P1471" s="369">
        <v>13.83</v>
      </c>
      <c r="Q1471" s="369">
        <v>13.78</v>
      </c>
      <c r="R1471" s="369">
        <v>13.91</v>
      </c>
      <c r="S1471" s="369">
        <v>13.84</v>
      </c>
      <c r="T1471" s="369">
        <v>692.21</v>
      </c>
      <c r="U1471" s="371">
        <v>3.39</v>
      </c>
      <c r="V1471" s="372">
        <v>2</v>
      </c>
    </row>
    <row r="1472" s="6" customFormat="1" customHeight="1" spans="1:22">
      <c r="A1472" s="351"/>
      <c r="B1472" s="352"/>
      <c r="C1472" s="420"/>
      <c r="D1472" s="422" t="s">
        <v>736</v>
      </c>
      <c r="E1472" s="360">
        <v>111.3</v>
      </c>
      <c r="F1472" s="360">
        <v>153</v>
      </c>
      <c r="G1472" s="360">
        <v>7.6</v>
      </c>
      <c r="H1472" s="360">
        <v>34</v>
      </c>
      <c r="I1472" s="360">
        <v>347.368421052632</v>
      </c>
      <c r="J1472" s="360">
        <v>22.6</v>
      </c>
      <c r="K1472" s="360">
        <v>66.4705882352941</v>
      </c>
      <c r="L1472" s="360">
        <v>141.2</v>
      </c>
      <c r="M1472" s="360">
        <v>117.6</v>
      </c>
      <c r="N1472" s="360">
        <v>83.28611898017</v>
      </c>
      <c r="O1472" s="360">
        <v>25.6</v>
      </c>
      <c r="P1472" s="369">
        <v>17.6</v>
      </c>
      <c r="Q1472" s="369">
        <v>17.35</v>
      </c>
      <c r="R1472" s="369">
        <v>17.1</v>
      </c>
      <c r="S1472" s="369">
        <v>17.35</v>
      </c>
      <c r="T1472" s="369">
        <v>719.323662935323</v>
      </c>
      <c r="U1472" s="371">
        <v>8.91</v>
      </c>
      <c r="V1472" s="372">
        <v>1</v>
      </c>
    </row>
    <row r="1473" s="6" customFormat="1" customHeight="1" spans="1:22">
      <c r="A1473" s="351"/>
      <c r="B1473" s="352"/>
      <c r="C1473" s="420"/>
      <c r="D1473" s="422" t="s">
        <v>784</v>
      </c>
      <c r="E1473" s="360">
        <v>94.1</v>
      </c>
      <c r="F1473" s="360">
        <v>155</v>
      </c>
      <c r="G1473" s="360">
        <v>7.51</v>
      </c>
      <c r="H1473" s="360">
        <v>33.42</v>
      </c>
      <c r="I1473" s="360">
        <v>345</v>
      </c>
      <c r="J1473" s="360">
        <v>23.61</v>
      </c>
      <c r="K1473" s="360">
        <v>70.6</v>
      </c>
      <c r="L1473" s="360">
        <v>129</v>
      </c>
      <c r="M1473" s="360">
        <v>122.6</v>
      </c>
      <c r="N1473" s="360">
        <v>95</v>
      </c>
      <c r="O1473" s="360">
        <v>25.6</v>
      </c>
      <c r="P1473" s="369">
        <v>15.63</v>
      </c>
      <c r="Q1473" s="369">
        <v>15.84</v>
      </c>
      <c r="R1473" s="369">
        <v>15.3</v>
      </c>
      <c r="S1473" s="369">
        <v>15.59</v>
      </c>
      <c r="T1473" s="369">
        <v>692.888888888889</v>
      </c>
      <c r="U1473" s="371">
        <v>-0.128122998078142</v>
      </c>
      <c r="V1473" s="372">
        <v>9</v>
      </c>
    </row>
    <row r="1474" s="6" customFormat="1" customHeight="1" spans="1:22">
      <c r="A1474" s="351"/>
      <c r="B1474" s="352"/>
      <c r="C1474" s="420"/>
      <c r="D1474" s="422" t="s">
        <v>781</v>
      </c>
      <c r="E1474" s="360">
        <v>107</v>
      </c>
      <c r="F1474" s="360">
        <v>144</v>
      </c>
      <c r="G1474" s="360">
        <v>6.4</v>
      </c>
      <c r="H1474" s="360">
        <v>31.7</v>
      </c>
      <c r="I1474" s="360">
        <v>395.3</v>
      </c>
      <c r="J1474" s="360">
        <v>22.9</v>
      </c>
      <c r="K1474" s="360">
        <v>72.4</v>
      </c>
      <c r="L1474" s="360">
        <v>126.7</v>
      </c>
      <c r="M1474" s="360">
        <v>121</v>
      </c>
      <c r="N1474" s="360">
        <v>95.5</v>
      </c>
      <c r="O1474" s="360">
        <v>25</v>
      </c>
      <c r="P1474" s="369">
        <v>15.35</v>
      </c>
      <c r="Q1474" s="369">
        <v>15.67</v>
      </c>
      <c r="R1474" s="369">
        <v>15.59</v>
      </c>
      <c r="S1474" s="369">
        <v>15.5366666666667</v>
      </c>
      <c r="T1474" s="369">
        <v>685.038212815991</v>
      </c>
      <c r="U1474" s="371">
        <v>3.73914978856</v>
      </c>
      <c r="V1474" s="372">
        <v>6</v>
      </c>
    </row>
    <row r="1475" s="6" customFormat="1" customHeight="1" spans="1:22">
      <c r="A1475" s="351"/>
      <c r="B1475" s="352"/>
      <c r="C1475" s="420"/>
      <c r="D1475" s="422" t="s">
        <v>815</v>
      </c>
      <c r="E1475" s="360">
        <v>95</v>
      </c>
      <c r="F1475" s="360">
        <v>163</v>
      </c>
      <c r="G1475" s="360"/>
      <c r="H1475" s="360"/>
      <c r="I1475" s="360"/>
      <c r="J1475" s="360">
        <v>18.54</v>
      </c>
      <c r="K1475" s="360"/>
      <c r="L1475" s="360">
        <v>112.9</v>
      </c>
      <c r="M1475" s="360">
        <v>82.4</v>
      </c>
      <c r="N1475" s="360">
        <v>73</v>
      </c>
      <c r="O1475" s="360">
        <v>23.14</v>
      </c>
      <c r="P1475" s="369">
        <v>12.29</v>
      </c>
      <c r="Q1475" s="369">
        <v>12.64</v>
      </c>
      <c r="R1475" s="369">
        <v>11.64</v>
      </c>
      <c r="S1475" s="369">
        <v>12.19</v>
      </c>
      <c r="T1475" s="369">
        <v>609.6</v>
      </c>
      <c r="U1475" s="371">
        <v>2.54</v>
      </c>
      <c r="V1475" s="372">
        <v>5</v>
      </c>
    </row>
    <row r="1476" s="6" customFormat="1" customHeight="1" spans="1:22">
      <c r="A1476" s="351"/>
      <c r="B1476" s="352"/>
      <c r="C1476" s="420"/>
      <c r="D1476" s="422" t="s">
        <v>794</v>
      </c>
      <c r="E1476" s="360">
        <v>90.2</v>
      </c>
      <c r="F1476" s="360">
        <v>156</v>
      </c>
      <c r="G1476" s="360">
        <v>7.1</v>
      </c>
      <c r="H1476" s="360">
        <v>26.1</v>
      </c>
      <c r="I1476" s="360">
        <v>267.6</v>
      </c>
      <c r="J1476" s="360">
        <v>19.2</v>
      </c>
      <c r="K1476" s="360">
        <v>73.6</v>
      </c>
      <c r="L1476" s="360">
        <v>154</v>
      </c>
      <c r="M1476" s="360">
        <v>144</v>
      </c>
      <c r="N1476" s="360">
        <v>93.5</v>
      </c>
      <c r="O1476" s="360">
        <v>24.3</v>
      </c>
      <c r="P1476" s="369">
        <v>14.16</v>
      </c>
      <c r="Q1476" s="369">
        <v>13.52</v>
      </c>
      <c r="R1476" s="369">
        <v>12.64</v>
      </c>
      <c r="S1476" s="369">
        <v>13.44</v>
      </c>
      <c r="T1476" s="369">
        <v>671.8</v>
      </c>
      <c r="U1476" s="371">
        <v>9.20026007802339</v>
      </c>
      <c r="V1476" s="372">
        <v>4</v>
      </c>
    </row>
    <row r="1477" s="6" customFormat="1" customHeight="1" spans="1:22">
      <c r="A1477" s="351"/>
      <c r="B1477" s="352"/>
      <c r="C1477" s="420"/>
      <c r="D1477" s="422" t="s">
        <v>727</v>
      </c>
      <c r="E1477" s="360">
        <v>107.8</v>
      </c>
      <c r="F1477" s="360">
        <v>146</v>
      </c>
      <c r="G1477" s="360">
        <v>7.7</v>
      </c>
      <c r="H1477" s="360">
        <v>32.1</v>
      </c>
      <c r="I1477" s="360">
        <v>415.3</v>
      </c>
      <c r="J1477" s="360">
        <v>23.9</v>
      </c>
      <c r="K1477" s="360">
        <v>74.3</v>
      </c>
      <c r="L1477" s="360">
        <v>121.2</v>
      </c>
      <c r="M1477" s="360">
        <v>111.5</v>
      </c>
      <c r="N1477" s="360">
        <v>92</v>
      </c>
      <c r="O1477" s="360">
        <v>26.2</v>
      </c>
      <c r="P1477" s="369">
        <v>15.72</v>
      </c>
      <c r="Q1477" s="369">
        <v>16.2</v>
      </c>
      <c r="R1477" s="369">
        <v>16.24</v>
      </c>
      <c r="S1477" s="369">
        <v>16.05</v>
      </c>
      <c r="T1477" s="369">
        <v>686.1</v>
      </c>
      <c r="U1477" s="371">
        <v>5.99</v>
      </c>
      <c r="V1477" s="372">
        <v>3</v>
      </c>
    </row>
    <row r="1478" s="6" customFormat="1" customHeight="1" spans="1:22">
      <c r="A1478" s="351"/>
      <c r="B1478" s="352"/>
      <c r="C1478" s="420"/>
      <c r="D1478" s="422" t="s">
        <v>788</v>
      </c>
      <c r="E1478" s="360">
        <v>98</v>
      </c>
      <c r="F1478" s="360">
        <v>151</v>
      </c>
      <c r="G1478" s="360">
        <v>7.0776111111111</v>
      </c>
      <c r="H1478" s="360">
        <v>31.3134444444444</v>
      </c>
      <c r="I1478" s="360">
        <v>342.429570555037</v>
      </c>
      <c r="J1478" s="360">
        <v>22.4</v>
      </c>
      <c r="K1478" s="360">
        <v>71.5347685232826</v>
      </c>
      <c r="L1478" s="360">
        <v>133.928571428571</v>
      </c>
      <c r="M1478" s="360">
        <v>128.928571428571</v>
      </c>
      <c r="N1478" s="360">
        <v>96.2666666666667</v>
      </c>
      <c r="O1478" s="360">
        <v>27.65</v>
      </c>
      <c r="P1478" s="369">
        <v>12.26</v>
      </c>
      <c r="Q1478" s="369">
        <v>12.46</v>
      </c>
      <c r="R1478" s="369">
        <v>12.7</v>
      </c>
      <c r="S1478" s="369">
        <v>12.4733333333333</v>
      </c>
      <c r="T1478" s="369">
        <v>623.666666666667</v>
      </c>
      <c r="U1478" s="371">
        <v>3.11380545604852</v>
      </c>
      <c r="V1478" s="372">
        <v>6</v>
      </c>
    </row>
    <row r="1479" s="6" customFormat="1" customHeight="1" spans="1:22">
      <c r="A1479" s="351"/>
      <c r="B1479" s="352"/>
      <c r="C1479" s="420"/>
      <c r="D1479" s="422" t="s">
        <v>786</v>
      </c>
      <c r="E1479" s="360">
        <v>99</v>
      </c>
      <c r="F1479" s="360">
        <v>150</v>
      </c>
      <c r="G1479" s="360">
        <v>7.5</v>
      </c>
      <c r="H1479" s="360">
        <v>33</v>
      </c>
      <c r="I1479" s="360">
        <v>340</v>
      </c>
      <c r="J1479" s="360">
        <v>20.8</v>
      </c>
      <c r="K1479" s="360">
        <v>63</v>
      </c>
      <c r="L1479" s="360">
        <v>125.3</v>
      </c>
      <c r="M1479" s="360">
        <v>114</v>
      </c>
      <c r="N1479" s="360">
        <v>91</v>
      </c>
      <c r="O1479" s="360">
        <v>26.5</v>
      </c>
      <c r="P1479" s="369">
        <v>12.88</v>
      </c>
      <c r="Q1479" s="369">
        <v>12.4</v>
      </c>
      <c r="R1479" s="369">
        <v>12.22</v>
      </c>
      <c r="S1479" s="369">
        <v>12.5</v>
      </c>
      <c r="T1479" s="369">
        <v>625</v>
      </c>
      <c r="U1479" s="371">
        <v>5.84250635055038</v>
      </c>
      <c r="V1479" s="372">
        <v>7</v>
      </c>
    </row>
    <row r="1480" s="7" customFormat="1" customHeight="1" spans="1:22">
      <c r="A1480" s="353"/>
      <c r="B1480" s="352"/>
      <c r="C1480" s="421"/>
      <c r="D1480" s="423" t="s">
        <v>580</v>
      </c>
      <c r="E1480" s="361">
        <v>99.4454545454546</v>
      </c>
      <c r="F1480" s="361">
        <v>151.545454545455</v>
      </c>
      <c r="G1480" s="361">
        <v>7.32876111111111</v>
      </c>
      <c r="H1480" s="361">
        <v>31.7813444444444</v>
      </c>
      <c r="I1480" s="361">
        <v>354.229799160767</v>
      </c>
      <c r="J1480" s="361">
        <v>22.0245454545455</v>
      </c>
      <c r="K1480" s="361">
        <v>70.5905356758577</v>
      </c>
      <c r="L1480" s="361">
        <v>127.657142857143</v>
      </c>
      <c r="M1480" s="361">
        <v>116.548051948052</v>
      </c>
      <c r="N1480" s="361">
        <v>91.3320714224397</v>
      </c>
      <c r="O1480" s="361">
        <v>25.6081818181818</v>
      </c>
      <c r="P1480" s="370">
        <v>14.3072727272727</v>
      </c>
      <c r="Q1480" s="370">
        <v>14.3345454545455</v>
      </c>
      <c r="R1480" s="370">
        <v>14.0681818181818</v>
      </c>
      <c r="S1480" s="370">
        <v>14.2363636363636</v>
      </c>
      <c r="T1480" s="370">
        <v>664.082291734968</v>
      </c>
      <c r="U1480" s="373">
        <v>4.52159359797698</v>
      </c>
      <c r="V1480" s="374">
        <v>3</v>
      </c>
    </row>
    <row r="1481" s="6" customFormat="1" customHeight="1" spans="1:22">
      <c r="A1481" s="347" t="s">
        <v>941</v>
      </c>
      <c r="B1481" s="352"/>
      <c r="C1481" s="424" t="s">
        <v>979</v>
      </c>
      <c r="D1481" s="422" t="s">
        <v>973</v>
      </c>
      <c r="E1481" s="360">
        <v>97.4</v>
      </c>
      <c r="F1481" s="360">
        <v>149</v>
      </c>
      <c r="G1481" s="360">
        <v>8.69</v>
      </c>
      <c r="H1481" s="360">
        <v>38.1</v>
      </c>
      <c r="I1481" s="360">
        <v>438.7</v>
      </c>
      <c r="J1481" s="360">
        <v>32.13</v>
      </c>
      <c r="K1481" s="360">
        <v>84.3</v>
      </c>
      <c r="L1481" s="360">
        <v>96.4</v>
      </c>
      <c r="M1481" s="360">
        <v>95.1</v>
      </c>
      <c r="N1481" s="360">
        <v>98.7</v>
      </c>
      <c r="O1481" s="360">
        <v>26.6</v>
      </c>
      <c r="P1481" s="369">
        <v>370.9</v>
      </c>
      <c r="Q1481" s="369">
        <v>395.2</v>
      </c>
      <c r="R1481" s="433"/>
      <c r="S1481" s="369">
        <v>383.1</v>
      </c>
      <c r="T1481" s="369">
        <v>626.21</v>
      </c>
      <c r="U1481" s="371">
        <v>3.1</v>
      </c>
      <c r="V1481" s="372">
        <v>3</v>
      </c>
    </row>
    <row r="1482" s="6" customFormat="1" customHeight="1" spans="1:22">
      <c r="A1482" s="351"/>
      <c r="B1482" s="352"/>
      <c r="C1482" s="424"/>
      <c r="D1482" s="422" t="s">
        <v>785</v>
      </c>
      <c r="E1482" s="360">
        <v>93</v>
      </c>
      <c r="F1482" s="360">
        <v>151</v>
      </c>
      <c r="G1482" s="360">
        <v>10</v>
      </c>
      <c r="H1482" s="360">
        <v>35.2</v>
      </c>
      <c r="I1482" s="360">
        <v>252</v>
      </c>
      <c r="J1482" s="360">
        <v>25.8</v>
      </c>
      <c r="K1482" s="360">
        <v>73</v>
      </c>
      <c r="L1482" s="360">
        <v>110</v>
      </c>
      <c r="M1482" s="360">
        <v>104</v>
      </c>
      <c r="N1482" s="360">
        <v>94.5454545454545</v>
      </c>
      <c r="O1482" s="360">
        <v>26.8</v>
      </c>
      <c r="P1482" s="369">
        <v>208</v>
      </c>
      <c r="Q1482" s="369">
        <v>204</v>
      </c>
      <c r="R1482" s="433"/>
      <c r="S1482" s="369">
        <v>206</v>
      </c>
      <c r="T1482" s="369">
        <v>686.666666666667</v>
      </c>
      <c r="U1482" s="371">
        <v>0.980392156862756</v>
      </c>
      <c r="V1482" s="372">
        <v>4</v>
      </c>
    </row>
    <row r="1483" s="6" customFormat="1" customHeight="1" spans="1:22">
      <c r="A1483" s="351"/>
      <c r="B1483" s="352"/>
      <c r="C1483" s="424"/>
      <c r="D1483" s="422" t="s">
        <v>850</v>
      </c>
      <c r="E1483" s="360">
        <v>98</v>
      </c>
      <c r="F1483" s="360">
        <v>153</v>
      </c>
      <c r="G1483" s="360">
        <v>7.7</v>
      </c>
      <c r="H1483" s="360">
        <v>32.74</v>
      </c>
      <c r="I1483" s="360">
        <v>325.2</v>
      </c>
      <c r="J1483" s="360">
        <v>21.9</v>
      </c>
      <c r="K1483" s="360">
        <v>66.9</v>
      </c>
      <c r="L1483" s="360">
        <v>127.9</v>
      </c>
      <c r="M1483" s="360">
        <v>119.2</v>
      </c>
      <c r="N1483" s="360">
        <v>93.2</v>
      </c>
      <c r="O1483" s="360">
        <v>26</v>
      </c>
      <c r="P1483" s="369">
        <v>211.03</v>
      </c>
      <c r="Q1483" s="369">
        <v>211.73</v>
      </c>
      <c r="R1483" s="433"/>
      <c r="S1483" s="369">
        <v>211.38</v>
      </c>
      <c r="T1483" s="369">
        <v>634.14</v>
      </c>
      <c r="U1483" s="371">
        <v>3.1</v>
      </c>
      <c r="V1483" s="372">
        <v>3</v>
      </c>
    </row>
    <row r="1484" s="6" customFormat="1" customHeight="1" spans="1:22">
      <c r="A1484" s="351"/>
      <c r="B1484" s="352"/>
      <c r="C1484" s="424"/>
      <c r="D1484" s="422" t="s">
        <v>880</v>
      </c>
      <c r="E1484" s="360">
        <v>98.3</v>
      </c>
      <c r="F1484" s="360">
        <v>147</v>
      </c>
      <c r="G1484" s="360">
        <v>7.2</v>
      </c>
      <c r="H1484" s="360">
        <v>31.7</v>
      </c>
      <c r="I1484" s="360">
        <v>339.6</v>
      </c>
      <c r="J1484" s="360">
        <v>20.6</v>
      </c>
      <c r="K1484" s="360">
        <v>65.1</v>
      </c>
      <c r="L1484" s="360">
        <v>141.3</v>
      </c>
      <c r="M1484" s="360">
        <v>130.2</v>
      </c>
      <c r="N1484" s="360">
        <v>92.1</v>
      </c>
      <c r="O1484" s="360">
        <v>27.6</v>
      </c>
      <c r="P1484" s="369">
        <v>174.9</v>
      </c>
      <c r="Q1484" s="369">
        <v>179.25</v>
      </c>
      <c r="R1484" s="433"/>
      <c r="S1484" s="369">
        <v>177.08</v>
      </c>
      <c r="T1484" s="369">
        <v>708.19</v>
      </c>
      <c r="U1484" s="371">
        <v>5.2</v>
      </c>
      <c r="V1484" s="372">
        <v>2</v>
      </c>
    </row>
    <row r="1485" s="6" customFormat="1" customHeight="1" spans="1:22">
      <c r="A1485" s="351"/>
      <c r="B1485" s="352"/>
      <c r="C1485" s="424"/>
      <c r="D1485" s="422" t="s">
        <v>784</v>
      </c>
      <c r="E1485" s="360">
        <v>95.5</v>
      </c>
      <c r="F1485" s="360">
        <v>157</v>
      </c>
      <c r="G1485" s="360">
        <v>7.5</v>
      </c>
      <c r="H1485" s="360">
        <v>38.49</v>
      </c>
      <c r="I1485" s="360">
        <v>413.2</v>
      </c>
      <c r="J1485" s="360">
        <v>23.87</v>
      </c>
      <c r="K1485" s="360">
        <v>62</v>
      </c>
      <c r="L1485" s="360">
        <v>127.7</v>
      </c>
      <c r="M1485" s="360">
        <v>121.2</v>
      </c>
      <c r="N1485" s="360">
        <v>94.9</v>
      </c>
      <c r="O1485" s="360">
        <v>25.5</v>
      </c>
      <c r="P1485" s="369">
        <v>361.3</v>
      </c>
      <c r="Q1485" s="369">
        <v>353</v>
      </c>
      <c r="R1485" s="433"/>
      <c r="S1485" s="369">
        <v>357.15</v>
      </c>
      <c r="T1485" s="369">
        <v>680.285714285714</v>
      </c>
      <c r="U1485" s="371">
        <v>1.83917878528656</v>
      </c>
      <c r="V1485" s="372">
        <v>3</v>
      </c>
    </row>
    <row r="1486" s="6" customFormat="1" customHeight="1" spans="1:22">
      <c r="A1486" s="351"/>
      <c r="B1486" s="352"/>
      <c r="C1486" s="424"/>
      <c r="D1486" s="422" t="s">
        <v>781</v>
      </c>
      <c r="E1486" s="360">
        <v>106.5</v>
      </c>
      <c r="F1486" s="360">
        <v>147</v>
      </c>
      <c r="G1486" s="360">
        <v>6.7</v>
      </c>
      <c r="H1486" s="360">
        <v>34.5</v>
      </c>
      <c r="I1486" s="360">
        <v>414.9</v>
      </c>
      <c r="J1486" s="360">
        <v>21.8</v>
      </c>
      <c r="K1486" s="360">
        <v>63</v>
      </c>
      <c r="L1486" s="360">
        <v>140</v>
      </c>
      <c r="M1486" s="360">
        <v>128.9</v>
      </c>
      <c r="N1486" s="360">
        <v>92.1</v>
      </c>
      <c r="O1486" s="360">
        <v>24.8</v>
      </c>
      <c r="P1486" s="369">
        <v>176.52</v>
      </c>
      <c r="Q1486" s="369">
        <v>180.27</v>
      </c>
      <c r="R1486" s="433"/>
      <c r="S1486" s="369">
        <v>178.39</v>
      </c>
      <c r="T1486" s="369">
        <v>691.63</v>
      </c>
      <c r="U1486" s="371">
        <v>1.62062885689097</v>
      </c>
      <c r="V1486" s="372">
        <v>4</v>
      </c>
    </row>
    <row r="1487" s="6" customFormat="1" customHeight="1" spans="1:22">
      <c r="A1487" s="351"/>
      <c r="B1487" s="352"/>
      <c r="C1487" s="424"/>
      <c r="D1487" s="422" t="s">
        <v>815</v>
      </c>
      <c r="E1487" s="360">
        <v>96.5</v>
      </c>
      <c r="F1487" s="360">
        <v>156</v>
      </c>
      <c r="G1487" s="360"/>
      <c r="H1487" s="360"/>
      <c r="I1487" s="360"/>
      <c r="J1487" s="360">
        <v>22.86</v>
      </c>
      <c r="K1487" s="360"/>
      <c r="L1487" s="360">
        <v>122.5</v>
      </c>
      <c r="M1487" s="360">
        <v>107.9</v>
      </c>
      <c r="N1487" s="360">
        <v>88</v>
      </c>
      <c r="O1487" s="360">
        <v>23.92</v>
      </c>
      <c r="P1487" s="369">
        <v>305.29</v>
      </c>
      <c r="Q1487" s="369">
        <v>318.91</v>
      </c>
      <c r="R1487" s="433"/>
      <c r="S1487" s="369">
        <v>312.1</v>
      </c>
      <c r="T1487" s="369">
        <v>624.2</v>
      </c>
      <c r="U1487" s="371">
        <v>2.11</v>
      </c>
      <c r="V1487" s="372">
        <v>4</v>
      </c>
    </row>
    <row r="1488" s="6" customFormat="1" customHeight="1" spans="1:22">
      <c r="A1488" s="351"/>
      <c r="B1488" s="352"/>
      <c r="C1488" s="424"/>
      <c r="D1488" s="422" t="s">
        <v>788</v>
      </c>
      <c r="E1488" s="360">
        <v>108</v>
      </c>
      <c r="F1488" s="360">
        <v>154</v>
      </c>
      <c r="G1488" s="360">
        <v>6.0776111111111</v>
      </c>
      <c r="H1488" s="360">
        <v>25.3134444444444</v>
      </c>
      <c r="I1488" s="360">
        <v>316.503194785963</v>
      </c>
      <c r="J1488" s="360">
        <v>19.5125</v>
      </c>
      <c r="K1488" s="360">
        <v>77.0835436592765</v>
      </c>
      <c r="L1488" s="360">
        <v>133.928571428571</v>
      </c>
      <c r="M1488" s="360">
        <v>126.928571428571</v>
      </c>
      <c r="N1488" s="360">
        <v>94.773333333333</v>
      </c>
      <c r="O1488" s="360">
        <v>27.65</v>
      </c>
      <c r="P1488" s="369">
        <v>349.5</v>
      </c>
      <c r="Q1488" s="369">
        <v>339.2</v>
      </c>
      <c r="R1488" s="433"/>
      <c r="S1488" s="369">
        <v>344.35</v>
      </c>
      <c r="T1488" s="369">
        <v>688.7</v>
      </c>
      <c r="U1488" s="371">
        <v>4.60206561360874</v>
      </c>
      <c r="V1488" s="372">
        <v>1</v>
      </c>
    </row>
    <row r="1489" s="6" customFormat="1" customHeight="1" spans="1:22">
      <c r="A1489" s="351"/>
      <c r="B1489" s="352"/>
      <c r="C1489" s="424"/>
      <c r="D1489" s="422" t="s">
        <v>786</v>
      </c>
      <c r="E1489" s="360">
        <v>92.4</v>
      </c>
      <c r="F1489" s="360">
        <v>150</v>
      </c>
      <c r="G1489" s="360">
        <v>6.7</v>
      </c>
      <c r="H1489" s="360">
        <v>36.2</v>
      </c>
      <c r="I1489" s="360">
        <v>432.4</v>
      </c>
      <c r="J1489" s="360">
        <v>23.4</v>
      </c>
      <c r="K1489" s="360">
        <v>71.4</v>
      </c>
      <c r="L1489" s="360">
        <v>136.8</v>
      </c>
      <c r="M1489" s="360">
        <v>128.4</v>
      </c>
      <c r="N1489" s="360">
        <v>93.9</v>
      </c>
      <c r="O1489" s="360">
        <v>27.5</v>
      </c>
      <c r="P1489" s="369">
        <v>212</v>
      </c>
      <c r="Q1489" s="369">
        <v>235.4</v>
      </c>
      <c r="R1489" s="433"/>
      <c r="S1489" s="369">
        <v>223.7</v>
      </c>
      <c r="T1489" s="369">
        <v>663.1</v>
      </c>
      <c r="U1489" s="371">
        <v>6.11</v>
      </c>
      <c r="V1489" s="372">
        <v>2</v>
      </c>
    </row>
    <row r="1490" s="7" customFormat="1" customHeight="1" spans="1:22">
      <c r="A1490" s="353"/>
      <c r="B1490" s="354"/>
      <c r="C1490" s="424"/>
      <c r="D1490" s="423" t="s">
        <v>580</v>
      </c>
      <c r="E1490" s="361">
        <v>98.4</v>
      </c>
      <c r="F1490" s="361">
        <v>151.555555555556</v>
      </c>
      <c r="G1490" s="361">
        <v>7.57095138888889</v>
      </c>
      <c r="H1490" s="361">
        <v>34.0304305555556</v>
      </c>
      <c r="I1490" s="361">
        <v>366.562899348245</v>
      </c>
      <c r="J1490" s="361">
        <v>23.5413888888889</v>
      </c>
      <c r="K1490" s="361">
        <v>70.3479429574096</v>
      </c>
      <c r="L1490" s="361">
        <v>126.280952380952</v>
      </c>
      <c r="M1490" s="361">
        <v>117.980952380952</v>
      </c>
      <c r="N1490" s="361">
        <v>93.5798653198653</v>
      </c>
      <c r="O1490" s="361">
        <v>26.2633333333333</v>
      </c>
      <c r="P1490" s="370">
        <v>263.271111111111</v>
      </c>
      <c r="Q1490" s="370">
        <v>268.551111111111</v>
      </c>
      <c r="R1490" s="434"/>
      <c r="S1490" s="370">
        <v>265.916666666667</v>
      </c>
      <c r="T1490" s="370">
        <v>667.013597883598</v>
      </c>
      <c r="U1490" s="373">
        <v>3.16220832657198</v>
      </c>
      <c r="V1490" s="374">
        <v>4</v>
      </c>
    </row>
    <row r="1491" s="6" customFormat="1" customHeight="1" spans="1:22">
      <c r="A1491" s="347" t="s">
        <v>861</v>
      </c>
      <c r="B1491" s="419" t="s">
        <v>980</v>
      </c>
      <c r="C1491" s="419" t="s">
        <v>981</v>
      </c>
      <c r="D1491" s="349" t="s">
        <v>973</v>
      </c>
      <c r="E1491" s="360">
        <v>96.4</v>
      </c>
      <c r="F1491" s="360">
        <v>146</v>
      </c>
      <c r="G1491" s="360">
        <v>8.6</v>
      </c>
      <c r="H1491" s="360">
        <v>31.28</v>
      </c>
      <c r="I1491" s="360">
        <v>386.17</v>
      </c>
      <c r="J1491" s="360">
        <v>24.71</v>
      </c>
      <c r="K1491" s="360">
        <v>79</v>
      </c>
      <c r="L1491" s="360">
        <v>110.6</v>
      </c>
      <c r="M1491" s="360">
        <v>100.1</v>
      </c>
      <c r="N1491" s="360">
        <v>90.51</v>
      </c>
      <c r="O1491" s="360">
        <v>25</v>
      </c>
      <c r="P1491" s="369">
        <v>15.64</v>
      </c>
      <c r="Q1491" s="369">
        <v>15.91</v>
      </c>
      <c r="R1491" s="369">
        <v>15.92</v>
      </c>
      <c r="S1491" s="369">
        <v>15.82</v>
      </c>
      <c r="T1491" s="369">
        <v>703.61</v>
      </c>
      <c r="U1491" s="371">
        <v>3.28523406191741</v>
      </c>
      <c r="V1491" s="372">
        <v>4</v>
      </c>
    </row>
    <row r="1492" s="6" customFormat="1" customHeight="1" spans="1:22">
      <c r="A1492" s="351"/>
      <c r="B1492" s="420"/>
      <c r="C1492" s="420"/>
      <c r="D1492" s="349" t="s">
        <v>785</v>
      </c>
      <c r="E1492" s="360">
        <v>96</v>
      </c>
      <c r="F1492" s="360">
        <v>153</v>
      </c>
      <c r="G1492" s="360">
        <v>9.9</v>
      </c>
      <c r="H1492" s="360">
        <v>40.4</v>
      </c>
      <c r="I1492" s="360">
        <v>308</v>
      </c>
      <c r="J1492" s="360">
        <v>27.1</v>
      </c>
      <c r="K1492" s="360">
        <v>67</v>
      </c>
      <c r="L1492" s="360">
        <v>129</v>
      </c>
      <c r="M1492" s="360">
        <v>125</v>
      </c>
      <c r="N1492" s="360">
        <v>97</v>
      </c>
      <c r="O1492" s="360"/>
      <c r="P1492" s="369">
        <v>15.2</v>
      </c>
      <c r="Q1492" s="369">
        <v>15.75</v>
      </c>
      <c r="R1492" s="369">
        <v>15.8</v>
      </c>
      <c r="S1492" s="369">
        <v>15.5833333333333</v>
      </c>
      <c r="T1492" s="369">
        <v>769.547325102881</v>
      </c>
      <c r="U1492" s="371">
        <v>10.3635505193579</v>
      </c>
      <c r="V1492" s="372">
        <v>1</v>
      </c>
    </row>
    <row r="1493" s="6" customFormat="1" customHeight="1" spans="1:22">
      <c r="A1493" s="351"/>
      <c r="B1493" s="420"/>
      <c r="C1493" s="420"/>
      <c r="D1493" s="349" t="s">
        <v>850</v>
      </c>
      <c r="E1493" s="360">
        <v>98</v>
      </c>
      <c r="F1493" s="360">
        <v>153</v>
      </c>
      <c r="G1493" s="360">
        <v>7.2</v>
      </c>
      <c r="H1493" s="360">
        <v>33.1</v>
      </c>
      <c r="I1493" s="360">
        <v>359.7</v>
      </c>
      <c r="J1493" s="360">
        <v>23.2</v>
      </c>
      <c r="K1493" s="360">
        <v>70.1</v>
      </c>
      <c r="L1493" s="360">
        <v>124.6</v>
      </c>
      <c r="M1493" s="360">
        <v>113.37</v>
      </c>
      <c r="N1493" s="360">
        <v>90.98</v>
      </c>
      <c r="O1493" s="360">
        <v>26</v>
      </c>
      <c r="P1493" s="369">
        <v>13.46</v>
      </c>
      <c r="Q1493" s="369">
        <v>13.17</v>
      </c>
      <c r="R1493" s="369">
        <v>13.41</v>
      </c>
      <c r="S1493" s="369">
        <v>13.35</v>
      </c>
      <c r="T1493" s="369">
        <v>667.5</v>
      </c>
      <c r="U1493" s="371">
        <v>1.67555217060168</v>
      </c>
      <c r="V1493" s="372">
        <v>11</v>
      </c>
    </row>
    <row r="1494" s="6" customFormat="1" customHeight="1" spans="1:22">
      <c r="A1494" s="351"/>
      <c r="B1494" s="420"/>
      <c r="C1494" s="420"/>
      <c r="D1494" s="349" t="s">
        <v>880</v>
      </c>
      <c r="E1494" s="360">
        <v>101.7</v>
      </c>
      <c r="F1494" s="360">
        <v>151</v>
      </c>
      <c r="G1494" s="360">
        <v>8</v>
      </c>
      <c r="H1494" s="360">
        <v>29.9</v>
      </c>
      <c r="I1494" s="360">
        <v>273.8</v>
      </c>
      <c r="J1494" s="360">
        <v>21.7</v>
      </c>
      <c r="K1494" s="360">
        <v>72.6</v>
      </c>
      <c r="L1494" s="360">
        <v>153.8</v>
      </c>
      <c r="M1494" s="360">
        <v>144.1</v>
      </c>
      <c r="N1494" s="360">
        <v>93.7</v>
      </c>
      <c r="O1494" s="360">
        <v>27.1</v>
      </c>
      <c r="P1494" s="369">
        <v>14.12</v>
      </c>
      <c r="Q1494" s="369">
        <v>13.96</v>
      </c>
      <c r="R1494" s="369">
        <v>13.89</v>
      </c>
      <c r="S1494" s="369">
        <v>13.99</v>
      </c>
      <c r="T1494" s="369">
        <v>699.5</v>
      </c>
      <c r="U1494" s="371">
        <v>1.45032632342277</v>
      </c>
      <c r="V1494" s="372">
        <v>10</v>
      </c>
    </row>
    <row r="1495" s="6" customFormat="1" customHeight="1" spans="1:22">
      <c r="A1495" s="351"/>
      <c r="B1495" s="420"/>
      <c r="C1495" s="420"/>
      <c r="D1495" s="349" t="s">
        <v>736</v>
      </c>
      <c r="E1495" s="360">
        <v>110</v>
      </c>
      <c r="F1495" s="360">
        <v>150</v>
      </c>
      <c r="G1495" s="360">
        <v>8.3</v>
      </c>
      <c r="H1495" s="360">
        <v>35.2</v>
      </c>
      <c r="I1495" s="360">
        <v>324.1</v>
      </c>
      <c r="J1495" s="360">
        <v>23.8</v>
      </c>
      <c r="K1495" s="360">
        <v>67.6</v>
      </c>
      <c r="L1495" s="360">
        <v>152.9</v>
      </c>
      <c r="M1495" s="360">
        <v>144.6</v>
      </c>
      <c r="N1495" s="360">
        <v>94.6</v>
      </c>
      <c r="O1495" s="360">
        <v>24.6</v>
      </c>
      <c r="P1495" s="369">
        <v>18.4</v>
      </c>
      <c r="Q1495" s="369">
        <v>18.3</v>
      </c>
      <c r="R1495" s="369">
        <v>18.1</v>
      </c>
      <c r="S1495" s="369">
        <v>18.27</v>
      </c>
      <c r="T1495" s="369">
        <v>757.5</v>
      </c>
      <c r="U1495" s="371">
        <v>8.60215053763441</v>
      </c>
      <c r="V1495" s="372">
        <v>1</v>
      </c>
    </row>
    <row r="1496" s="6" customFormat="1" customHeight="1" spans="1:22">
      <c r="A1496" s="351"/>
      <c r="B1496" s="420"/>
      <c r="C1496" s="420"/>
      <c r="D1496" s="349" t="s">
        <v>784</v>
      </c>
      <c r="E1496" s="360">
        <v>97.4</v>
      </c>
      <c r="F1496" s="360">
        <v>158</v>
      </c>
      <c r="G1496" s="360">
        <v>7.66</v>
      </c>
      <c r="H1496" s="360">
        <v>38.67</v>
      </c>
      <c r="I1496" s="360">
        <v>404.8</v>
      </c>
      <c r="J1496" s="360">
        <v>26.85</v>
      </c>
      <c r="K1496" s="360">
        <v>69.4</v>
      </c>
      <c r="L1496" s="360">
        <v>130.2</v>
      </c>
      <c r="M1496" s="360">
        <v>125.3</v>
      </c>
      <c r="N1496" s="360">
        <v>96.2</v>
      </c>
      <c r="O1496" s="360">
        <v>26.1</v>
      </c>
      <c r="P1496" s="369">
        <v>16.927</v>
      </c>
      <c r="Q1496" s="369">
        <v>16.257</v>
      </c>
      <c r="R1496" s="369">
        <v>16.931</v>
      </c>
      <c r="S1496" s="369">
        <v>16.705</v>
      </c>
      <c r="T1496" s="369">
        <v>742.4</v>
      </c>
      <c r="U1496" s="371">
        <v>6.43727598566308</v>
      </c>
      <c r="V1496" s="372">
        <v>3</v>
      </c>
    </row>
    <row r="1497" s="6" customFormat="1" customHeight="1" spans="1:22">
      <c r="A1497" s="351"/>
      <c r="B1497" s="420"/>
      <c r="C1497" s="420"/>
      <c r="D1497" s="349" t="s">
        <v>781</v>
      </c>
      <c r="E1497" s="360">
        <v>106</v>
      </c>
      <c r="F1497" s="360">
        <v>143</v>
      </c>
      <c r="G1497" s="360">
        <v>7.5</v>
      </c>
      <c r="H1497" s="360">
        <v>35</v>
      </c>
      <c r="I1497" s="360">
        <v>367</v>
      </c>
      <c r="J1497" s="360">
        <v>19.9</v>
      </c>
      <c r="K1497" s="360">
        <v>56.9</v>
      </c>
      <c r="L1497" s="360">
        <v>141.1</v>
      </c>
      <c r="M1497" s="360">
        <v>127.4</v>
      </c>
      <c r="N1497" s="360">
        <v>90.3</v>
      </c>
      <c r="O1497" s="360">
        <v>28.5</v>
      </c>
      <c r="P1497" s="369">
        <v>14.5</v>
      </c>
      <c r="Q1497" s="369">
        <v>14.4</v>
      </c>
      <c r="R1497" s="369">
        <v>14.2</v>
      </c>
      <c r="S1497" s="369">
        <v>14.4</v>
      </c>
      <c r="T1497" s="369">
        <v>718.5</v>
      </c>
      <c r="U1497" s="371">
        <v>4.25130586186883</v>
      </c>
      <c r="V1497" s="372">
        <v>6</v>
      </c>
    </row>
    <row r="1498" s="6" customFormat="1" customHeight="1" spans="1:22">
      <c r="A1498" s="351"/>
      <c r="B1498" s="420"/>
      <c r="C1498" s="420"/>
      <c r="D1498" s="349" t="s">
        <v>815</v>
      </c>
      <c r="E1498" s="360">
        <v>102</v>
      </c>
      <c r="F1498" s="360">
        <v>159</v>
      </c>
      <c r="G1498" s="360">
        <v>9.14</v>
      </c>
      <c r="H1498" s="360">
        <v>30.98</v>
      </c>
      <c r="I1498" s="360">
        <v>338.89</v>
      </c>
      <c r="J1498" s="360">
        <v>23.3</v>
      </c>
      <c r="K1498" s="360">
        <v>75.2</v>
      </c>
      <c r="L1498" s="360">
        <v>119.1</v>
      </c>
      <c r="M1498" s="360">
        <v>107.4</v>
      </c>
      <c r="N1498" s="360">
        <v>90.2</v>
      </c>
      <c r="O1498" s="360">
        <v>25.3</v>
      </c>
      <c r="P1498" s="369">
        <v>13.08</v>
      </c>
      <c r="Q1498" s="369">
        <v>13.22</v>
      </c>
      <c r="R1498" s="369">
        <v>13.02</v>
      </c>
      <c r="S1498" s="369">
        <v>13.11</v>
      </c>
      <c r="T1498" s="369">
        <v>655.33</v>
      </c>
      <c r="U1498" s="371">
        <v>9.86805706908981</v>
      </c>
      <c r="V1498" s="372">
        <v>1</v>
      </c>
    </row>
    <row r="1499" s="6" customFormat="1" customHeight="1" spans="1:22">
      <c r="A1499" s="351"/>
      <c r="B1499" s="420"/>
      <c r="C1499" s="420"/>
      <c r="D1499" s="349" t="s">
        <v>794</v>
      </c>
      <c r="E1499" s="360">
        <v>90</v>
      </c>
      <c r="F1499" s="360">
        <v>151</v>
      </c>
      <c r="G1499" s="360">
        <v>6.5</v>
      </c>
      <c r="H1499" s="360">
        <v>22.2</v>
      </c>
      <c r="I1499" s="360">
        <v>341.5</v>
      </c>
      <c r="J1499" s="360">
        <v>16.4</v>
      </c>
      <c r="K1499" s="360">
        <v>73.9</v>
      </c>
      <c r="L1499" s="360">
        <v>172</v>
      </c>
      <c r="M1499" s="360">
        <v>153.9</v>
      </c>
      <c r="N1499" s="360">
        <v>89.5</v>
      </c>
      <c r="O1499" s="360">
        <v>29.1</v>
      </c>
      <c r="P1499" s="369">
        <v>14.67</v>
      </c>
      <c r="Q1499" s="369">
        <v>14.48</v>
      </c>
      <c r="R1499" s="369">
        <v>14.92</v>
      </c>
      <c r="S1499" s="369">
        <v>14.69</v>
      </c>
      <c r="T1499" s="369">
        <v>734.5</v>
      </c>
      <c r="U1499" s="371">
        <v>8.17378497790869</v>
      </c>
      <c r="V1499" s="372">
        <v>3</v>
      </c>
    </row>
    <row r="1500" s="6" customFormat="1" customHeight="1" spans="1:22">
      <c r="A1500" s="351"/>
      <c r="B1500" s="420"/>
      <c r="C1500" s="420"/>
      <c r="D1500" s="349" t="s">
        <v>727</v>
      </c>
      <c r="E1500" s="360">
        <v>101.2</v>
      </c>
      <c r="F1500" s="360">
        <v>147</v>
      </c>
      <c r="G1500" s="360">
        <v>7.7</v>
      </c>
      <c r="H1500" s="360">
        <v>30.8</v>
      </c>
      <c r="I1500" s="360">
        <v>401.1</v>
      </c>
      <c r="J1500" s="360">
        <v>24</v>
      </c>
      <c r="K1500" s="360">
        <v>77.8</v>
      </c>
      <c r="L1500" s="360">
        <v>131.1</v>
      </c>
      <c r="M1500" s="360">
        <v>124.7</v>
      </c>
      <c r="N1500" s="360">
        <v>95.1</v>
      </c>
      <c r="O1500" s="360">
        <v>26.55</v>
      </c>
      <c r="P1500" s="369">
        <v>17.4</v>
      </c>
      <c r="Q1500" s="369">
        <v>17.28</v>
      </c>
      <c r="R1500" s="369">
        <v>17.56</v>
      </c>
      <c r="S1500" s="369">
        <v>17.41</v>
      </c>
      <c r="T1500" s="369">
        <v>744.2</v>
      </c>
      <c r="U1500" s="371">
        <v>5.83048919226394</v>
      </c>
      <c r="V1500" s="372">
        <v>6</v>
      </c>
    </row>
    <row r="1501" s="6" customFormat="1" customHeight="1" spans="1:22">
      <c r="A1501" s="351"/>
      <c r="B1501" s="420"/>
      <c r="C1501" s="420"/>
      <c r="D1501" s="349" t="s">
        <v>788</v>
      </c>
      <c r="E1501" s="360">
        <v>96.5</v>
      </c>
      <c r="F1501" s="360">
        <v>155</v>
      </c>
      <c r="G1501" s="360">
        <v>7.9</v>
      </c>
      <c r="H1501" s="360">
        <v>26.5</v>
      </c>
      <c r="I1501" s="360">
        <v>337</v>
      </c>
      <c r="J1501" s="360">
        <v>22.8</v>
      </c>
      <c r="K1501" s="360">
        <v>85.9</v>
      </c>
      <c r="L1501" s="360">
        <v>134.6</v>
      </c>
      <c r="M1501" s="360">
        <v>123.4282</v>
      </c>
      <c r="N1501" s="360">
        <v>91.7</v>
      </c>
      <c r="O1501" s="360">
        <v>26.2</v>
      </c>
      <c r="P1501" s="369">
        <v>13.24</v>
      </c>
      <c r="Q1501" s="369">
        <v>13.59</v>
      </c>
      <c r="R1501" s="369">
        <v>13.89</v>
      </c>
      <c r="S1501" s="369">
        <v>13.5733333333333</v>
      </c>
      <c r="T1501" s="369">
        <v>678.666666666667</v>
      </c>
      <c r="U1501" s="371">
        <v>5.84871328307772</v>
      </c>
      <c r="V1501" s="372">
        <v>2</v>
      </c>
    </row>
    <row r="1502" s="6" customFormat="1" customHeight="1" spans="1:22">
      <c r="A1502" s="351"/>
      <c r="B1502" s="420"/>
      <c r="C1502" s="420"/>
      <c r="D1502" s="349" t="s">
        <v>786</v>
      </c>
      <c r="E1502" s="360">
        <v>90</v>
      </c>
      <c r="F1502" s="360">
        <v>151</v>
      </c>
      <c r="G1502" s="360">
        <v>7.5</v>
      </c>
      <c r="H1502" s="360">
        <v>34</v>
      </c>
      <c r="I1502" s="360">
        <v>353.3</v>
      </c>
      <c r="J1502" s="360">
        <v>23.6</v>
      </c>
      <c r="K1502" s="360">
        <v>69.4</v>
      </c>
      <c r="L1502" s="360">
        <v>126.7</v>
      </c>
      <c r="M1502" s="360">
        <v>120</v>
      </c>
      <c r="N1502" s="360">
        <v>94.7</v>
      </c>
      <c r="O1502" s="360">
        <v>27.6</v>
      </c>
      <c r="P1502" s="369">
        <v>13.15</v>
      </c>
      <c r="Q1502" s="369">
        <v>13.16</v>
      </c>
      <c r="R1502" s="369">
        <v>12.85</v>
      </c>
      <c r="S1502" s="369">
        <v>13.0533333333333</v>
      </c>
      <c r="T1502" s="369">
        <v>652.666666666667</v>
      </c>
      <c r="U1502" s="371">
        <v>10.9034267912772</v>
      </c>
      <c r="V1502" s="372">
        <v>4</v>
      </c>
    </row>
    <row r="1503" s="7" customFormat="1" customHeight="1" spans="1:22">
      <c r="A1503" s="353"/>
      <c r="B1503" s="420"/>
      <c r="C1503" s="421"/>
      <c r="D1503" s="355" t="s">
        <v>580</v>
      </c>
      <c r="E1503" s="361">
        <v>98.7666666666667</v>
      </c>
      <c r="F1503" s="361">
        <v>151.416666666667</v>
      </c>
      <c r="G1503" s="361">
        <v>7.99166666666667</v>
      </c>
      <c r="H1503" s="361">
        <v>32.3358333333333</v>
      </c>
      <c r="I1503" s="361">
        <v>349.613333333333</v>
      </c>
      <c r="J1503" s="361">
        <v>23.1133333333333</v>
      </c>
      <c r="K1503" s="361">
        <v>72.0666666666666</v>
      </c>
      <c r="L1503" s="361">
        <v>135.475</v>
      </c>
      <c r="M1503" s="361">
        <v>125.77485</v>
      </c>
      <c r="N1503" s="361">
        <v>92.8741666666667</v>
      </c>
      <c r="O1503" s="361">
        <v>26.55</v>
      </c>
      <c r="P1503" s="370">
        <v>14.98225</v>
      </c>
      <c r="Q1503" s="370">
        <v>14.9564166666667</v>
      </c>
      <c r="R1503" s="370">
        <v>15.0409166666667</v>
      </c>
      <c r="S1503" s="370">
        <v>14.99625</v>
      </c>
      <c r="T1503" s="370">
        <v>710.326721536351</v>
      </c>
      <c r="U1503" s="373">
        <v>6.32240041068848</v>
      </c>
      <c r="V1503" s="374">
        <v>1</v>
      </c>
    </row>
    <row r="1504" s="6" customFormat="1" customHeight="1" spans="1:22">
      <c r="A1504" s="347" t="s">
        <v>941</v>
      </c>
      <c r="B1504" s="420"/>
      <c r="C1504" s="419" t="s">
        <v>982</v>
      </c>
      <c r="D1504" s="349" t="s">
        <v>973</v>
      </c>
      <c r="E1504" s="360">
        <v>98</v>
      </c>
      <c r="F1504" s="360">
        <v>148</v>
      </c>
      <c r="G1504" s="360">
        <v>8.08</v>
      </c>
      <c r="H1504" s="360">
        <v>36.88</v>
      </c>
      <c r="I1504" s="360">
        <v>456.7</v>
      </c>
      <c r="J1504" s="360">
        <v>28.14</v>
      </c>
      <c r="K1504" s="360">
        <v>76.3</v>
      </c>
      <c r="L1504" s="360">
        <v>107.6</v>
      </c>
      <c r="M1504" s="360">
        <v>103</v>
      </c>
      <c r="N1504" s="360">
        <v>95.7</v>
      </c>
      <c r="O1504" s="360">
        <v>24.4</v>
      </c>
      <c r="P1504" s="369">
        <v>16.7</v>
      </c>
      <c r="Q1504" s="369">
        <v>15.4</v>
      </c>
      <c r="R1504" s="369">
        <v>15</v>
      </c>
      <c r="S1504" s="369">
        <v>15.7</v>
      </c>
      <c r="T1504" s="369">
        <v>697.777777777778</v>
      </c>
      <c r="U1504" s="371">
        <v>9.28074245939675</v>
      </c>
      <c r="V1504" s="372">
        <v>2</v>
      </c>
    </row>
    <row r="1505" s="6" customFormat="1" customHeight="1" spans="1:22">
      <c r="A1505" s="351"/>
      <c r="B1505" s="420"/>
      <c r="C1505" s="420"/>
      <c r="D1505" s="349" t="s">
        <v>850</v>
      </c>
      <c r="E1505" s="360">
        <v>105</v>
      </c>
      <c r="F1505" s="360">
        <v>153</v>
      </c>
      <c r="G1505" s="360">
        <v>7.7</v>
      </c>
      <c r="H1505" s="360">
        <v>32.2</v>
      </c>
      <c r="I1505" s="360">
        <v>318.2</v>
      </c>
      <c r="J1505" s="360">
        <v>23.5</v>
      </c>
      <c r="K1505" s="360">
        <v>72.9</v>
      </c>
      <c r="L1505" s="360">
        <v>124.9</v>
      </c>
      <c r="M1505" s="360">
        <v>118.7</v>
      </c>
      <c r="N1505" s="360">
        <v>95</v>
      </c>
      <c r="O1505" s="360">
        <v>25.8</v>
      </c>
      <c r="P1505" s="369">
        <v>12.39</v>
      </c>
      <c r="Q1505" s="369">
        <v>13</v>
      </c>
      <c r="R1505" s="369">
        <v>12.81</v>
      </c>
      <c r="S1505" s="369">
        <v>12.73</v>
      </c>
      <c r="T1505" s="369">
        <v>636.5</v>
      </c>
      <c r="U1505" s="371">
        <v>3.66449511400651</v>
      </c>
      <c r="V1505" s="372">
        <v>4</v>
      </c>
    </row>
    <row r="1506" s="6" customFormat="1" customHeight="1" spans="1:22">
      <c r="A1506" s="351"/>
      <c r="B1506" s="420"/>
      <c r="C1506" s="420"/>
      <c r="D1506" s="349" t="s">
        <v>880</v>
      </c>
      <c r="E1506" s="360">
        <v>112.4</v>
      </c>
      <c r="F1506" s="360">
        <v>148</v>
      </c>
      <c r="G1506" s="360">
        <v>7.2</v>
      </c>
      <c r="H1506" s="360">
        <v>32.5</v>
      </c>
      <c r="I1506" s="360">
        <v>350.9</v>
      </c>
      <c r="J1506" s="360">
        <v>20.8</v>
      </c>
      <c r="K1506" s="360">
        <v>64.1</v>
      </c>
      <c r="L1506" s="360">
        <v>141.2</v>
      </c>
      <c r="M1506" s="360">
        <v>129.9</v>
      </c>
      <c r="N1506" s="360">
        <v>92</v>
      </c>
      <c r="O1506" s="360">
        <v>27.3</v>
      </c>
      <c r="P1506" s="369">
        <v>13.82</v>
      </c>
      <c r="Q1506" s="369">
        <v>13.96</v>
      </c>
      <c r="R1506" s="369">
        <v>13.71</v>
      </c>
      <c r="S1506" s="369">
        <v>13.83</v>
      </c>
      <c r="T1506" s="369">
        <v>691.71</v>
      </c>
      <c r="U1506" s="371">
        <v>3.31</v>
      </c>
      <c r="V1506" s="372">
        <v>3</v>
      </c>
    </row>
    <row r="1507" s="6" customFormat="1" customHeight="1" spans="1:22">
      <c r="A1507" s="351"/>
      <c r="B1507" s="420"/>
      <c r="C1507" s="420"/>
      <c r="D1507" s="349" t="s">
        <v>736</v>
      </c>
      <c r="E1507" s="360">
        <v>113.3</v>
      </c>
      <c r="F1507" s="360">
        <v>148</v>
      </c>
      <c r="G1507" s="360">
        <v>7.1</v>
      </c>
      <c r="H1507" s="360">
        <v>30.5</v>
      </c>
      <c r="I1507" s="360">
        <v>329.577464788732</v>
      </c>
      <c r="J1507" s="360">
        <v>23.5</v>
      </c>
      <c r="K1507" s="360">
        <v>77.0491803278689</v>
      </c>
      <c r="L1507" s="360">
        <v>123.9</v>
      </c>
      <c r="M1507" s="360">
        <v>113.3</v>
      </c>
      <c r="N1507" s="360">
        <v>91.4447134786118</v>
      </c>
      <c r="O1507" s="360">
        <v>26.7</v>
      </c>
      <c r="P1507" s="369">
        <v>16.8</v>
      </c>
      <c r="Q1507" s="369">
        <v>17.5</v>
      </c>
      <c r="R1507" s="369">
        <v>17.2</v>
      </c>
      <c r="S1507" s="369">
        <v>17.1666666666667</v>
      </c>
      <c r="T1507" s="369">
        <v>711.722740464345</v>
      </c>
      <c r="U1507" s="371">
        <v>7.78</v>
      </c>
      <c r="V1507" s="372">
        <v>2</v>
      </c>
    </row>
    <row r="1508" s="6" customFormat="1" customHeight="1" spans="1:22">
      <c r="A1508" s="351"/>
      <c r="B1508" s="420"/>
      <c r="C1508" s="420"/>
      <c r="D1508" s="349" t="s">
        <v>784</v>
      </c>
      <c r="E1508" s="360">
        <v>103.8</v>
      </c>
      <c r="F1508" s="360">
        <v>159</v>
      </c>
      <c r="G1508" s="360">
        <v>7.81</v>
      </c>
      <c r="H1508" s="360">
        <v>35.62</v>
      </c>
      <c r="I1508" s="360">
        <v>356.1</v>
      </c>
      <c r="J1508" s="360">
        <v>24.42</v>
      </c>
      <c r="K1508" s="360">
        <v>68.6</v>
      </c>
      <c r="L1508" s="360">
        <v>129.5</v>
      </c>
      <c r="M1508" s="360">
        <v>121.7</v>
      </c>
      <c r="N1508" s="360">
        <v>94</v>
      </c>
      <c r="O1508" s="360">
        <v>25.8</v>
      </c>
      <c r="P1508" s="369">
        <v>16.37</v>
      </c>
      <c r="Q1508" s="369">
        <v>16.09</v>
      </c>
      <c r="R1508" s="369">
        <v>15.71</v>
      </c>
      <c r="S1508" s="369">
        <v>16.06</v>
      </c>
      <c r="T1508" s="369">
        <v>713.777777777778</v>
      </c>
      <c r="U1508" s="371">
        <v>2.88276745675849</v>
      </c>
      <c r="V1508" s="372">
        <v>3</v>
      </c>
    </row>
    <row r="1509" s="6" customFormat="1" customHeight="1" spans="1:22">
      <c r="A1509" s="351"/>
      <c r="B1509" s="420"/>
      <c r="C1509" s="420"/>
      <c r="D1509" s="349" t="s">
        <v>781</v>
      </c>
      <c r="E1509" s="360">
        <v>115.5</v>
      </c>
      <c r="F1509" s="360">
        <v>148</v>
      </c>
      <c r="G1509" s="360">
        <v>6.3</v>
      </c>
      <c r="H1509" s="360">
        <v>38</v>
      </c>
      <c r="I1509" s="360">
        <v>503.2</v>
      </c>
      <c r="J1509" s="360">
        <v>21.5</v>
      </c>
      <c r="K1509" s="360">
        <v>56.6</v>
      </c>
      <c r="L1509" s="360">
        <v>146.2</v>
      </c>
      <c r="M1509" s="360">
        <v>137.2</v>
      </c>
      <c r="N1509" s="360">
        <v>93.8</v>
      </c>
      <c r="O1509" s="360">
        <v>23.6</v>
      </c>
      <c r="P1509" s="369">
        <v>15.46</v>
      </c>
      <c r="Q1509" s="369">
        <v>15.67</v>
      </c>
      <c r="R1509" s="369">
        <v>15.65</v>
      </c>
      <c r="S1509" s="369">
        <v>15.5933333333333</v>
      </c>
      <c r="T1509" s="369">
        <v>687.536743092299</v>
      </c>
      <c r="U1509" s="371">
        <v>4.11751613621191</v>
      </c>
      <c r="V1509" s="372">
        <v>5</v>
      </c>
    </row>
    <row r="1510" s="6" customFormat="1" customHeight="1" spans="1:22">
      <c r="A1510" s="351"/>
      <c r="B1510" s="420"/>
      <c r="C1510" s="420"/>
      <c r="D1510" s="349" t="s">
        <v>815</v>
      </c>
      <c r="E1510" s="360">
        <v>100</v>
      </c>
      <c r="F1510" s="360">
        <v>163</v>
      </c>
      <c r="G1510" s="360"/>
      <c r="H1510" s="360"/>
      <c r="I1510" s="360"/>
      <c r="J1510" s="360">
        <v>15.56</v>
      </c>
      <c r="K1510" s="360"/>
      <c r="L1510" s="360">
        <v>160.7</v>
      </c>
      <c r="M1510" s="360">
        <v>139.2</v>
      </c>
      <c r="N1510" s="360">
        <v>86.6</v>
      </c>
      <c r="O1510" s="360">
        <v>25.08</v>
      </c>
      <c r="P1510" s="369">
        <v>12.74</v>
      </c>
      <c r="Q1510" s="369">
        <v>12.73</v>
      </c>
      <c r="R1510" s="369">
        <v>12.09</v>
      </c>
      <c r="S1510" s="369">
        <v>12.52</v>
      </c>
      <c r="T1510" s="369">
        <v>626.2</v>
      </c>
      <c r="U1510" s="371">
        <v>5.33</v>
      </c>
      <c r="V1510" s="372">
        <v>2</v>
      </c>
    </row>
    <row r="1511" s="6" customFormat="1" customHeight="1" spans="1:22">
      <c r="A1511" s="351"/>
      <c r="B1511" s="420"/>
      <c r="C1511" s="420"/>
      <c r="D1511" s="349" t="s">
        <v>794</v>
      </c>
      <c r="E1511" s="360">
        <v>89.6</v>
      </c>
      <c r="F1511" s="360">
        <v>156</v>
      </c>
      <c r="G1511" s="360">
        <v>6.7</v>
      </c>
      <c r="H1511" s="360">
        <v>23.4</v>
      </c>
      <c r="I1511" s="360">
        <v>249.3</v>
      </c>
      <c r="J1511" s="360">
        <v>16.7</v>
      </c>
      <c r="K1511" s="360">
        <v>71.4</v>
      </c>
      <c r="L1511" s="360">
        <v>163.8</v>
      </c>
      <c r="M1511" s="360">
        <v>153</v>
      </c>
      <c r="N1511" s="360">
        <v>93.4</v>
      </c>
      <c r="O1511" s="360">
        <v>26.2</v>
      </c>
      <c r="P1511" s="369">
        <v>12.97</v>
      </c>
      <c r="Q1511" s="369">
        <v>13.35</v>
      </c>
      <c r="R1511" s="369">
        <v>13.85</v>
      </c>
      <c r="S1511" s="369">
        <v>13.39</v>
      </c>
      <c r="T1511" s="369">
        <v>669.5</v>
      </c>
      <c r="U1511" s="371">
        <v>8.8263979193758</v>
      </c>
      <c r="V1511" s="372">
        <v>5</v>
      </c>
    </row>
    <row r="1512" s="6" customFormat="1" customHeight="1" spans="1:22">
      <c r="A1512" s="351"/>
      <c r="B1512" s="420"/>
      <c r="C1512" s="420"/>
      <c r="D1512" s="349" t="s">
        <v>727</v>
      </c>
      <c r="E1512" s="360">
        <v>107</v>
      </c>
      <c r="F1512" s="360">
        <v>145</v>
      </c>
      <c r="G1512" s="360">
        <v>9.3</v>
      </c>
      <c r="H1512" s="360">
        <v>32.5</v>
      </c>
      <c r="I1512" s="360">
        <v>348.9</v>
      </c>
      <c r="J1512" s="360">
        <v>25.1</v>
      </c>
      <c r="K1512" s="360">
        <v>77.1</v>
      </c>
      <c r="L1512" s="360">
        <v>120.8</v>
      </c>
      <c r="M1512" s="360">
        <v>108.7</v>
      </c>
      <c r="N1512" s="360">
        <v>89.9</v>
      </c>
      <c r="O1512" s="360">
        <v>27.4</v>
      </c>
      <c r="P1512" s="369">
        <v>15.34</v>
      </c>
      <c r="Q1512" s="369">
        <v>15.84</v>
      </c>
      <c r="R1512" s="369">
        <v>16.8</v>
      </c>
      <c r="S1512" s="369">
        <v>15.99</v>
      </c>
      <c r="T1512" s="369">
        <v>683.5</v>
      </c>
      <c r="U1512" s="371">
        <v>5.59</v>
      </c>
      <c r="V1512" s="372">
        <v>4</v>
      </c>
    </row>
    <row r="1513" s="6" customFormat="1" customHeight="1" spans="1:22">
      <c r="A1513" s="351"/>
      <c r="B1513" s="420"/>
      <c r="C1513" s="420"/>
      <c r="D1513" s="349" t="s">
        <v>788</v>
      </c>
      <c r="E1513" s="360">
        <v>98.3333333333333</v>
      </c>
      <c r="F1513" s="360">
        <v>150</v>
      </c>
      <c r="G1513" s="360">
        <v>8.81922222222222</v>
      </c>
      <c r="H1513" s="360">
        <v>35.6118888888889</v>
      </c>
      <c r="I1513" s="360">
        <v>303.798520907614</v>
      </c>
      <c r="J1513" s="360">
        <v>25.9537111111111</v>
      </c>
      <c r="K1513" s="360">
        <v>72.8793442888923</v>
      </c>
      <c r="L1513" s="360">
        <v>160.866666666667</v>
      </c>
      <c r="M1513" s="360">
        <v>154.53333333333</v>
      </c>
      <c r="N1513" s="360">
        <v>96.062992125982</v>
      </c>
      <c r="O1513" s="360">
        <v>28.45</v>
      </c>
      <c r="P1513" s="369">
        <v>12.62</v>
      </c>
      <c r="Q1513" s="369">
        <v>12.71</v>
      </c>
      <c r="R1513" s="369">
        <v>12.65</v>
      </c>
      <c r="S1513" s="369">
        <v>12.66</v>
      </c>
      <c r="T1513" s="369">
        <v>633</v>
      </c>
      <c r="U1513" s="371">
        <v>4.65693028382474</v>
      </c>
      <c r="V1513" s="372">
        <v>2</v>
      </c>
    </row>
    <row r="1514" s="6" customFormat="1" customHeight="1" spans="1:22">
      <c r="A1514" s="351"/>
      <c r="B1514" s="420"/>
      <c r="C1514" s="420"/>
      <c r="D1514" s="349" t="s">
        <v>786</v>
      </c>
      <c r="E1514" s="360">
        <v>100</v>
      </c>
      <c r="F1514" s="360">
        <v>149</v>
      </c>
      <c r="G1514" s="360">
        <v>7.3</v>
      </c>
      <c r="H1514" s="360">
        <v>30.6</v>
      </c>
      <c r="I1514" s="360">
        <v>319.2</v>
      </c>
      <c r="J1514" s="360">
        <v>21.3</v>
      </c>
      <c r="K1514" s="360">
        <v>69.6</v>
      </c>
      <c r="L1514" s="360">
        <v>127</v>
      </c>
      <c r="M1514" s="360">
        <v>119</v>
      </c>
      <c r="N1514" s="360">
        <v>93.7</v>
      </c>
      <c r="O1514" s="360">
        <v>27.9</v>
      </c>
      <c r="P1514" s="369">
        <v>12.98</v>
      </c>
      <c r="Q1514" s="369">
        <v>12.54</v>
      </c>
      <c r="R1514" s="369">
        <v>12.28</v>
      </c>
      <c r="S1514" s="369">
        <v>12.6</v>
      </c>
      <c r="T1514" s="369">
        <v>630</v>
      </c>
      <c r="U1514" s="371">
        <v>6.68924640135478</v>
      </c>
      <c r="V1514" s="372">
        <v>5</v>
      </c>
    </row>
    <row r="1515" s="7" customFormat="1" customHeight="1" spans="1:23">
      <c r="A1515" s="353"/>
      <c r="B1515" s="420"/>
      <c r="C1515" s="421"/>
      <c r="D1515" s="355" t="s">
        <v>580</v>
      </c>
      <c r="E1515" s="361">
        <v>103.90303030303</v>
      </c>
      <c r="F1515" s="361">
        <v>151.545454545455</v>
      </c>
      <c r="G1515" s="361">
        <v>7.63092222222222</v>
      </c>
      <c r="H1515" s="361">
        <v>32.7811888888889</v>
      </c>
      <c r="I1515" s="361">
        <v>353.587598569635</v>
      </c>
      <c r="J1515" s="361">
        <v>22.406701010101</v>
      </c>
      <c r="K1515" s="361">
        <v>70.6528524616761</v>
      </c>
      <c r="L1515" s="361">
        <v>136.951515151515</v>
      </c>
      <c r="M1515" s="361">
        <v>127.112121212121</v>
      </c>
      <c r="N1515" s="361">
        <v>92.8734277822358</v>
      </c>
      <c r="O1515" s="361">
        <v>26.2390909090909</v>
      </c>
      <c r="P1515" s="370">
        <v>14.3809090909091</v>
      </c>
      <c r="Q1515" s="370">
        <v>14.4354545454545</v>
      </c>
      <c r="R1515" s="370">
        <v>14.3409090909091</v>
      </c>
      <c r="S1515" s="370">
        <v>14.3854545454545</v>
      </c>
      <c r="T1515" s="370">
        <v>671.020458101109</v>
      </c>
      <c r="U1515" s="373">
        <v>5.6136091723455</v>
      </c>
      <c r="V1515" s="374">
        <v>1</v>
      </c>
      <c r="W1515" s="435"/>
    </row>
    <row r="1516" s="6" customFormat="1" customHeight="1" spans="1:22">
      <c r="A1516" s="347" t="s">
        <v>941</v>
      </c>
      <c r="B1516" s="420"/>
      <c r="C1516" s="416" t="s">
        <v>983</v>
      </c>
      <c r="D1516" s="349" t="s">
        <v>973</v>
      </c>
      <c r="E1516" s="360">
        <v>96.1</v>
      </c>
      <c r="F1516" s="360">
        <v>148</v>
      </c>
      <c r="G1516" s="360">
        <v>8.96</v>
      </c>
      <c r="H1516" s="360">
        <v>41.55</v>
      </c>
      <c r="I1516" s="360">
        <v>463.9</v>
      </c>
      <c r="J1516" s="360">
        <v>32.76</v>
      </c>
      <c r="K1516" s="360">
        <v>78.8</v>
      </c>
      <c r="L1516" s="360">
        <v>114.2</v>
      </c>
      <c r="M1516" s="360">
        <v>101.8</v>
      </c>
      <c r="N1516" s="360">
        <v>89.1</v>
      </c>
      <c r="O1516" s="360">
        <v>27.9</v>
      </c>
      <c r="P1516" s="369">
        <v>419.8</v>
      </c>
      <c r="Q1516" s="369">
        <v>400.3</v>
      </c>
      <c r="R1516" s="369"/>
      <c r="S1516" s="369">
        <v>410.1</v>
      </c>
      <c r="T1516" s="369">
        <v>670.36</v>
      </c>
      <c r="U1516" s="371">
        <v>10.3</v>
      </c>
      <c r="V1516" s="372">
        <v>2</v>
      </c>
    </row>
    <row r="1517" s="6" customFormat="1" customHeight="1" spans="1:22">
      <c r="A1517" s="351"/>
      <c r="B1517" s="420"/>
      <c r="C1517" s="417"/>
      <c r="D1517" s="349" t="s">
        <v>785</v>
      </c>
      <c r="E1517" s="360">
        <v>96</v>
      </c>
      <c r="F1517" s="360">
        <v>152</v>
      </c>
      <c r="G1517" s="360">
        <v>10.1</v>
      </c>
      <c r="H1517" s="360">
        <v>35.5</v>
      </c>
      <c r="I1517" s="360">
        <v>251</v>
      </c>
      <c r="J1517" s="360">
        <v>26</v>
      </c>
      <c r="K1517" s="360">
        <v>73</v>
      </c>
      <c r="L1517" s="360">
        <v>119</v>
      </c>
      <c r="M1517" s="360">
        <v>101</v>
      </c>
      <c r="N1517" s="360">
        <v>84.8739495798319</v>
      </c>
      <c r="O1517" s="360">
        <v>26.5</v>
      </c>
      <c r="P1517" s="369">
        <v>206</v>
      </c>
      <c r="Q1517" s="369">
        <v>208</v>
      </c>
      <c r="R1517" s="369"/>
      <c r="S1517" s="369">
        <v>207</v>
      </c>
      <c r="T1517" s="369">
        <v>690</v>
      </c>
      <c r="U1517" s="371">
        <v>1.47058823529412</v>
      </c>
      <c r="V1517" s="372">
        <v>3</v>
      </c>
    </row>
    <row r="1518" s="6" customFormat="1" customHeight="1" spans="1:22">
      <c r="A1518" s="351"/>
      <c r="B1518" s="420"/>
      <c r="C1518" s="417"/>
      <c r="D1518" s="349" t="s">
        <v>850</v>
      </c>
      <c r="E1518" s="360">
        <v>100</v>
      </c>
      <c r="F1518" s="360">
        <v>153</v>
      </c>
      <c r="G1518" s="360">
        <v>7.7</v>
      </c>
      <c r="H1518" s="360">
        <v>33.61</v>
      </c>
      <c r="I1518" s="360">
        <v>336.5</v>
      </c>
      <c r="J1518" s="360">
        <v>21.7</v>
      </c>
      <c r="K1518" s="360">
        <v>64.6</v>
      </c>
      <c r="L1518" s="360">
        <v>130.4</v>
      </c>
      <c r="M1518" s="360">
        <v>123.7</v>
      </c>
      <c r="N1518" s="360">
        <v>94.8</v>
      </c>
      <c r="O1518" s="360">
        <v>26.2</v>
      </c>
      <c r="P1518" s="369">
        <v>212.62</v>
      </c>
      <c r="Q1518" s="369">
        <v>212.3</v>
      </c>
      <c r="R1518" s="369"/>
      <c r="S1518" s="369">
        <v>212.46</v>
      </c>
      <c r="T1518" s="369">
        <v>637.38</v>
      </c>
      <c r="U1518" s="371">
        <v>3.6</v>
      </c>
      <c r="V1518" s="372">
        <v>2</v>
      </c>
    </row>
    <row r="1519" s="6" customFormat="1" customHeight="1" spans="1:22">
      <c r="A1519" s="351"/>
      <c r="B1519" s="420"/>
      <c r="C1519" s="417"/>
      <c r="D1519" s="349" t="s">
        <v>880</v>
      </c>
      <c r="E1519" s="360">
        <v>99.5</v>
      </c>
      <c r="F1519" s="360">
        <v>147</v>
      </c>
      <c r="G1519" s="360">
        <v>7.2</v>
      </c>
      <c r="H1519" s="360">
        <v>32.9</v>
      </c>
      <c r="I1519" s="360">
        <v>356.9</v>
      </c>
      <c r="J1519" s="360">
        <v>21.4</v>
      </c>
      <c r="K1519" s="360">
        <v>65</v>
      </c>
      <c r="L1519" s="360">
        <v>132.5</v>
      </c>
      <c r="M1519" s="360">
        <v>123.7</v>
      </c>
      <c r="N1519" s="360">
        <v>93.4</v>
      </c>
      <c r="O1519" s="360">
        <v>27.5</v>
      </c>
      <c r="P1519" s="369">
        <v>172.85</v>
      </c>
      <c r="Q1519" s="369">
        <v>177.5</v>
      </c>
      <c r="R1519" s="369"/>
      <c r="S1519" s="369">
        <v>175.18</v>
      </c>
      <c r="T1519" s="369">
        <v>700.59</v>
      </c>
      <c r="U1519" s="371">
        <v>4.1</v>
      </c>
      <c r="V1519" s="372">
        <v>4</v>
      </c>
    </row>
    <row r="1520" s="6" customFormat="1" customHeight="1" spans="1:22">
      <c r="A1520" s="351"/>
      <c r="B1520" s="420"/>
      <c r="C1520" s="417"/>
      <c r="D1520" s="349" t="s">
        <v>784</v>
      </c>
      <c r="E1520" s="360">
        <v>98.7</v>
      </c>
      <c r="F1520" s="360">
        <v>157</v>
      </c>
      <c r="G1520" s="360">
        <v>7.61</v>
      </c>
      <c r="H1520" s="360">
        <v>40.66</v>
      </c>
      <c r="I1520" s="360">
        <v>434.3</v>
      </c>
      <c r="J1520" s="360">
        <v>23.11</v>
      </c>
      <c r="K1520" s="360">
        <v>56.8</v>
      </c>
      <c r="L1520" s="360">
        <v>133.5</v>
      </c>
      <c r="M1520" s="360">
        <v>125.4</v>
      </c>
      <c r="N1520" s="360">
        <v>93.9</v>
      </c>
      <c r="O1520" s="360">
        <v>25.2</v>
      </c>
      <c r="P1520" s="369">
        <v>356.3</v>
      </c>
      <c r="Q1520" s="369">
        <v>349.6</v>
      </c>
      <c r="R1520" s="369"/>
      <c r="S1520" s="369">
        <v>352.95</v>
      </c>
      <c r="T1520" s="369">
        <v>672.285714285714</v>
      </c>
      <c r="U1520" s="371">
        <v>0.641573994867415</v>
      </c>
      <c r="V1520" s="372">
        <v>4</v>
      </c>
    </row>
    <row r="1521" s="6" customFormat="1" customHeight="1" spans="1:22">
      <c r="A1521" s="351"/>
      <c r="B1521" s="420"/>
      <c r="C1521" s="417"/>
      <c r="D1521" s="349" t="s">
        <v>781</v>
      </c>
      <c r="E1521" s="360">
        <v>110</v>
      </c>
      <c r="F1521" s="360">
        <v>144</v>
      </c>
      <c r="G1521" s="360">
        <v>6.4</v>
      </c>
      <c r="H1521" s="360">
        <v>33.3</v>
      </c>
      <c r="I1521" s="360">
        <v>420.3</v>
      </c>
      <c r="J1521" s="360">
        <v>21.7</v>
      </c>
      <c r="K1521" s="360">
        <v>65.1</v>
      </c>
      <c r="L1521" s="360">
        <v>161.7</v>
      </c>
      <c r="M1521" s="360">
        <v>135.7</v>
      </c>
      <c r="N1521" s="360">
        <v>84</v>
      </c>
      <c r="O1521" s="360">
        <v>23.4</v>
      </c>
      <c r="P1521" s="369">
        <v>180.36</v>
      </c>
      <c r="Q1521" s="369">
        <v>177.66</v>
      </c>
      <c r="R1521" s="369"/>
      <c r="S1521" s="369">
        <v>179.01</v>
      </c>
      <c r="T1521" s="369">
        <v>694.02</v>
      </c>
      <c r="U1521" s="371">
        <v>1.97178959741404</v>
      </c>
      <c r="V1521" s="372">
        <v>3</v>
      </c>
    </row>
    <row r="1522" s="6" customFormat="1" customHeight="1" spans="1:22">
      <c r="A1522" s="351"/>
      <c r="B1522" s="420"/>
      <c r="C1522" s="417"/>
      <c r="D1522" s="349" t="s">
        <v>815</v>
      </c>
      <c r="E1522" s="360">
        <v>96.5</v>
      </c>
      <c r="F1522" s="360">
        <v>156</v>
      </c>
      <c r="G1522" s="360"/>
      <c r="H1522" s="360"/>
      <c r="I1522" s="360"/>
      <c r="J1522" s="360">
        <v>24</v>
      </c>
      <c r="K1522" s="360"/>
      <c r="L1522" s="360">
        <v>128</v>
      </c>
      <c r="M1522" s="360">
        <v>113.9</v>
      </c>
      <c r="N1522" s="360">
        <v>89</v>
      </c>
      <c r="O1522" s="360">
        <v>26.67</v>
      </c>
      <c r="P1522" s="369">
        <v>317.68</v>
      </c>
      <c r="Q1522" s="369">
        <v>324.93</v>
      </c>
      <c r="R1522" s="369"/>
      <c r="S1522" s="369">
        <v>321.31</v>
      </c>
      <c r="T1522" s="369">
        <v>642.62</v>
      </c>
      <c r="U1522" s="371">
        <v>5.12</v>
      </c>
      <c r="V1522" s="372">
        <v>2</v>
      </c>
    </row>
    <row r="1523" s="6" customFormat="1" customHeight="1" spans="1:22">
      <c r="A1523" s="351"/>
      <c r="B1523" s="420"/>
      <c r="C1523" s="417"/>
      <c r="D1523" s="349" t="s">
        <v>788</v>
      </c>
      <c r="E1523" s="360">
        <v>108.6</v>
      </c>
      <c r="F1523" s="360">
        <v>155</v>
      </c>
      <c r="G1523" s="360">
        <v>6.81922222222222</v>
      </c>
      <c r="H1523" s="360">
        <v>28.6118888888889</v>
      </c>
      <c r="I1523" s="360">
        <v>319.577012692878</v>
      </c>
      <c r="J1523" s="360">
        <v>19.5125</v>
      </c>
      <c r="K1523" s="360">
        <v>68.1971752224211</v>
      </c>
      <c r="L1523" s="360">
        <v>160.866666666667</v>
      </c>
      <c r="M1523" s="360">
        <v>154.53333333333</v>
      </c>
      <c r="N1523" s="360">
        <v>96.062992125982</v>
      </c>
      <c r="O1523" s="360">
        <v>28.45</v>
      </c>
      <c r="P1523" s="369">
        <v>350.8</v>
      </c>
      <c r="Q1523" s="369">
        <v>333.6</v>
      </c>
      <c r="R1523" s="369"/>
      <c r="S1523" s="369">
        <v>342.2</v>
      </c>
      <c r="T1523" s="369">
        <v>684.4</v>
      </c>
      <c r="U1523" s="371">
        <v>3.94896719319563</v>
      </c>
      <c r="V1523" s="372">
        <v>3</v>
      </c>
    </row>
    <row r="1524" s="6" customFormat="1" customHeight="1" spans="1:22">
      <c r="A1524" s="351"/>
      <c r="B1524" s="420"/>
      <c r="C1524" s="417"/>
      <c r="D1524" s="349" t="s">
        <v>786</v>
      </c>
      <c r="E1524" s="360">
        <v>98.4</v>
      </c>
      <c r="F1524" s="360">
        <v>150</v>
      </c>
      <c r="G1524" s="360">
        <v>6.9</v>
      </c>
      <c r="H1524" s="360">
        <v>35.5</v>
      </c>
      <c r="I1524" s="360">
        <v>422.1</v>
      </c>
      <c r="J1524" s="360">
        <v>22.48</v>
      </c>
      <c r="K1524" s="360">
        <v>69.3</v>
      </c>
      <c r="L1524" s="360">
        <v>126.4</v>
      </c>
      <c r="M1524" s="360">
        <v>122.4</v>
      </c>
      <c r="N1524" s="360">
        <v>96.8</v>
      </c>
      <c r="O1524" s="360">
        <v>27.2</v>
      </c>
      <c r="P1524" s="369">
        <v>239</v>
      </c>
      <c r="Q1524" s="369">
        <v>210.5</v>
      </c>
      <c r="R1524" s="369"/>
      <c r="S1524" s="369">
        <v>224.75</v>
      </c>
      <c r="T1524" s="369">
        <v>666.3</v>
      </c>
      <c r="U1524" s="371">
        <v>6.61</v>
      </c>
      <c r="V1524" s="372">
        <v>1</v>
      </c>
    </row>
    <row r="1525" s="7" customFormat="1" customHeight="1" spans="1:22">
      <c r="A1525" s="353"/>
      <c r="B1525" s="421"/>
      <c r="C1525" s="418"/>
      <c r="D1525" s="355" t="s">
        <v>580</v>
      </c>
      <c r="E1525" s="361">
        <v>100.422222222222</v>
      </c>
      <c r="F1525" s="361">
        <v>151.333333333333</v>
      </c>
      <c r="G1525" s="361">
        <v>7.71115277777778</v>
      </c>
      <c r="H1525" s="361">
        <v>35.2039861111111</v>
      </c>
      <c r="I1525" s="361">
        <v>375.57212658661</v>
      </c>
      <c r="J1525" s="361">
        <v>23.6291666666667</v>
      </c>
      <c r="K1525" s="361">
        <v>67.5996469028026</v>
      </c>
      <c r="L1525" s="361">
        <v>134.062962962963</v>
      </c>
      <c r="M1525" s="361">
        <v>122.459259259259</v>
      </c>
      <c r="N1525" s="361">
        <v>91.3263268562015</v>
      </c>
      <c r="O1525" s="361">
        <v>26.5577777777778</v>
      </c>
      <c r="P1525" s="370">
        <v>272.823333333333</v>
      </c>
      <c r="Q1525" s="370">
        <v>266.043333333333</v>
      </c>
      <c r="R1525" s="370"/>
      <c r="S1525" s="370">
        <v>269.44</v>
      </c>
      <c r="T1525" s="370">
        <v>673.10619047619</v>
      </c>
      <c r="U1525" s="373">
        <v>4.10450591732611</v>
      </c>
      <c r="V1525" s="374">
        <v>2</v>
      </c>
    </row>
    <row r="1526" s="12" customFormat="1" ht="15" customHeight="1" spans="1:22">
      <c r="A1526" s="425" t="s">
        <v>871</v>
      </c>
      <c r="B1526" s="426" t="s">
        <v>984</v>
      </c>
      <c r="C1526" s="427" t="s">
        <v>985</v>
      </c>
      <c r="D1526" s="428" t="s">
        <v>973</v>
      </c>
      <c r="E1526" s="429">
        <v>100.8</v>
      </c>
      <c r="F1526" s="429">
        <v>146</v>
      </c>
      <c r="G1526" s="429">
        <v>8.69</v>
      </c>
      <c r="H1526" s="429">
        <v>30.28</v>
      </c>
      <c r="I1526" s="429">
        <v>369.72</v>
      </c>
      <c r="J1526" s="429">
        <v>24.53</v>
      </c>
      <c r="K1526" s="429">
        <v>81</v>
      </c>
      <c r="L1526" s="429">
        <v>111.75</v>
      </c>
      <c r="M1526" s="429">
        <v>97.35</v>
      </c>
      <c r="N1526" s="429">
        <v>87.11</v>
      </c>
      <c r="O1526" s="429">
        <v>28</v>
      </c>
      <c r="P1526" s="429">
        <v>15.45</v>
      </c>
      <c r="Q1526" s="429">
        <v>15.6</v>
      </c>
      <c r="R1526" s="429">
        <v>15.16</v>
      </c>
      <c r="S1526" s="429">
        <v>15.4</v>
      </c>
      <c r="T1526" s="429">
        <v>684.93</v>
      </c>
      <c r="U1526" s="104">
        <v>0.543135211308946</v>
      </c>
      <c r="V1526" s="436">
        <v>11</v>
      </c>
    </row>
    <row r="1527" s="12" customFormat="1" ht="15" customHeight="1" spans="1:22">
      <c r="A1527" s="430"/>
      <c r="B1527" s="431"/>
      <c r="C1527" s="432"/>
      <c r="D1527" s="428" t="s">
        <v>785</v>
      </c>
      <c r="E1527" s="429">
        <v>94</v>
      </c>
      <c r="F1527" s="429">
        <v>148</v>
      </c>
      <c r="G1527" s="429">
        <v>10.9</v>
      </c>
      <c r="H1527" s="429">
        <v>36.9</v>
      </c>
      <c r="I1527" s="429">
        <v>239</v>
      </c>
      <c r="J1527" s="429">
        <v>27.3</v>
      </c>
      <c r="K1527" s="429">
        <v>74</v>
      </c>
      <c r="L1527" s="429">
        <v>126</v>
      </c>
      <c r="M1527" s="429">
        <v>122</v>
      </c>
      <c r="N1527" s="429">
        <v>97</v>
      </c>
      <c r="O1527" s="429"/>
      <c r="P1527" s="429">
        <v>14.85</v>
      </c>
      <c r="Q1527" s="429">
        <v>14.95</v>
      </c>
      <c r="R1527" s="429">
        <v>15.3</v>
      </c>
      <c r="S1527" s="429">
        <v>15.0333333333333</v>
      </c>
      <c r="T1527" s="429">
        <v>742.38683127572</v>
      </c>
      <c r="U1527" s="104">
        <v>6.46836638338053</v>
      </c>
      <c r="V1527" s="436">
        <v>4</v>
      </c>
    </row>
    <row r="1528" s="12" customFormat="1" ht="15" customHeight="1" spans="1:22">
      <c r="A1528" s="430"/>
      <c r="B1528" s="431"/>
      <c r="C1528" s="432"/>
      <c r="D1528" s="428" t="s">
        <v>850</v>
      </c>
      <c r="E1528" s="429">
        <v>100</v>
      </c>
      <c r="F1528" s="429">
        <v>152</v>
      </c>
      <c r="G1528" s="429">
        <v>7.3</v>
      </c>
      <c r="H1528" s="429">
        <v>33.2</v>
      </c>
      <c r="I1528" s="429">
        <v>354.7</v>
      </c>
      <c r="J1528" s="429">
        <v>20.1</v>
      </c>
      <c r="K1528" s="429">
        <v>60.5</v>
      </c>
      <c r="L1528" s="429">
        <v>114.1</v>
      </c>
      <c r="M1528" s="429">
        <v>102.52</v>
      </c>
      <c r="N1528" s="429">
        <v>89.85</v>
      </c>
      <c r="O1528" s="429">
        <v>30.1</v>
      </c>
      <c r="P1528" s="429">
        <v>13.1</v>
      </c>
      <c r="Q1528" s="429">
        <v>13.75</v>
      </c>
      <c r="R1528" s="429">
        <v>13.29</v>
      </c>
      <c r="S1528" s="429">
        <v>13.38</v>
      </c>
      <c r="T1528" s="429">
        <v>669</v>
      </c>
      <c r="U1528" s="104">
        <v>1.9040365575019</v>
      </c>
      <c r="V1528" s="436">
        <v>10</v>
      </c>
    </row>
    <row r="1529" s="12" customFormat="1" ht="15" customHeight="1" spans="1:22">
      <c r="A1529" s="430"/>
      <c r="B1529" s="431"/>
      <c r="C1529" s="432"/>
      <c r="D1529" s="428" t="s">
        <v>880</v>
      </c>
      <c r="E1529" s="429">
        <v>103.4</v>
      </c>
      <c r="F1529" s="429">
        <v>149</v>
      </c>
      <c r="G1529" s="429">
        <v>8</v>
      </c>
      <c r="H1529" s="429">
        <v>30.1</v>
      </c>
      <c r="I1529" s="429">
        <v>276.3</v>
      </c>
      <c r="J1529" s="429">
        <v>22.3</v>
      </c>
      <c r="K1529" s="429">
        <v>74.1</v>
      </c>
      <c r="L1529" s="429">
        <v>149.2</v>
      </c>
      <c r="M1529" s="429">
        <v>138.6</v>
      </c>
      <c r="N1529" s="429">
        <v>92.9</v>
      </c>
      <c r="O1529" s="429">
        <v>27.9</v>
      </c>
      <c r="P1529" s="429">
        <v>14.19</v>
      </c>
      <c r="Q1529" s="429">
        <v>13.97</v>
      </c>
      <c r="R1529" s="429">
        <v>14.56</v>
      </c>
      <c r="S1529" s="429">
        <v>14.24</v>
      </c>
      <c r="T1529" s="429">
        <v>712</v>
      </c>
      <c r="U1529" s="104">
        <v>3.26323422770123</v>
      </c>
      <c r="V1529" s="436">
        <v>3</v>
      </c>
    </row>
    <row r="1530" s="12" customFormat="1" ht="15" customHeight="1" spans="1:22">
      <c r="A1530" s="430"/>
      <c r="B1530" s="431"/>
      <c r="C1530" s="432"/>
      <c r="D1530" s="428" t="s">
        <v>736</v>
      </c>
      <c r="E1530" s="429">
        <v>107.7</v>
      </c>
      <c r="F1530" s="429">
        <v>149</v>
      </c>
      <c r="G1530" s="429">
        <v>8.2</v>
      </c>
      <c r="H1530" s="429">
        <v>31.6</v>
      </c>
      <c r="I1530" s="429">
        <v>285.4</v>
      </c>
      <c r="J1530" s="429">
        <v>22.4</v>
      </c>
      <c r="K1530" s="429">
        <v>70.89</v>
      </c>
      <c r="L1530" s="429">
        <v>127.5</v>
      </c>
      <c r="M1530" s="429">
        <v>121.6</v>
      </c>
      <c r="N1530" s="429">
        <v>95.4</v>
      </c>
      <c r="O1530" s="429">
        <v>30.5</v>
      </c>
      <c r="P1530" s="429">
        <v>17.75</v>
      </c>
      <c r="Q1530" s="429">
        <v>17.65</v>
      </c>
      <c r="R1530" s="429">
        <v>17.6</v>
      </c>
      <c r="S1530" s="429">
        <v>17.19</v>
      </c>
      <c r="T1530" s="429">
        <v>712.7</v>
      </c>
      <c r="U1530" s="104">
        <v>2.17921146953406</v>
      </c>
      <c r="V1530" s="436">
        <v>7</v>
      </c>
    </row>
    <row r="1531" s="12" customFormat="1" ht="15" customHeight="1" spans="1:22">
      <c r="A1531" s="430"/>
      <c r="B1531" s="431"/>
      <c r="C1531" s="432"/>
      <c r="D1531" s="428" t="s">
        <v>784</v>
      </c>
      <c r="E1531" s="429">
        <v>97.5</v>
      </c>
      <c r="F1531" s="429">
        <v>157</v>
      </c>
      <c r="G1531" s="429">
        <v>7.48</v>
      </c>
      <c r="H1531" s="429">
        <v>35.97</v>
      </c>
      <c r="I1531" s="429">
        <v>380.9</v>
      </c>
      <c r="J1531" s="429">
        <v>25.34</v>
      </c>
      <c r="K1531" s="429">
        <v>70.4</v>
      </c>
      <c r="L1531" s="429">
        <v>114.7</v>
      </c>
      <c r="M1531" s="429">
        <v>108.3</v>
      </c>
      <c r="N1531" s="429">
        <v>94.4</v>
      </c>
      <c r="O1531" s="429">
        <v>29.7</v>
      </c>
      <c r="P1531" s="429">
        <v>16.577</v>
      </c>
      <c r="Q1531" s="429">
        <v>15.932</v>
      </c>
      <c r="R1531" s="429">
        <v>16.279</v>
      </c>
      <c r="S1531" s="429">
        <v>16.263</v>
      </c>
      <c r="T1531" s="429">
        <v>722.8</v>
      </c>
      <c r="U1531" s="104">
        <v>3.62724014336917</v>
      </c>
      <c r="V1531" s="436">
        <v>8</v>
      </c>
    </row>
    <row r="1532" s="12" customFormat="1" ht="15" customHeight="1" spans="1:22">
      <c r="A1532" s="430"/>
      <c r="B1532" s="431"/>
      <c r="C1532" s="432"/>
      <c r="D1532" s="428" t="s">
        <v>781</v>
      </c>
      <c r="E1532" s="429">
        <v>109</v>
      </c>
      <c r="F1532" s="429">
        <v>140</v>
      </c>
      <c r="G1532" s="429">
        <v>6.5</v>
      </c>
      <c r="H1532" s="429">
        <v>33.8</v>
      </c>
      <c r="I1532" s="429">
        <v>420</v>
      </c>
      <c r="J1532" s="429">
        <v>21.9</v>
      </c>
      <c r="K1532" s="429">
        <v>64.8</v>
      </c>
      <c r="L1532" s="429">
        <v>119.5</v>
      </c>
      <c r="M1532" s="429">
        <v>112.3</v>
      </c>
      <c r="N1532" s="429">
        <v>94</v>
      </c>
      <c r="O1532" s="429">
        <v>29.7</v>
      </c>
      <c r="P1532" s="429">
        <v>14.4</v>
      </c>
      <c r="Q1532" s="429">
        <v>14.3</v>
      </c>
      <c r="R1532" s="429">
        <v>14.7</v>
      </c>
      <c r="S1532" s="429">
        <v>14.5</v>
      </c>
      <c r="T1532" s="429">
        <v>723.2</v>
      </c>
      <c r="U1532" s="104">
        <v>4.93325594892629</v>
      </c>
      <c r="V1532" s="436">
        <v>4</v>
      </c>
    </row>
    <row r="1533" s="12" customFormat="1" ht="15" customHeight="1" spans="1:22">
      <c r="A1533" s="430"/>
      <c r="B1533" s="431"/>
      <c r="C1533" s="432"/>
      <c r="D1533" s="428" t="s">
        <v>815</v>
      </c>
      <c r="E1533" s="429">
        <v>102</v>
      </c>
      <c r="F1533" s="429">
        <v>158</v>
      </c>
      <c r="G1533" s="429">
        <v>9.52</v>
      </c>
      <c r="H1533" s="429">
        <v>23.94</v>
      </c>
      <c r="I1533" s="429">
        <v>251.33</v>
      </c>
      <c r="J1533" s="429">
        <v>19.94</v>
      </c>
      <c r="K1533" s="429">
        <v>83.29</v>
      </c>
      <c r="L1533" s="429">
        <v>90.4</v>
      </c>
      <c r="M1533" s="429">
        <v>87.8</v>
      </c>
      <c r="N1533" s="429">
        <v>97.1</v>
      </c>
      <c r="O1533" s="429">
        <v>29.4</v>
      </c>
      <c r="P1533" s="429">
        <v>11.71</v>
      </c>
      <c r="Q1533" s="429">
        <v>12.3</v>
      </c>
      <c r="R1533" s="429">
        <v>11.82</v>
      </c>
      <c r="S1533" s="429">
        <v>11.94</v>
      </c>
      <c r="T1533" s="429">
        <v>597.03</v>
      </c>
      <c r="U1533" s="104">
        <v>0.0938856941673421</v>
      </c>
      <c r="V1533" s="436">
        <v>9</v>
      </c>
    </row>
    <row r="1534" s="12" customFormat="1" ht="15" customHeight="1" spans="1:22">
      <c r="A1534" s="430"/>
      <c r="B1534" s="431"/>
      <c r="C1534" s="432"/>
      <c r="D1534" s="428" t="s">
        <v>794</v>
      </c>
      <c r="E1534" s="429">
        <v>87.5</v>
      </c>
      <c r="F1534" s="429">
        <v>148</v>
      </c>
      <c r="G1534" s="429">
        <v>6.7</v>
      </c>
      <c r="H1534" s="429">
        <v>26.3</v>
      </c>
      <c r="I1534" s="429">
        <v>392.5</v>
      </c>
      <c r="J1534" s="429">
        <v>17.6</v>
      </c>
      <c r="K1534" s="429">
        <v>66.9</v>
      </c>
      <c r="L1534" s="429">
        <v>136.1</v>
      </c>
      <c r="M1534" s="429">
        <v>133.4</v>
      </c>
      <c r="N1534" s="429">
        <v>98</v>
      </c>
      <c r="O1534" s="429">
        <v>29.8</v>
      </c>
      <c r="P1534" s="429">
        <v>14.07</v>
      </c>
      <c r="Q1534" s="429">
        <v>13.28</v>
      </c>
      <c r="R1534" s="429">
        <v>15.46</v>
      </c>
      <c r="S1534" s="429">
        <v>14.27</v>
      </c>
      <c r="T1534" s="429">
        <v>713.5</v>
      </c>
      <c r="U1534" s="104">
        <v>5.08100147275405</v>
      </c>
      <c r="V1534" s="436">
        <v>6</v>
      </c>
    </row>
    <row r="1535" s="12" customFormat="1" ht="15" customHeight="1" spans="1:22">
      <c r="A1535" s="430"/>
      <c r="B1535" s="431"/>
      <c r="C1535" s="432"/>
      <c r="D1535" s="428" t="s">
        <v>727</v>
      </c>
      <c r="E1535" s="429">
        <v>104.6</v>
      </c>
      <c r="F1535" s="429">
        <v>147</v>
      </c>
      <c r="G1535" s="429">
        <v>7.4</v>
      </c>
      <c r="H1535" s="429">
        <v>30.2</v>
      </c>
      <c r="I1535" s="429">
        <v>405.5</v>
      </c>
      <c r="J1535" s="429">
        <v>23.2</v>
      </c>
      <c r="K1535" s="429">
        <v>76.8</v>
      </c>
      <c r="L1535" s="429">
        <v>124.5</v>
      </c>
      <c r="M1535" s="429">
        <v>121.5</v>
      </c>
      <c r="N1535" s="429">
        <v>97.6</v>
      </c>
      <c r="O1535" s="429">
        <v>28.4</v>
      </c>
      <c r="P1535" s="429">
        <v>17.2</v>
      </c>
      <c r="Q1535" s="429">
        <v>18.04</v>
      </c>
      <c r="R1535" s="429">
        <v>17.16</v>
      </c>
      <c r="S1535" s="429">
        <v>17.47</v>
      </c>
      <c r="T1535" s="429">
        <v>746.5</v>
      </c>
      <c r="U1535" s="104">
        <v>6.15756541524459</v>
      </c>
      <c r="V1535" s="436">
        <v>5</v>
      </c>
    </row>
    <row r="1536" s="12" customFormat="1" ht="15" customHeight="1" spans="1:22">
      <c r="A1536" s="430"/>
      <c r="B1536" s="431"/>
      <c r="C1536" s="432"/>
      <c r="D1536" s="428" t="s">
        <v>788</v>
      </c>
      <c r="E1536" s="429">
        <v>96.5</v>
      </c>
      <c r="F1536" s="429">
        <v>152</v>
      </c>
      <c r="G1536" s="429">
        <v>7.5</v>
      </c>
      <c r="H1536" s="429">
        <v>25.1</v>
      </c>
      <c r="I1536" s="429">
        <v>334.1</v>
      </c>
      <c r="J1536" s="429">
        <v>21.9</v>
      </c>
      <c r="K1536" s="429">
        <v>87.5</v>
      </c>
      <c r="L1536" s="429">
        <v>126.7</v>
      </c>
      <c r="M1536" s="429">
        <v>123.1524</v>
      </c>
      <c r="N1536" s="429">
        <v>97.2</v>
      </c>
      <c r="O1536" s="429">
        <v>29.7</v>
      </c>
      <c r="P1536" s="429">
        <v>13.61</v>
      </c>
      <c r="Q1536" s="429">
        <v>13.41</v>
      </c>
      <c r="R1536" s="429">
        <v>13.08</v>
      </c>
      <c r="S1536" s="429">
        <v>13.3666666666667</v>
      </c>
      <c r="T1536" s="429">
        <v>668.333333333333</v>
      </c>
      <c r="U1536" s="104">
        <v>4.2370678450741</v>
      </c>
      <c r="V1536" s="436">
        <v>5</v>
      </c>
    </row>
    <row r="1537" s="12" customFormat="1" ht="15" customHeight="1" spans="1:22">
      <c r="A1537" s="430"/>
      <c r="B1537" s="431"/>
      <c r="C1537" s="432"/>
      <c r="D1537" s="428" t="s">
        <v>786</v>
      </c>
      <c r="E1537" s="429">
        <v>92</v>
      </c>
      <c r="F1537" s="429">
        <v>149</v>
      </c>
      <c r="G1537" s="429">
        <v>7.4</v>
      </c>
      <c r="H1537" s="429">
        <v>34.6</v>
      </c>
      <c r="I1537" s="429">
        <v>367.6</v>
      </c>
      <c r="J1537" s="429">
        <v>21.7</v>
      </c>
      <c r="K1537" s="429">
        <v>62.7</v>
      </c>
      <c r="L1537" s="429">
        <v>151.3</v>
      </c>
      <c r="M1537" s="429">
        <v>140</v>
      </c>
      <c r="N1537" s="429">
        <v>92.5</v>
      </c>
      <c r="O1537" s="429">
        <v>27.4</v>
      </c>
      <c r="P1537" s="429">
        <v>13</v>
      </c>
      <c r="Q1537" s="429">
        <v>12.88</v>
      </c>
      <c r="R1537" s="429">
        <v>12.7</v>
      </c>
      <c r="S1537" s="429">
        <v>12.86</v>
      </c>
      <c r="T1537" s="429">
        <v>643</v>
      </c>
      <c r="U1537" s="104">
        <v>9.26083262531859</v>
      </c>
      <c r="V1537" s="436">
        <v>6</v>
      </c>
    </row>
    <row r="1538" s="13" customFormat="1" ht="15" customHeight="1" spans="1:22">
      <c r="A1538" s="430"/>
      <c r="B1538" s="431"/>
      <c r="C1538" s="437"/>
      <c r="D1538" s="438" t="s">
        <v>580</v>
      </c>
      <c r="E1538" s="439">
        <f t="shared" ref="E1538:T1538" si="64">AVERAGE(E1526:E1537)</f>
        <v>99.5833333333333</v>
      </c>
      <c r="F1538" s="439">
        <f t="shared" si="64"/>
        <v>149.583333333333</v>
      </c>
      <c r="G1538" s="439">
        <f t="shared" si="64"/>
        <v>7.96583333333334</v>
      </c>
      <c r="H1538" s="439">
        <f t="shared" si="64"/>
        <v>30.9991666666667</v>
      </c>
      <c r="I1538" s="439">
        <f t="shared" si="64"/>
        <v>339.754166666667</v>
      </c>
      <c r="J1538" s="439">
        <f t="shared" si="64"/>
        <v>22.3508333333333</v>
      </c>
      <c r="K1538" s="439">
        <f t="shared" si="64"/>
        <v>72.74</v>
      </c>
      <c r="L1538" s="439">
        <f t="shared" si="64"/>
        <v>124.3125</v>
      </c>
      <c r="M1538" s="439">
        <f t="shared" si="64"/>
        <v>117.376866666667</v>
      </c>
      <c r="N1538" s="439">
        <f t="shared" si="64"/>
        <v>94.4216666666667</v>
      </c>
      <c r="O1538" s="439">
        <f t="shared" si="64"/>
        <v>29.1454545454545</v>
      </c>
      <c r="P1538" s="439">
        <f t="shared" si="64"/>
        <v>14.6589166666667</v>
      </c>
      <c r="Q1538" s="439">
        <f t="shared" si="64"/>
        <v>14.6718333333333</v>
      </c>
      <c r="R1538" s="439">
        <f t="shared" si="64"/>
        <v>14.7590833333333</v>
      </c>
      <c r="S1538" s="439">
        <f t="shared" si="64"/>
        <v>14.6594166666667</v>
      </c>
      <c r="T1538" s="439">
        <f t="shared" si="64"/>
        <v>694.615013717421</v>
      </c>
      <c r="U1538" s="105">
        <v>3.97065657336396</v>
      </c>
      <c r="V1538" s="459">
        <v>6</v>
      </c>
    </row>
    <row r="1539" s="6" customFormat="1" customHeight="1" spans="1:22">
      <c r="A1539" s="440" t="s">
        <v>866</v>
      </c>
      <c r="B1539" s="431"/>
      <c r="C1539" s="440" t="s">
        <v>986</v>
      </c>
      <c r="D1539" s="441" t="s">
        <v>973</v>
      </c>
      <c r="E1539" s="429">
        <v>93.3</v>
      </c>
      <c r="F1539" s="429">
        <v>148</v>
      </c>
      <c r="G1539" s="429">
        <v>7.72</v>
      </c>
      <c r="H1539" s="429">
        <v>32.16</v>
      </c>
      <c r="I1539" s="429">
        <v>416.6</v>
      </c>
      <c r="J1539" s="429">
        <v>25.83</v>
      </c>
      <c r="K1539" s="429">
        <v>80.3</v>
      </c>
      <c r="L1539" s="429">
        <v>113.2</v>
      </c>
      <c r="M1539" s="429">
        <v>109.7</v>
      </c>
      <c r="N1539" s="429">
        <v>96.9</v>
      </c>
      <c r="O1539" s="429">
        <v>32.2</v>
      </c>
      <c r="P1539" s="429">
        <v>14.8</v>
      </c>
      <c r="Q1539" s="429">
        <v>14.2</v>
      </c>
      <c r="R1539" s="429">
        <v>14.6</v>
      </c>
      <c r="S1539" s="429">
        <v>14.5333333333333</v>
      </c>
      <c r="T1539" s="429">
        <v>645.925925925926</v>
      </c>
      <c r="U1539" s="104">
        <v>1.16009280742459</v>
      </c>
      <c r="V1539" s="436">
        <v>7</v>
      </c>
    </row>
    <row r="1540" s="6" customFormat="1" customHeight="1" spans="1:22">
      <c r="A1540" s="440"/>
      <c r="B1540" s="431"/>
      <c r="C1540" s="440"/>
      <c r="D1540" s="441" t="s">
        <v>850</v>
      </c>
      <c r="E1540" s="429">
        <v>102</v>
      </c>
      <c r="F1540" s="429">
        <v>155</v>
      </c>
      <c r="G1540" s="429">
        <v>7.5</v>
      </c>
      <c r="H1540" s="429">
        <v>31.3</v>
      </c>
      <c r="I1540" s="429">
        <v>317.3</v>
      </c>
      <c r="J1540" s="429">
        <v>23.9</v>
      </c>
      <c r="K1540" s="429">
        <v>76.4</v>
      </c>
      <c r="L1540" s="429">
        <v>109.6</v>
      </c>
      <c r="M1540" s="429">
        <v>103.5</v>
      </c>
      <c r="N1540" s="429">
        <v>94.4</v>
      </c>
      <c r="O1540" s="429">
        <v>28.4</v>
      </c>
      <c r="P1540" s="429">
        <v>12.02</v>
      </c>
      <c r="Q1540" s="429">
        <v>13.78</v>
      </c>
      <c r="R1540" s="429">
        <v>12.67</v>
      </c>
      <c r="S1540" s="429">
        <v>12.83</v>
      </c>
      <c r="T1540" s="429">
        <v>641.5</v>
      </c>
      <c r="U1540" s="104">
        <v>4.47882736156352</v>
      </c>
      <c r="V1540" s="436">
        <v>1</v>
      </c>
    </row>
    <row r="1541" s="6" customFormat="1" customHeight="1" spans="1:22">
      <c r="A1541" s="440"/>
      <c r="B1541" s="431"/>
      <c r="C1541" s="440"/>
      <c r="D1541" s="441" t="s">
        <v>880</v>
      </c>
      <c r="E1541" s="429">
        <v>107.4</v>
      </c>
      <c r="F1541" s="429">
        <v>146</v>
      </c>
      <c r="G1541" s="429">
        <v>7.2</v>
      </c>
      <c r="H1541" s="429">
        <v>27.8</v>
      </c>
      <c r="I1541" s="429">
        <v>285.7</v>
      </c>
      <c r="J1541" s="429">
        <v>20.4</v>
      </c>
      <c r="K1541" s="429">
        <v>73.3</v>
      </c>
      <c r="L1541" s="429">
        <v>145.9</v>
      </c>
      <c r="M1541" s="429">
        <v>133.1</v>
      </c>
      <c r="N1541" s="429">
        <v>91.2</v>
      </c>
      <c r="O1541" s="429">
        <v>27.2</v>
      </c>
      <c r="P1541" s="429">
        <v>13.82</v>
      </c>
      <c r="Q1541" s="429">
        <v>13.91</v>
      </c>
      <c r="R1541" s="429">
        <v>13.73</v>
      </c>
      <c r="S1541" s="429">
        <v>13.82</v>
      </c>
      <c r="T1541" s="429">
        <v>691.21</v>
      </c>
      <c r="U1541" s="104">
        <v>3.24</v>
      </c>
      <c r="V1541" s="436">
        <v>4</v>
      </c>
    </row>
    <row r="1542" s="6" customFormat="1" customHeight="1" spans="1:22">
      <c r="A1542" s="440"/>
      <c r="B1542" s="431"/>
      <c r="C1542" s="440"/>
      <c r="D1542" s="441" t="s">
        <v>736</v>
      </c>
      <c r="E1542" s="429">
        <v>114.3</v>
      </c>
      <c r="F1542" s="429">
        <v>148</v>
      </c>
      <c r="G1542" s="429">
        <v>6.9</v>
      </c>
      <c r="H1542" s="429">
        <v>30.6</v>
      </c>
      <c r="I1542" s="429">
        <v>343.478260869565</v>
      </c>
      <c r="J1542" s="429">
        <v>21.8</v>
      </c>
      <c r="K1542" s="429">
        <v>71.2418300653595</v>
      </c>
      <c r="L1542" s="429">
        <v>108.4</v>
      </c>
      <c r="M1542" s="429">
        <v>101.4</v>
      </c>
      <c r="N1542" s="429">
        <v>93.5424354243542</v>
      </c>
      <c r="O1542" s="429">
        <v>28.9</v>
      </c>
      <c r="P1542" s="429">
        <v>15.1</v>
      </c>
      <c r="Q1542" s="429">
        <v>14.85</v>
      </c>
      <c r="R1542" s="429">
        <v>14.45</v>
      </c>
      <c r="S1542" s="429">
        <v>14.8</v>
      </c>
      <c r="T1542" s="429">
        <v>613.601741293532</v>
      </c>
      <c r="U1542" s="104">
        <v>-7.09</v>
      </c>
      <c r="V1542" s="436">
        <v>13</v>
      </c>
    </row>
    <row r="1543" s="6" customFormat="1" customHeight="1" spans="1:22">
      <c r="A1543" s="440"/>
      <c r="B1543" s="431"/>
      <c r="C1543" s="440"/>
      <c r="D1543" s="441" t="s">
        <v>784</v>
      </c>
      <c r="E1543" s="429">
        <v>99.1</v>
      </c>
      <c r="F1543" s="429">
        <v>157</v>
      </c>
      <c r="G1543" s="429">
        <v>7.59</v>
      </c>
      <c r="H1543" s="429">
        <v>34.94</v>
      </c>
      <c r="I1543" s="429">
        <v>360.3</v>
      </c>
      <c r="J1543" s="429">
        <v>23.77</v>
      </c>
      <c r="K1543" s="429">
        <v>68</v>
      </c>
      <c r="L1543" s="429">
        <v>121.2</v>
      </c>
      <c r="M1543" s="429">
        <v>115.1</v>
      </c>
      <c r="N1543" s="429">
        <v>95</v>
      </c>
      <c r="O1543" s="429">
        <v>27.7</v>
      </c>
      <c r="P1543" s="429">
        <v>16.13</v>
      </c>
      <c r="Q1543" s="429">
        <v>15.8</v>
      </c>
      <c r="R1543" s="429">
        <v>16.14</v>
      </c>
      <c r="S1543" s="429">
        <v>16.02</v>
      </c>
      <c r="T1543" s="429">
        <v>712</v>
      </c>
      <c r="U1543" s="104">
        <v>2.62652146060219</v>
      </c>
      <c r="V1543" s="436">
        <v>4</v>
      </c>
    </row>
    <row r="1544" s="6" customFormat="1" customHeight="1" spans="1:22">
      <c r="A1544" s="440"/>
      <c r="B1544" s="431"/>
      <c r="C1544" s="440"/>
      <c r="D1544" s="441" t="s">
        <v>781</v>
      </c>
      <c r="E1544" s="429">
        <v>114.5</v>
      </c>
      <c r="F1544" s="429">
        <v>147</v>
      </c>
      <c r="G1544" s="429">
        <v>6.4</v>
      </c>
      <c r="H1544" s="429">
        <v>33.7</v>
      </c>
      <c r="I1544" s="429">
        <v>426.6</v>
      </c>
      <c r="J1544" s="429">
        <v>23.7</v>
      </c>
      <c r="K1544" s="429">
        <v>70.3</v>
      </c>
      <c r="L1544" s="429">
        <v>105.9</v>
      </c>
      <c r="M1544" s="429">
        <v>98.7</v>
      </c>
      <c r="N1544" s="429">
        <v>93.2</v>
      </c>
      <c r="O1544" s="429">
        <v>30.5</v>
      </c>
      <c r="P1544" s="429">
        <v>15.63</v>
      </c>
      <c r="Q1544" s="429">
        <v>15.84</v>
      </c>
      <c r="R1544" s="429">
        <v>15.69</v>
      </c>
      <c r="S1544" s="429">
        <v>15.72</v>
      </c>
      <c r="T1544" s="429">
        <v>693.121693121693</v>
      </c>
      <c r="U1544" s="104">
        <v>4.9632762074338</v>
      </c>
      <c r="V1544" s="436">
        <v>3</v>
      </c>
    </row>
    <row r="1545" s="6" customFormat="1" customHeight="1" spans="1:22">
      <c r="A1545" s="440"/>
      <c r="B1545" s="431"/>
      <c r="C1545" s="440"/>
      <c r="D1545" s="441" t="s">
        <v>815</v>
      </c>
      <c r="E1545" s="429">
        <v>100</v>
      </c>
      <c r="F1545" s="429">
        <v>162</v>
      </c>
      <c r="G1545" s="429"/>
      <c r="H1545" s="429"/>
      <c r="I1545" s="429"/>
      <c r="J1545" s="429">
        <v>17.4</v>
      </c>
      <c r="K1545" s="429"/>
      <c r="L1545" s="429">
        <v>122.3</v>
      </c>
      <c r="M1545" s="429">
        <v>111.3</v>
      </c>
      <c r="N1545" s="429">
        <v>91</v>
      </c>
      <c r="O1545" s="429">
        <v>26.97</v>
      </c>
      <c r="P1545" s="429">
        <v>12.43</v>
      </c>
      <c r="Q1545" s="429">
        <v>12.88</v>
      </c>
      <c r="R1545" s="429">
        <v>12.15</v>
      </c>
      <c r="S1545" s="429">
        <v>12.49</v>
      </c>
      <c r="T1545" s="429">
        <v>624.4</v>
      </c>
      <c r="U1545" s="104">
        <v>5.04</v>
      </c>
      <c r="V1545" s="436">
        <v>3</v>
      </c>
    </row>
    <row r="1546" s="6" customFormat="1" customHeight="1" spans="1:22">
      <c r="A1546" s="440"/>
      <c r="B1546" s="431"/>
      <c r="C1546" s="440"/>
      <c r="D1546" s="441" t="s">
        <v>794</v>
      </c>
      <c r="E1546" s="429">
        <v>85</v>
      </c>
      <c r="F1546" s="429">
        <v>155</v>
      </c>
      <c r="G1546" s="429">
        <v>7.2</v>
      </c>
      <c r="H1546" s="429">
        <v>25.7</v>
      </c>
      <c r="I1546" s="429">
        <v>256.9</v>
      </c>
      <c r="J1546" s="429">
        <v>18.3</v>
      </c>
      <c r="K1546" s="429">
        <v>71.4</v>
      </c>
      <c r="L1546" s="429">
        <v>125.4</v>
      </c>
      <c r="M1546" s="429">
        <v>119.8</v>
      </c>
      <c r="N1546" s="429">
        <v>95.5</v>
      </c>
      <c r="O1546" s="429">
        <v>29.9</v>
      </c>
      <c r="P1546" s="429">
        <v>12.41</v>
      </c>
      <c r="Q1546" s="429">
        <v>13.26</v>
      </c>
      <c r="R1546" s="429">
        <v>13.66</v>
      </c>
      <c r="S1546" s="429">
        <v>13.11</v>
      </c>
      <c r="T1546" s="429">
        <v>655.5</v>
      </c>
      <c r="U1546" s="104">
        <v>6.55071521456436</v>
      </c>
      <c r="V1546" s="436">
        <v>9</v>
      </c>
    </row>
    <row r="1547" s="6" customFormat="1" customHeight="1" spans="1:22">
      <c r="A1547" s="440"/>
      <c r="B1547" s="431"/>
      <c r="C1547" s="440"/>
      <c r="D1547" s="441" t="s">
        <v>727</v>
      </c>
      <c r="E1547" s="429">
        <v>108.8</v>
      </c>
      <c r="F1547" s="429">
        <v>140</v>
      </c>
      <c r="G1547" s="429">
        <v>8.2</v>
      </c>
      <c r="H1547" s="429">
        <v>30.5</v>
      </c>
      <c r="I1547" s="429">
        <v>371.3</v>
      </c>
      <c r="J1547" s="429">
        <v>24.2</v>
      </c>
      <c r="K1547" s="429">
        <v>79.3</v>
      </c>
      <c r="L1547" s="429">
        <v>118.9</v>
      </c>
      <c r="M1547" s="429">
        <v>115.8</v>
      </c>
      <c r="N1547" s="429">
        <v>97.4</v>
      </c>
      <c r="O1547" s="429">
        <v>26.8</v>
      </c>
      <c r="P1547" s="429">
        <v>16.06</v>
      </c>
      <c r="Q1547" s="429">
        <v>15.56</v>
      </c>
      <c r="R1547" s="429">
        <v>16.16</v>
      </c>
      <c r="S1547" s="429">
        <v>15.93</v>
      </c>
      <c r="T1547" s="429">
        <v>680.7</v>
      </c>
      <c r="U1547" s="104">
        <v>5.15</v>
      </c>
      <c r="V1547" s="436">
        <v>5</v>
      </c>
    </row>
    <row r="1548" s="6" customFormat="1" customHeight="1" spans="1:22">
      <c r="A1548" s="440"/>
      <c r="B1548" s="431"/>
      <c r="C1548" s="440"/>
      <c r="D1548" s="441" t="s">
        <v>788</v>
      </c>
      <c r="E1548" s="429">
        <v>103</v>
      </c>
      <c r="F1548" s="429">
        <v>149</v>
      </c>
      <c r="G1548" s="429">
        <v>7.15172222222222</v>
      </c>
      <c r="H1548" s="429">
        <v>27.2373333333333</v>
      </c>
      <c r="I1548" s="429">
        <v>280.849989513015</v>
      </c>
      <c r="J1548" s="429">
        <v>21.4181111111111</v>
      </c>
      <c r="K1548" s="429">
        <v>78.6351249918414</v>
      </c>
      <c r="L1548" s="429">
        <v>134.466666666667</v>
      </c>
      <c r="M1548" s="429">
        <v>132</v>
      </c>
      <c r="N1548" s="429">
        <v>98.1655924640553</v>
      </c>
      <c r="O1548" s="429">
        <v>30</v>
      </c>
      <c r="P1548" s="429">
        <v>12.54</v>
      </c>
      <c r="Q1548" s="429">
        <v>12.86</v>
      </c>
      <c r="R1548" s="429">
        <v>12.57</v>
      </c>
      <c r="S1548" s="429">
        <v>12.6566666666667</v>
      </c>
      <c r="T1548" s="429">
        <v>632.833333333333</v>
      </c>
      <c r="U1548" s="104">
        <v>4.62937448332874</v>
      </c>
      <c r="V1548" s="436">
        <v>3</v>
      </c>
    </row>
    <row r="1549" s="6" customFormat="1" customHeight="1" spans="1:22">
      <c r="A1549" s="440"/>
      <c r="B1549" s="431"/>
      <c r="C1549" s="440"/>
      <c r="D1549" s="441" t="s">
        <v>786</v>
      </c>
      <c r="E1549" s="429">
        <v>100</v>
      </c>
      <c r="F1549" s="429">
        <v>151</v>
      </c>
      <c r="G1549" s="429">
        <v>7.3</v>
      </c>
      <c r="H1549" s="429">
        <v>32.8</v>
      </c>
      <c r="I1549" s="429">
        <v>349.3</v>
      </c>
      <c r="J1549" s="429">
        <v>23.2</v>
      </c>
      <c r="K1549" s="429">
        <v>70.1</v>
      </c>
      <c r="L1549" s="429">
        <v>126.7</v>
      </c>
      <c r="M1549" s="429">
        <v>117.4</v>
      </c>
      <c r="N1549" s="429">
        <v>92.6</v>
      </c>
      <c r="O1549" s="429">
        <v>27</v>
      </c>
      <c r="P1549" s="429">
        <v>12</v>
      </c>
      <c r="Q1549" s="429">
        <v>11.82</v>
      </c>
      <c r="R1549" s="429">
        <v>13.38</v>
      </c>
      <c r="S1549" s="429">
        <v>12.4</v>
      </c>
      <c r="T1549" s="429">
        <v>620</v>
      </c>
      <c r="U1549" s="104">
        <v>4.99576629974598</v>
      </c>
      <c r="V1549" s="436">
        <v>10</v>
      </c>
    </row>
    <row r="1550" s="6" customFormat="1" customHeight="1" spans="1:22">
      <c r="A1550" s="440"/>
      <c r="B1550" s="431"/>
      <c r="C1550" s="442"/>
      <c r="D1550" s="443" t="s">
        <v>580</v>
      </c>
      <c r="E1550" s="444">
        <v>102.490909090909</v>
      </c>
      <c r="F1550" s="444">
        <v>150.727272727273</v>
      </c>
      <c r="G1550" s="444">
        <v>7.31617222222222</v>
      </c>
      <c r="H1550" s="444">
        <v>30.6737333333333</v>
      </c>
      <c r="I1550" s="444">
        <v>340.832825038258</v>
      </c>
      <c r="J1550" s="444">
        <v>22.1743737373737</v>
      </c>
      <c r="K1550" s="444">
        <v>73.8976955057201</v>
      </c>
      <c r="L1550" s="444">
        <v>121.087878787879</v>
      </c>
      <c r="M1550" s="444">
        <v>114.345454545455</v>
      </c>
      <c r="N1550" s="444">
        <v>94.4461843534918</v>
      </c>
      <c r="O1550" s="444">
        <v>28.6881818181818</v>
      </c>
      <c r="P1550" s="444">
        <v>13.9036363636364</v>
      </c>
      <c r="Q1550" s="444">
        <v>14.0690909090909</v>
      </c>
      <c r="R1550" s="444">
        <v>14.1090909090909</v>
      </c>
      <c r="S1550" s="444">
        <v>14.0281818181818</v>
      </c>
      <c r="T1550" s="444">
        <v>655.526608515862</v>
      </c>
      <c r="U1550" s="460">
        <v>3.17499294996978</v>
      </c>
      <c r="V1550" s="461">
        <v>6</v>
      </c>
    </row>
    <row r="1551" s="6" customFormat="1" customHeight="1" spans="1:22">
      <c r="A1551" s="440" t="s">
        <v>866</v>
      </c>
      <c r="B1551" s="431"/>
      <c r="C1551" s="441" t="s">
        <v>987</v>
      </c>
      <c r="D1551" s="441" t="s">
        <v>973</v>
      </c>
      <c r="E1551" s="429">
        <v>97.6</v>
      </c>
      <c r="F1551" s="429">
        <v>148</v>
      </c>
      <c r="G1551" s="429">
        <v>9.36</v>
      </c>
      <c r="H1551" s="429">
        <v>32.25</v>
      </c>
      <c r="I1551" s="429">
        <v>344.4</v>
      </c>
      <c r="J1551" s="429">
        <v>27.72</v>
      </c>
      <c r="K1551" s="429">
        <v>86</v>
      </c>
      <c r="L1551" s="429">
        <v>99.5</v>
      </c>
      <c r="M1551" s="429">
        <v>95.6</v>
      </c>
      <c r="N1551" s="429">
        <v>96.1</v>
      </c>
      <c r="O1551" s="429">
        <v>31.3</v>
      </c>
      <c r="P1551" s="429">
        <v>372.8</v>
      </c>
      <c r="Q1551" s="429">
        <v>392.9</v>
      </c>
      <c r="R1551" s="429"/>
      <c r="S1551" s="429">
        <v>382.9</v>
      </c>
      <c r="T1551" s="429">
        <v>625.9</v>
      </c>
      <c r="U1551" s="104">
        <v>3</v>
      </c>
      <c r="V1551" s="436">
        <v>4</v>
      </c>
    </row>
    <row r="1552" s="6" customFormat="1" customHeight="1" spans="1:22">
      <c r="A1552" s="440"/>
      <c r="B1552" s="431"/>
      <c r="C1552" s="441"/>
      <c r="D1552" s="441" t="s">
        <v>785</v>
      </c>
      <c r="E1552" s="429">
        <v>97</v>
      </c>
      <c r="F1552" s="429">
        <v>150</v>
      </c>
      <c r="G1552" s="429">
        <v>10.1</v>
      </c>
      <c r="H1552" s="429">
        <v>37.6</v>
      </c>
      <c r="I1552" s="429">
        <v>272</v>
      </c>
      <c r="J1552" s="429">
        <v>26.8</v>
      </c>
      <c r="K1552" s="429">
        <v>71</v>
      </c>
      <c r="L1552" s="429">
        <v>117</v>
      </c>
      <c r="M1552" s="429">
        <v>112</v>
      </c>
      <c r="N1552" s="429">
        <v>95.7264957264957</v>
      </c>
      <c r="O1552" s="429">
        <v>28.6</v>
      </c>
      <c r="P1552" s="429">
        <v>209</v>
      </c>
      <c r="Q1552" s="429">
        <v>210</v>
      </c>
      <c r="R1552" s="429"/>
      <c r="S1552" s="429">
        <v>209.5</v>
      </c>
      <c r="T1552" s="429">
        <v>698.333333333333</v>
      </c>
      <c r="U1552" s="104">
        <v>2.69607843137254</v>
      </c>
      <c r="V1552" s="436">
        <v>1</v>
      </c>
    </row>
    <row r="1553" s="6" customFormat="1" customHeight="1" spans="1:22">
      <c r="A1553" s="440"/>
      <c r="B1553" s="431"/>
      <c r="C1553" s="441"/>
      <c r="D1553" s="441" t="s">
        <v>850</v>
      </c>
      <c r="E1553" s="429">
        <v>97</v>
      </c>
      <c r="F1553" s="429">
        <v>153</v>
      </c>
      <c r="G1553" s="429">
        <v>7.7</v>
      </c>
      <c r="H1553" s="429">
        <v>34.25</v>
      </c>
      <c r="I1553" s="429">
        <v>344.8</v>
      </c>
      <c r="J1553" s="429">
        <v>22</v>
      </c>
      <c r="K1553" s="429">
        <v>64.2</v>
      </c>
      <c r="L1553" s="429">
        <v>127.4</v>
      </c>
      <c r="M1553" s="429">
        <v>117.8</v>
      </c>
      <c r="N1553" s="429">
        <v>92.6</v>
      </c>
      <c r="O1553" s="429">
        <v>27.6</v>
      </c>
      <c r="P1553" s="429">
        <v>211.78</v>
      </c>
      <c r="Q1553" s="429">
        <v>210.53</v>
      </c>
      <c r="R1553" s="429"/>
      <c r="S1553" s="429">
        <v>211.16</v>
      </c>
      <c r="T1553" s="429">
        <v>633.48</v>
      </c>
      <c r="U1553" s="104">
        <v>2.9</v>
      </c>
      <c r="V1553" s="436">
        <v>4</v>
      </c>
    </row>
    <row r="1554" s="6" customFormat="1" customHeight="1" spans="1:22">
      <c r="A1554" s="440"/>
      <c r="B1554" s="431"/>
      <c r="C1554" s="441"/>
      <c r="D1554" s="441" t="s">
        <v>880</v>
      </c>
      <c r="E1554" s="429">
        <v>96.1</v>
      </c>
      <c r="F1554" s="429">
        <v>145</v>
      </c>
      <c r="G1554" s="429">
        <v>7.2</v>
      </c>
      <c r="H1554" s="429">
        <v>32</v>
      </c>
      <c r="I1554" s="429">
        <v>343.8</v>
      </c>
      <c r="J1554" s="429">
        <v>21.2</v>
      </c>
      <c r="K1554" s="429">
        <v>66.4</v>
      </c>
      <c r="L1554" s="429">
        <v>139.7</v>
      </c>
      <c r="M1554" s="429">
        <v>126.2</v>
      </c>
      <c r="N1554" s="429">
        <v>90.3</v>
      </c>
      <c r="O1554" s="429">
        <v>27.3</v>
      </c>
      <c r="P1554" s="429">
        <v>173.3</v>
      </c>
      <c r="Q1554" s="429">
        <v>178.3</v>
      </c>
      <c r="R1554" s="429"/>
      <c r="S1554" s="429">
        <v>175.8</v>
      </c>
      <c r="T1554" s="429">
        <v>703.09</v>
      </c>
      <c r="U1554" s="104">
        <v>4.4</v>
      </c>
      <c r="V1554" s="436">
        <v>3</v>
      </c>
    </row>
    <row r="1555" s="6" customFormat="1" customHeight="1" spans="1:22">
      <c r="A1555" s="440"/>
      <c r="B1555" s="431"/>
      <c r="C1555" s="441"/>
      <c r="D1555" s="441" t="s">
        <v>784</v>
      </c>
      <c r="E1555" s="429">
        <v>99.7</v>
      </c>
      <c r="F1555" s="429">
        <v>156</v>
      </c>
      <c r="G1555" s="429">
        <v>7.39</v>
      </c>
      <c r="H1555" s="429">
        <v>36.12</v>
      </c>
      <c r="I1555" s="429">
        <v>388.8</v>
      </c>
      <c r="J1555" s="429">
        <v>24.85</v>
      </c>
      <c r="K1555" s="429">
        <v>68.8</v>
      </c>
      <c r="L1555" s="429">
        <v>114.2</v>
      </c>
      <c r="M1555" s="429">
        <v>110.3</v>
      </c>
      <c r="N1555" s="429">
        <v>96.6</v>
      </c>
      <c r="O1555" s="429">
        <v>27.8</v>
      </c>
      <c r="P1555" s="429">
        <v>369.8</v>
      </c>
      <c r="Q1555" s="429">
        <v>364.3</v>
      </c>
      <c r="R1555" s="429"/>
      <c r="S1555" s="429">
        <v>367.05</v>
      </c>
      <c r="T1555" s="429">
        <v>699.142857142857</v>
      </c>
      <c r="U1555" s="104">
        <v>4.66210436270316</v>
      </c>
      <c r="V1555" s="436">
        <v>1</v>
      </c>
    </row>
    <row r="1556" s="6" customFormat="1" customHeight="1" spans="1:22">
      <c r="A1556" s="440"/>
      <c r="B1556" s="431"/>
      <c r="C1556" s="441"/>
      <c r="D1556" s="441" t="s">
        <v>781</v>
      </c>
      <c r="E1556" s="429">
        <v>114</v>
      </c>
      <c r="F1556" s="429">
        <v>150</v>
      </c>
      <c r="G1556" s="429">
        <v>6</v>
      </c>
      <c r="H1556" s="429">
        <v>37</v>
      </c>
      <c r="I1556" s="429">
        <v>516.7</v>
      </c>
      <c r="J1556" s="429">
        <v>20.1</v>
      </c>
      <c r="K1556" s="429">
        <v>54.3</v>
      </c>
      <c r="L1556" s="429">
        <v>132.3</v>
      </c>
      <c r="M1556" s="429">
        <v>120.9</v>
      </c>
      <c r="N1556" s="429">
        <v>91.4</v>
      </c>
      <c r="O1556" s="429">
        <v>30.4</v>
      </c>
      <c r="P1556" s="429">
        <v>177.33</v>
      </c>
      <c r="Q1556" s="429">
        <v>186.89</v>
      </c>
      <c r="R1556" s="429"/>
      <c r="S1556" s="429">
        <v>182.11</v>
      </c>
      <c r="T1556" s="429">
        <v>706.05</v>
      </c>
      <c r="U1556" s="104">
        <v>3.73934763444019</v>
      </c>
      <c r="V1556" s="436">
        <v>2</v>
      </c>
    </row>
    <row r="1557" s="6" customFormat="1" customHeight="1" spans="1:22">
      <c r="A1557" s="440"/>
      <c r="B1557" s="431"/>
      <c r="C1557" s="441"/>
      <c r="D1557" s="441" t="s">
        <v>815</v>
      </c>
      <c r="E1557" s="429">
        <v>96.5</v>
      </c>
      <c r="F1557" s="429">
        <v>156</v>
      </c>
      <c r="G1557" s="429"/>
      <c r="H1557" s="429"/>
      <c r="I1557" s="429"/>
      <c r="J1557" s="429">
        <v>17.52</v>
      </c>
      <c r="K1557" s="429"/>
      <c r="L1557" s="429">
        <v>121.1</v>
      </c>
      <c r="M1557" s="429">
        <v>116.8</v>
      </c>
      <c r="N1557" s="429">
        <v>96.4</v>
      </c>
      <c r="O1557" s="429">
        <v>27.77</v>
      </c>
      <c r="P1557" s="429">
        <v>302.62</v>
      </c>
      <c r="Q1557" s="429">
        <v>328.47</v>
      </c>
      <c r="R1557" s="429"/>
      <c r="S1557" s="429">
        <v>315.54</v>
      </c>
      <c r="T1557" s="429">
        <v>631.09</v>
      </c>
      <c r="U1557" s="104">
        <v>3.24</v>
      </c>
      <c r="V1557" s="436">
        <v>3</v>
      </c>
    </row>
    <row r="1558" s="6" customFormat="1" customHeight="1" spans="1:22">
      <c r="A1558" s="440"/>
      <c r="B1558" s="431"/>
      <c r="C1558" s="441"/>
      <c r="D1558" s="441" t="s">
        <v>788</v>
      </c>
      <c r="E1558" s="429">
        <v>105.2</v>
      </c>
      <c r="F1558" s="429">
        <v>152</v>
      </c>
      <c r="G1558" s="429">
        <v>7.15172222222222</v>
      </c>
      <c r="H1558" s="429">
        <v>28.2373333333333</v>
      </c>
      <c r="I1558" s="429">
        <v>294.832635495723</v>
      </c>
      <c r="J1558" s="429">
        <v>19.975</v>
      </c>
      <c r="K1558" s="429">
        <v>70.7396826895836</v>
      </c>
      <c r="L1558" s="429">
        <v>144.466666666667</v>
      </c>
      <c r="M1558" s="429">
        <v>135</v>
      </c>
      <c r="N1558" s="429">
        <v>93.4471619750805</v>
      </c>
      <c r="O1558" s="429">
        <v>30</v>
      </c>
      <c r="P1558" s="429">
        <v>356</v>
      </c>
      <c r="Q1558" s="429">
        <v>330.8</v>
      </c>
      <c r="R1558" s="429"/>
      <c r="S1558" s="429">
        <v>343.4</v>
      </c>
      <c r="T1558" s="429">
        <v>686.8</v>
      </c>
      <c r="U1558" s="104">
        <v>4.31348724179828</v>
      </c>
      <c r="V1558" s="436">
        <v>2</v>
      </c>
    </row>
    <row r="1559" s="6" customFormat="1" customHeight="1" spans="1:22">
      <c r="A1559" s="440"/>
      <c r="B1559" s="431"/>
      <c r="C1559" s="441"/>
      <c r="D1559" s="441" t="s">
        <v>786</v>
      </c>
      <c r="E1559" s="429">
        <v>98.4</v>
      </c>
      <c r="F1559" s="429">
        <v>151</v>
      </c>
      <c r="G1559" s="429">
        <v>7</v>
      </c>
      <c r="H1559" s="429">
        <v>33.5</v>
      </c>
      <c r="I1559" s="429">
        <v>392.6</v>
      </c>
      <c r="J1559" s="429">
        <v>23.48</v>
      </c>
      <c r="K1559" s="429">
        <v>70.2</v>
      </c>
      <c r="L1559" s="429">
        <v>146</v>
      </c>
      <c r="M1559" s="429">
        <v>138</v>
      </c>
      <c r="N1559" s="429">
        <v>94.5</v>
      </c>
      <c r="O1559" s="429">
        <v>26.6</v>
      </c>
      <c r="P1559" s="429">
        <v>218.9</v>
      </c>
      <c r="Q1559" s="429">
        <v>224.5</v>
      </c>
      <c r="R1559" s="429"/>
      <c r="S1559" s="429">
        <v>221.7</v>
      </c>
      <c r="T1559" s="429">
        <v>657.2</v>
      </c>
      <c r="U1559" s="104">
        <v>5.17</v>
      </c>
      <c r="V1559" s="436">
        <v>3</v>
      </c>
    </row>
    <row r="1560" s="7" customFormat="1" customHeight="1" spans="1:22">
      <c r="A1560" s="440"/>
      <c r="B1560" s="445"/>
      <c r="C1560" s="441"/>
      <c r="D1560" s="446" t="s">
        <v>580</v>
      </c>
      <c r="E1560" s="439">
        <v>100.166666666667</v>
      </c>
      <c r="F1560" s="439">
        <v>151.222222222222</v>
      </c>
      <c r="G1560" s="439">
        <v>7.73771527777778</v>
      </c>
      <c r="H1560" s="439">
        <v>33.8696666666667</v>
      </c>
      <c r="I1560" s="439">
        <v>362.241579436965</v>
      </c>
      <c r="J1560" s="439">
        <v>22.6272222222222</v>
      </c>
      <c r="K1560" s="439">
        <v>68.954960336198</v>
      </c>
      <c r="L1560" s="439">
        <v>126.851851851852</v>
      </c>
      <c r="M1560" s="439">
        <v>119.177777777778</v>
      </c>
      <c r="N1560" s="439">
        <v>94.1192953001751</v>
      </c>
      <c r="O1560" s="439">
        <v>28.5966666666667</v>
      </c>
      <c r="P1560" s="439">
        <v>265.725555555556</v>
      </c>
      <c r="Q1560" s="439">
        <v>269.632222222222</v>
      </c>
      <c r="R1560" s="439"/>
      <c r="S1560" s="439">
        <v>267.684444444444</v>
      </c>
      <c r="T1560" s="439">
        <v>671.231798941799</v>
      </c>
      <c r="U1560" s="105">
        <v>3.81460722475072</v>
      </c>
      <c r="V1560" s="462">
        <v>3</v>
      </c>
    </row>
    <row r="1561" s="14" customFormat="1" customHeight="1" spans="1:22">
      <c r="A1561" s="37" t="s">
        <v>868</v>
      </c>
      <c r="B1561" s="447" t="s">
        <v>988</v>
      </c>
      <c r="C1561" s="448" t="s">
        <v>988</v>
      </c>
      <c r="D1561" s="449" t="s">
        <v>863</v>
      </c>
      <c r="E1561" s="258">
        <v>89.8</v>
      </c>
      <c r="F1561" s="258">
        <v>137</v>
      </c>
      <c r="G1561" s="258">
        <v>7.4</v>
      </c>
      <c r="H1561" s="258">
        <v>34.2</v>
      </c>
      <c r="I1561" s="258">
        <v>362.2</v>
      </c>
      <c r="J1561" s="258">
        <v>22.6</v>
      </c>
      <c r="K1561" s="258">
        <v>66.1</v>
      </c>
      <c r="L1561" s="258">
        <v>115.8</v>
      </c>
      <c r="M1561" s="258">
        <v>108.2</v>
      </c>
      <c r="N1561" s="258">
        <v>93.4</v>
      </c>
      <c r="O1561" s="258">
        <v>26.7</v>
      </c>
      <c r="P1561" s="312">
        <v>13.98</v>
      </c>
      <c r="Q1561" s="258">
        <v>14.86</v>
      </c>
      <c r="R1561" s="258">
        <v>13.74</v>
      </c>
      <c r="S1561" s="258">
        <v>14.19</v>
      </c>
      <c r="T1561" s="258">
        <v>606.6</v>
      </c>
      <c r="U1561" s="258">
        <v>-0.56</v>
      </c>
      <c r="V1561" s="257">
        <v>10</v>
      </c>
    </row>
    <row r="1562" s="14" customFormat="1" customHeight="1" spans="1:22">
      <c r="A1562" s="37"/>
      <c r="B1562" s="41"/>
      <c r="C1562" s="37"/>
      <c r="D1562" s="449" t="s">
        <v>785</v>
      </c>
      <c r="E1562" s="258">
        <v>79</v>
      </c>
      <c r="F1562" s="258">
        <v>154</v>
      </c>
      <c r="G1562" s="221">
        <v>9.6</v>
      </c>
      <c r="H1562" s="258">
        <v>33.1</v>
      </c>
      <c r="I1562" s="258">
        <v>344.79</v>
      </c>
      <c r="J1562" s="258">
        <v>22.1</v>
      </c>
      <c r="K1562" s="258">
        <v>66.77</v>
      </c>
      <c r="L1562" s="258">
        <v>133.5</v>
      </c>
      <c r="M1562" s="258">
        <v>125.1</v>
      </c>
      <c r="N1562" s="258">
        <v>93.7</v>
      </c>
      <c r="O1562" s="258">
        <v>28</v>
      </c>
      <c r="P1562" s="312">
        <v>14.85</v>
      </c>
      <c r="Q1562" s="258">
        <v>14.9</v>
      </c>
      <c r="R1562" s="258">
        <v>15.05</v>
      </c>
      <c r="S1562" s="221">
        <v>14.93</v>
      </c>
      <c r="T1562" s="258">
        <v>746.67</v>
      </c>
      <c r="U1562" s="258">
        <v>6.54</v>
      </c>
      <c r="V1562" s="257">
        <v>3</v>
      </c>
    </row>
    <row r="1563" s="14" customFormat="1" customHeight="1" spans="1:22">
      <c r="A1563" s="37"/>
      <c r="B1563" s="41"/>
      <c r="C1563" s="37"/>
      <c r="D1563" s="449" t="s">
        <v>736</v>
      </c>
      <c r="E1563" s="221">
        <v>97.3</v>
      </c>
      <c r="F1563" s="258">
        <v>148</v>
      </c>
      <c r="G1563" s="258">
        <v>8.7</v>
      </c>
      <c r="H1563" s="258">
        <v>35.4</v>
      </c>
      <c r="I1563" s="258">
        <v>306.9</v>
      </c>
      <c r="J1563" s="258">
        <v>25.1</v>
      </c>
      <c r="K1563" s="258">
        <v>70.9</v>
      </c>
      <c r="L1563" s="258">
        <v>116.8</v>
      </c>
      <c r="M1563" s="258">
        <v>110.4</v>
      </c>
      <c r="N1563" s="258">
        <v>94.5</v>
      </c>
      <c r="O1563" s="221">
        <v>25.2</v>
      </c>
      <c r="P1563" s="312">
        <v>15.3</v>
      </c>
      <c r="Q1563" s="221">
        <v>15.05</v>
      </c>
      <c r="R1563" s="258">
        <v>15.35</v>
      </c>
      <c r="S1563" s="258">
        <v>15.2</v>
      </c>
      <c r="T1563" s="258">
        <v>670</v>
      </c>
      <c r="U1563" s="258">
        <v>4.8</v>
      </c>
      <c r="V1563" s="257">
        <v>4</v>
      </c>
    </row>
    <row r="1564" s="14" customFormat="1" customHeight="1" spans="1:22">
      <c r="A1564" s="37"/>
      <c r="B1564" s="41"/>
      <c r="C1564" s="37"/>
      <c r="D1564" s="449" t="s">
        <v>733</v>
      </c>
      <c r="E1564" s="258">
        <v>103.7</v>
      </c>
      <c r="F1564" s="258">
        <v>145</v>
      </c>
      <c r="G1564" s="258">
        <v>4.2</v>
      </c>
      <c r="H1564" s="258">
        <v>25.3</v>
      </c>
      <c r="I1564" s="258">
        <v>502.38</v>
      </c>
      <c r="J1564" s="258">
        <v>19.7</v>
      </c>
      <c r="K1564" s="258">
        <v>77.87</v>
      </c>
      <c r="L1564" s="258">
        <v>160.66</v>
      </c>
      <c r="M1564" s="258">
        <v>150.89</v>
      </c>
      <c r="N1564" s="258">
        <v>93.92</v>
      </c>
      <c r="O1564" s="258">
        <v>24.94</v>
      </c>
      <c r="P1564" s="312">
        <v>13.31</v>
      </c>
      <c r="Q1564" s="258">
        <v>12.91</v>
      </c>
      <c r="R1564" s="258">
        <v>13.11</v>
      </c>
      <c r="S1564" s="258">
        <v>13.11</v>
      </c>
      <c r="T1564" s="258">
        <v>655.5</v>
      </c>
      <c r="U1564" s="258">
        <v>-0.23</v>
      </c>
      <c r="V1564" s="257">
        <v>7</v>
      </c>
    </row>
    <row r="1565" s="14" customFormat="1" customHeight="1" spans="1:22">
      <c r="A1565" s="37"/>
      <c r="B1565" s="41"/>
      <c r="C1565" s="37"/>
      <c r="D1565" s="449" t="s">
        <v>989</v>
      </c>
      <c r="E1565" s="221">
        <v>96.6</v>
      </c>
      <c r="F1565" s="260">
        <v>147</v>
      </c>
      <c r="G1565" s="258">
        <v>5.69</v>
      </c>
      <c r="H1565" s="258">
        <v>27.5</v>
      </c>
      <c r="I1565" s="258">
        <v>76.1</v>
      </c>
      <c r="J1565" s="258">
        <v>22</v>
      </c>
      <c r="K1565" s="258">
        <v>80</v>
      </c>
      <c r="L1565" s="258">
        <v>98.79</v>
      </c>
      <c r="M1565" s="258">
        <v>95.5</v>
      </c>
      <c r="N1565" s="258">
        <v>96.67</v>
      </c>
      <c r="O1565" s="258">
        <v>28.5</v>
      </c>
      <c r="P1565" s="312">
        <v>12.59</v>
      </c>
      <c r="Q1565" s="221">
        <v>11.89</v>
      </c>
      <c r="R1565" s="260">
        <v>11.33</v>
      </c>
      <c r="S1565" s="258">
        <v>11.93</v>
      </c>
      <c r="T1565" s="258">
        <v>596.8</v>
      </c>
      <c r="U1565" s="258">
        <v>-4.28</v>
      </c>
      <c r="V1565" s="257">
        <v>12</v>
      </c>
    </row>
    <row r="1566" s="14" customFormat="1" customHeight="1" spans="1:22">
      <c r="A1566" s="37"/>
      <c r="B1566" s="41"/>
      <c r="C1566" s="37"/>
      <c r="D1566" s="449" t="s">
        <v>865</v>
      </c>
      <c r="E1566" s="260">
        <v>90.4</v>
      </c>
      <c r="F1566" s="258">
        <v>143</v>
      </c>
      <c r="G1566" s="258">
        <v>7.8</v>
      </c>
      <c r="H1566" s="258">
        <v>25.2</v>
      </c>
      <c r="I1566" s="258">
        <v>197.435897435897</v>
      </c>
      <c r="J1566" s="258">
        <v>20.9333333333333</v>
      </c>
      <c r="K1566" s="258">
        <v>83.0687830687829</v>
      </c>
      <c r="L1566" s="258">
        <v>167.8</v>
      </c>
      <c r="M1566" s="258">
        <v>141.791</v>
      </c>
      <c r="N1566" s="258">
        <v>84.5</v>
      </c>
      <c r="O1566" s="258">
        <v>24.8</v>
      </c>
      <c r="P1566" s="312">
        <v>14.27</v>
      </c>
      <c r="Q1566" s="260">
        <v>14.68</v>
      </c>
      <c r="R1566" s="258">
        <v>14.48</v>
      </c>
      <c r="S1566" s="258">
        <v>14.4766666666667</v>
      </c>
      <c r="T1566" s="258">
        <v>723.833333333333</v>
      </c>
      <c r="U1566" s="258">
        <v>6.1852998273847</v>
      </c>
      <c r="V1566" s="257">
        <v>5</v>
      </c>
    </row>
    <row r="1567" s="14" customFormat="1" customHeight="1" spans="1:22">
      <c r="A1567" s="37"/>
      <c r="B1567" s="41"/>
      <c r="C1567" s="37"/>
      <c r="D1567" s="449" t="s">
        <v>762</v>
      </c>
      <c r="E1567" s="258">
        <v>92.7</v>
      </c>
      <c r="F1567" s="258">
        <v>147</v>
      </c>
      <c r="G1567" s="258">
        <v>7.41</v>
      </c>
      <c r="H1567" s="258">
        <v>32.9</v>
      </c>
      <c r="I1567" s="258">
        <v>443.99</v>
      </c>
      <c r="J1567" s="258">
        <v>23.3</v>
      </c>
      <c r="K1567" s="258">
        <v>70.8</v>
      </c>
      <c r="L1567" s="258">
        <v>129.2</v>
      </c>
      <c r="M1567" s="258">
        <v>116.8</v>
      </c>
      <c r="N1567" s="258">
        <v>90.4</v>
      </c>
      <c r="O1567" s="258">
        <v>24.2</v>
      </c>
      <c r="P1567" s="312">
        <v>13.9</v>
      </c>
      <c r="Q1567" s="258">
        <v>13.9</v>
      </c>
      <c r="R1567" s="258">
        <v>13.7</v>
      </c>
      <c r="S1567" s="258">
        <v>13.8</v>
      </c>
      <c r="T1567" s="258">
        <v>691.7</v>
      </c>
      <c r="U1567" s="258">
        <v>11.7</v>
      </c>
      <c r="V1567" s="257">
        <v>5</v>
      </c>
    </row>
    <row r="1568" s="14" customFormat="1" customHeight="1" spans="1:22">
      <c r="A1568" s="37"/>
      <c r="B1568" s="41"/>
      <c r="C1568" s="37"/>
      <c r="D1568" s="449" t="s">
        <v>990</v>
      </c>
      <c r="E1568" s="258">
        <v>97.2</v>
      </c>
      <c r="F1568" s="258">
        <v>147</v>
      </c>
      <c r="G1568" s="258">
        <v>3.8</v>
      </c>
      <c r="H1568" s="258">
        <v>23.4</v>
      </c>
      <c r="I1568" s="258">
        <v>515.8</v>
      </c>
      <c r="J1568" s="258">
        <v>18.2</v>
      </c>
      <c r="K1568" s="258">
        <v>77.8</v>
      </c>
      <c r="L1568" s="258">
        <v>131.7</v>
      </c>
      <c r="M1568" s="258">
        <v>118.4</v>
      </c>
      <c r="N1568" s="258">
        <v>89.9</v>
      </c>
      <c r="O1568" s="258">
        <v>25.9</v>
      </c>
      <c r="P1568" s="312">
        <v>12.41</v>
      </c>
      <c r="Q1568" s="258">
        <v>12.06</v>
      </c>
      <c r="R1568" s="258">
        <v>11.88</v>
      </c>
      <c r="S1568" s="258">
        <v>12.12</v>
      </c>
      <c r="T1568" s="258">
        <v>605.8</v>
      </c>
      <c r="U1568" s="258">
        <v>-3.84</v>
      </c>
      <c r="V1568" s="257">
        <v>9</v>
      </c>
    </row>
    <row r="1569" s="14" customFormat="1" customHeight="1" spans="1:22">
      <c r="A1569" s="37"/>
      <c r="B1569" s="41"/>
      <c r="C1569" s="37"/>
      <c r="D1569" s="449" t="s">
        <v>802</v>
      </c>
      <c r="E1569" s="258">
        <v>102.8</v>
      </c>
      <c r="F1569" s="258">
        <v>154</v>
      </c>
      <c r="G1569" s="221">
        <v>7.2</v>
      </c>
      <c r="H1569" s="258">
        <v>35.1</v>
      </c>
      <c r="I1569" s="258">
        <v>3.9</v>
      </c>
      <c r="J1569" s="258">
        <v>21.6</v>
      </c>
      <c r="K1569" s="258">
        <v>61.7</v>
      </c>
      <c r="L1569" s="258">
        <v>121.5</v>
      </c>
      <c r="M1569" s="258">
        <v>112.9</v>
      </c>
      <c r="N1569" s="258">
        <v>92.9</v>
      </c>
      <c r="O1569" s="258">
        <v>26.9</v>
      </c>
      <c r="P1569" s="312">
        <v>14.6</v>
      </c>
      <c r="Q1569" s="258">
        <v>15.11</v>
      </c>
      <c r="R1569" s="258">
        <v>14.57</v>
      </c>
      <c r="S1569" s="221">
        <v>14.76</v>
      </c>
      <c r="T1569" s="258">
        <v>641.9</v>
      </c>
      <c r="U1569" s="258">
        <v>-3.8</v>
      </c>
      <c r="V1569" s="257">
        <v>12</v>
      </c>
    </row>
    <row r="1570" s="14" customFormat="1" customHeight="1" spans="1:22">
      <c r="A1570" s="37"/>
      <c r="B1570" s="41"/>
      <c r="C1570" s="37"/>
      <c r="D1570" s="449" t="s">
        <v>799</v>
      </c>
      <c r="E1570" s="221">
        <v>91.2</v>
      </c>
      <c r="F1570" s="258">
        <v>158</v>
      </c>
      <c r="G1570" s="258">
        <v>6.62</v>
      </c>
      <c r="H1570" s="258">
        <v>27.95</v>
      </c>
      <c r="I1570" s="258">
        <v>322.1</v>
      </c>
      <c r="J1570" s="258">
        <v>17.89</v>
      </c>
      <c r="K1570" s="258">
        <v>64.01</v>
      </c>
      <c r="L1570" s="258">
        <v>158.6</v>
      </c>
      <c r="M1570" s="258">
        <v>145.2</v>
      </c>
      <c r="N1570" s="258">
        <v>91.55</v>
      </c>
      <c r="O1570" s="221">
        <v>25.43</v>
      </c>
      <c r="P1570" s="312">
        <v>13.68</v>
      </c>
      <c r="Q1570" s="221">
        <v>11.75</v>
      </c>
      <c r="R1570" s="258">
        <v>11.78</v>
      </c>
      <c r="S1570" s="258">
        <v>12.4</v>
      </c>
      <c r="T1570" s="258">
        <v>620.16</v>
      </c>
      <c r="U1570" s="258">
        <v>3.35</v>
      </c>
      <c r="V1570" s="257">
        <v>2</v>
      </c>
    </row>
    <row r="1571" s="14" customFormat="1" customHeight="1" spans="1:22">
      <c r="A1571" s="37"/>
      <c r="B1571" s="41"/>
      <c r="C1571" s="37"/>
      <c r="D1571" s="449" t="s">
        <v>784</v>
      </c>
      <c r="E1571" s="258">
        <v>86.8</v>
      </c>
      <c r="F1571" s="258">
        <v>142</v>
      </c>
      <c r="G1571" s="258">
        <v>8.7</v>
      </c>
      <c r="H1571" s="258">
        <v>35.5</v>
      </c>
      <c r="I1571" s="258">
        <v>308</v>
      </c>
      <c r="J1571" s="258">
        <v>23.5</v>
      </c>
      <c r="K1571" s="258">
        <v>66.2</v>
      </c>
      <c r="L1571" s="258">
        <v>120</v>
      </c>
      <c r="M1571" s="258">
        <v>109.8</v>
      </c>
      <c r="N1571" s="258">
        <v>91.5</v>
      </c>
      <c r="O1571" s="258">
        <v>25.87</v>
      </c>
      <c r="P1571" s="312">
        <v>14.02</v>
      </c>
      <c r="Q1571" s="258">
        <v>14.02</v>
      </c>
      <c r="R1571" s="258">
        <v>13.59</v>
      </c>
      <c r="S1571" s="258">
        <v>13.88</v>
      </c>
      <c r="T1571" s="258">
        <v>693.8</v>
      </c>
      <c r="U1571" s="258">
        <v>5.49</v>
      </c>
      <c r="V1571" s="257">
        <v>5</v>
      </c>
    </row>
    <row r="1572" s="15" customFormat="1" customHeight="1" spans="1:22">
      <c r="A1572" s="41"/>
      <c r="B1572" s="41"/>
      <c r="C1572" s="41"/>
      <c r="D1572" s="450" t="s">
        <v>580</v>
      </c>
      <c r="E1572" s="280">
        <v>93.4090909090909</v>
      </c>
      <c r="F1572" s="339">
        <v>147.454545454545</v>
      </c>
      <c r="G1572" s="451">
        <v>7.01090909090909</v>
      </c>
      <c r="H1572" s="451">
        <v>30.5045454545455</v>
      </c>
      <c r="I1572" s="451">
        <v>307.599627039627</v>
      </c>
      <c r="J1572" s="451">
        <v>21.5384848484848</v>
      </c>
      <c r="K1572" s="451">
        <v>71.3835257335257</v>
      </c>
      <c r="L1572" s="451">
        <v>132.213636363636</v>
      </c>
      <c r="M1572" s="451">
        <v>121.361909090909</v>
      </c>
      <c r="N1572" s="451">
        <v>92.0854545454545</v>
      </c>
      <c r="O1572" s="451">
        <v>26.04</v>
      </c>
      <c r="P1572" s="313">
        <v>13.9654545454545</v>
      </c>
      <c r="Q1572" s="280">
        <v>13.7536363636364</v>
      </c>
      <c r="R1572" s="339">
        <v>13.7481818181818</v>
      </c>
      <c r="S1572" s="451">
        <v>13.8160606060606</v>
      </c>
      <c r="T1572" s="451">
        <v>664.519393939394</v>
      </c>
      <c r="U1572" s="451">
        <v>3.14</v>
      </c>
      <c r="V1572" s="463">
        <v>7</v>
      </c>
    </row>
    <row r="1573" s="14" customFormat="1" customHeight="1" spans="1:22">
      <c r="A1573" s="452" t="s">
        <v>861</v>
      </c>
      <c r="B1573" s="41"/>
      <c r="C1573" s="453" t="s">
        <v>988</v>
      </c>
      <c r="D1573" s="449" t="s">
        <v>863</v>
      </c>
      <c r="E1573" s="258">
        <v>99.8</v>
      </c>
      <c r="F1573" s="258">
        <v>145</v>
      </c>
      <c r="G1573" s="258">
        <v>8.1</v>
      </c>
      <c r="H1573" s="258">
        <v>35.3</v>
      </c>
      <c r="I1573" s="258">
        <v>435.8</v>
      </c>
      <c r="J1573" s="258">
        <v>25.1</v>
      </c>
      <c r="K1573" s="258">
        <v>71.1</v>
      </c>
      <c r="L1573" s="258">
        <v>128.7</v>
      </c>
      <c r="M1573" s="258">
        <v>122.7</v>
      </c>
      <c r="N1573" s="258">
        <v>95.4</v>
      </c>
      <c r="O1573" s="258">
        <v>27.55</v>
      </c>
      <c r="P1573" s="312">
        <v>16.88</v>
      </c>
      <c r="Q1573" s="258">
        <v>16.88</v>
      </c>
      <c r="R1573" s="258">
        <v>16.56</v>
      </c>
      <c r="S1573" s="258">
        <v>16.77</v>
      </c>
      <c r="T1573" s="258">
        <v>716.84</v>
      </c>
      <c r="U1573" s="258">
        <v>4.31</v>
      </c>
      <c r="V1573" s="257">
        <v>8</v>
      </c>
    </row>
    <row r="1574" s="14" customFormat="1" customHeight="1" spans="1:22">
      <c r="A1574" s="454"/>
      <c r="B1574" s="41"/>
      <c r="C1574" s="455"/>
      <c r="D1574" s="449" t="s">
        <v>785</v>
      </c>
      <c r="E1574" s="258">
        <v>84</v>
      </c>
      <c r="F1574" s="258">
        <v>152</v>
      </c>
      <c r="G1574" s="221">
        <v>10</v>
      </c>
      <c r="H1574" s="258">
        <v>33.3</v>
      </c>
      <c r="I1574" s="258">
        <v>333</v>
      </c>
      <c r="J1574" s="258">
        <v>23.6</v>
      </c>
      <c r="K1574" s="258">
        <v>23.6</v>
      </c>
      <c r="L1574" s="258">
        <v>133.7</v>
      </c>
      <c r="M1574" s="258">
        <v>124.6</v>
      </c>
      <c r="N1574" s="258">
        <v>93.2</v>
      </c>
      <c r="O1574" s="258">
        <v>27.9</v>
      </c>
      <c r="P1574" s="312">
        <v>13.8</v>
      </c>
      <c r="Q1574" s="258">
        <v>14.75</v>
      </c>
      <c r="R1574" s="258">
        <v>14.9</v>
      </c>
      <c r="S1574" s="221">
        <v>14.48</v>
      </c>
      <c r="T1574" s="258">
        <v>724.17</v>
      </c>
      <c r="U1574" s="258">
        <v>5.72</v>
      </c>
      <c r="V1574" s="257">
        <v>11</v>
      </c>
    </row>
    <row r="1575" s="14" customFormat="1" customHeight="1" spans="1:22">
      <c r="A1575" s="454"/>
      <c r="B1575" s="41"/>
      <c r="C1575" s="455"/>
      <c r="D1575" s="449" t="s">
        <v>736</v>
      </c>
      <c r="E1575" s="221">
        <v>105.3</v>
      </c>
      <c r="F1575" s="258">
        <v>148</v>
      </c>
      <c r="G1575" s="258">
        <v>7.8</v>
      </c>
      <c r="H1575" s="258">
        <v>35.7</v>
      </c>
      <c r="I1575" s="258">
        <v>357.69</v>
      </c>
      <c r="J1575" s="258">
        <v>23.4</v>
      </c>
      <c r="K1575" s="258">
        <v>65.55</v>
      </c>
      <c r="L1575" s="258">
        <v>141.6</v>
      </c>
      <c r="M1575" s="258">
        <v>134.9</v>
      </c>
      <c r="N1575" s="258">
        <v>95.3</v>
      </c>
      <c r="O1575" s="221">
        <v>28.1</v>
      </c>
      <c r="P1575" s="312">
        <v>17.8</v>
      </c>
      <c r="Q1575" s="221">
        <v>18.5</v>
      </c>
      <c r="R1575" s="258">
        <v>18.1</v>
      </c>
      <c r="S1575" s="258">
        <v>18.13</v>
      </c>
      <c r="T1575" s="258">
        <v>751.8</v>
      </c>
      <c r="U1575" s="258">
        <v>8.47</v>
      </c>
      <c r="V1575" s="257">
        <v>1</v>
      </c>
    </row>
    <row r="1576" s="14" customFormat="1" customHeight="1" spans="1:22">
      <c r="A1576" s="454"/>
      <c r="B1576" s="41"/>
      <c r="C1576" s="455"/>
      <c r="D1576" s="449" t="s">
        <v>733</v>
      </c>
      <c r="E1576" s="258">
        <v>101.4</v>
      </c>
      <c r="F1576" s="258">
        <v>146</v>
      </c>
      <c r="G1576" s="258">
        <v>4.9</v>
      </c>
      <c r="H1576" s="258">
        <v>27.6</v>
      </c>
      <c r="I1576" s="258">
        <v>463.27</v>
      </c>
      <c r="J1576" s="258">
        <v>22.8</v>
      </c>
      <c r="K1576" s="258">
        <v>82.61</v>
      </c>
      <c r="L1576" s="258">
        <v>131.66</v>
      </c>
      <c r="M1576" s="258">
        <v>123.44</v>
      </c>
      <c r="N1576" s="258">
        <v>93.76</v>
      </c>
      <c r="O1576" s="258">
        <v>25.77</v>
      </c>
      <c r="P1576" s="312">
        <v>14.14</v>
      </c>
      <c r="Q1576" s="258">
        <v>14.2</v>
      </c>
      <c r="R1576" s="258">
        <v>14.3</v>
      </c>
      <c r="S1576" s="258">
        <v>14.21</v>
      </c>
      <c r="T1576" s="258">
        <v>710.67</v>
      </c>
      <c r="U1576" s="258">
        <v>6.31</v>
      </c>
      <c r="V1576" s="257">
        <v>4</v>
      </c>
    </row>
    <row r="1577" s="14" customFormat="1" customHeight="1" spans="1:22">
      <c r="A1577" s="454"/>
      <c r="B1577" s="41"/>
      <c r="C1577" s="455"/>
      <c r="D1577" s="449" t="s">
        <v>989</v>
      </c>
      <c r="E1577" s="221">
        <v>104.8</v>
      </c>
      <c r="F1577" s="260">
        <v>147</v>
      </c>
      <c r="G1577" s="258">
        <v>8.79</v>
      </c>
      <c r="H1577" s="258">
        <v>31.9</v>
      </c>
      <c r="I1577" s="258">
        <v>384.8</v>
      </c>
      <c r="J1577" s="258">
        <v>25.52</v>
      </c>
      <c r="K1577" s="258">
        <v>80</v>
      </c>
      <c r="L1577" s="258">
        <v>134.9</v>
      </c>
      <c r="M1577" s="258">
        <v>116.4</v>
      </c>
      <c r="N1577" s="258">
        <v>86.29</v>
      </c>
      <c r="O1577" s="258">
        <v>24</v>
      </c>
      <c r="P1577" s="312">
        <v>14.67</v>
      </c>
      <c r="Q1577" s="221">
        <v>14.06</v>
      </c>
      <c r="R1577" s="260">
        <v>14.53</v>
      </c>
      <c r="S1577" s="258">
        <v>14.42</v>
      </c>
      <c r="T1577" s="258">
        <v>641.21</v>
      </c>
      <c r="U1577" s="258">
        <v>-0.64</v>
      </c>
      <c r="V1577" s="257">
        <v>14</v>
      </c>
    </row>
    <row r="1578" s="14" customFormat="1" customHeight="1" spans="1:22">
      <c r="A1578" s="454"/>
      <c r="B1578" s="41"/>
      <c r="C1578" s="455"/>
      <c r="D1578" s="449" t="s">
        <v>865</v>
      </c>
      <c r="E1578" s="260">
        <v>93.5</v>
      </c>
      <c r="F1578" s="258">
        <v>153</v>
      </c>
      <c r="G1578" s="258">
        <v>8.66666666666667</v>
      </c>
      <c r="H1578" s="258">
        <v>27.2</v>
      </c>
      <c r="I1578" s="258">
        <f>(H1578-G1578)/G1578*100</f>
        <v>213.846153846154</v>
      </c>
      <c r="J1578" s="258">
        <v>23.5</v>
      </c>
      <c r="K1578" s="258">
        <f>J1578/H1578*100</f>
        <v>86.3970588235294</v>
      </c>
      <c r="L1578" s="258">
        <v>112</v>
      </c>
      <c r="M1578" s="258">
        <v>108.6</v>
      </c>
      <c r="N1578" s="258">
        <f>M1578/L1578*100</f>
        <v>96.9642857142857</v>
      </c>
      <c r="O1578" s="258">
        <v>26.4</v>
      </c>
      <c r="P1578" s="312">
        <v>12.15</v>
      </c>
      <c r="Q1578" s="260">
        <v>12.45</v>
      </c>
      <c r="R1578" s="258">
        <v>12.71</v>
      </c>
      <c r="S1578" s="258">
        <f>AVERAGE(P1578:R1578)</f>
        <v>12.4366666666667</v>
      </c>
      <c r="T1578" s="258">
        <f>S1578*50</f>
        <v>621.833333333333</v>
      </c>
      <c r="U1578" s="258">
        <v>2.2191780821918</v>
      </c>
      <c r="V1578" s="257">
        <v>10</v>
      </c>
    </row>
    <row r="1579" s="14" customFormat="1" customHeight="1" spans="1:22">
      <c r="A1579" s="454"/>
      <c r="B1579" s="41"/>
      <c r="C1579" s="455"/>
      <c r="D1579" s="449" t="s">
        <v>762</v>
      </c>
      <c r="E1579" s="258">
        <v>89</v>
      </c>
      <c r="F1579" s="258">
        <v>145</v>
      </c>
      <c r="G1579" s="258">
        <v>8.89</v>
      </c>
      <c r="H1579" s="258">
        <v>34.7</v>
      </c>
      <c r="I1579" s="258">
        <v>390.3</v>
      </c>
      <c r="J1579" s="258">
        <v>24.7</v>
      </c>
      <c r="K1579" s="258">
        <v>71.1</v>
      </c>
      <c r="L1579" s="258">
        <v>125.6</v>
      </c>
      <c r="M1579" s="258">
        <v>116</v>
      </c>
      <c r="N1579" s="258">
        <v>92.3</v>
      </c>
      <c r="O1579" s="258">
        <v>26.5</v>
      </c>
      <c r="P1579" s="312">
        <v>15.3</v>
      </c>
      <c r="Q1579" s="258">
        <v>15.8</v>
      </c>
      <c r="R1579" s="258">
        <v>15</v>
      </c>
      <c r="S1579" s="258">
        <v>15.4</v>
      </c>
      <c r="T1579" s="258">
        <v>768.3</v>
      </c>
      <c r="U1579" s="258">
        <v>5</v>
      </c>
      <c r="V1579" s="257">
        <v>6</v>
      </c>
    </row>
    <row r="1580" s="14" customFormat="1" customHeight="1" spans="1:22">
      <c r="A1580" s="454"/>
      <c r="B1580" s="41"/>
      <c r="C1580" s="455"/>
      <c r="D1580" s="449" t="s">
        <v>990</v>
      </c>
      <c r="E1580" s="258">
        <v>92.4</v>
      </c>
      <c r="F1580" s="258">
        <v>143</v>
      </c>
      <c r="G1580" s="258">
        <v>4.4</v>
      </c>
      <c r="H1580" s="258">
        <v>26.5</v>
      </c>
      <c r="I1580" s="258">
        <v>502.3</v>
      </c>
      <c r="J1580" s="258">
        <v>18.2</v>
      </c>
      <c r="K1580" s="258">
        <v>68.68</v>
      </c>
      <c r="L1580" s="258">
        <v>131.4</v>
      </c>
      <c r="M1580" s="258">
        <v>125.8</v>
      </c>
      <c r="N1580" s="258">
        <v>95.7</v>
      </c>
      <c r="O1580" s="258">
        <v>25.85</v>
      </c>
      <c r="P1580" s="312">
        <v>12.52</v>
      </c>
      <c r="Q1580" s="258">
        <v>11.46</v>
      </c>
      <c r="R1580" s="258">
        <v>11.66</v>
      </c>
      <c r="S1580" s="258">
        <v>11.88</v>
      </c>
      <c r="T1580" s="258">
        <v>594</v>
      </c>
      <c r="U1580" s="258">
        <v>4.21</v>
      </c>
      <c r="V1580" s="257">
        <v>10</v>
      </c>
    </row>
    <row r="1581" s="14" customFormat="1" customHeight="1" spans="1:22">
      <c r="A1581" s="454"/>
      <c r="B1581" s="41"/>
      <c r="C1581" s="455"/>
      <c r="D1581" s="449" t="s">
        <v>802</v>
      </c>
      <c r="E1581" s="258">
        <v>105</v>
      </c>
      <c r="F1581" s="258">
        <v>145</v>
      </c>
      <c r="G1581" s="221">
        <v>6.9</v>
      </c>
      <c r="H1581" s="258">
        <v>31.5</v>
      </c>
      <c r="I1581" s="258">
        <v>442</v>
      </c>
      <c r="J1581" s="258">
        <v>21.1</v>
      </c>
      <c r="K1581" s="258">
        <v>67</v>
      </c>
      <c r="L1581" s="258">
        <v>132.4</v>
      </c>
      <c r="M1581" s="258">
        <v>121.8</v>
      </c>
      <c r="N1581" s="258">
        <v>92</v>
      </c>
      <c r="O1581" s="258">
        <v>28.1</v>
      </c>
      <c r="P1581" s="312">
        <v>14.8</v>
      </c>
      <c r="Q1581" s="258">
        <v>13.5</v>
      </c>
      <c r="R1581" s="258">
        <v>14.5</v>
      </c>
      <c r="S1581" s="221">
        <v>14.3</v>
      </c>
      <c r="T1581" s="258">
        <v>713.2</v>
      </c>
      <c r="U1581" s="258">
        <v>6.08</v>
      </c>
      <c r="V1581" s="257">
        <v>3</v>
      </c>
    </row>
    <row r="1582" s="14" customFormat="1" customHeight="1" spans="1:22">
      <c r="A1582" s="454"/>
      <c r="B1582" s="41"/>
      <c r="C1582" s="455"/>
      <c r="D1582" s="449" t="s">
        <v>799</v>
      </c>
      <c r="E1582" s="221">
        <v>95</v>
      </c>
      <c r="F1582" s="258">
        <v>148</v>
      </c>
      <c r="G1582" s="258">
        <v>7.42</v>
      </c>
      <c r="H1582" s="258">
        <v>27.92</v>
      </c>
      <c r="I1582" s="258">
        <v>276.3</v>
      </c>
      <c r="J1582" s="258">
        <v>20.6</v>
      </c>
      <c r="K1582" s="258">
        <v>73.8</v>
      </c>
      <c r="L1582" s="258">
        <v>128.3</v>
      </c>
      <c r="M1582" s="258">
        <v>120.7</v>
      </c>
      <c r="N1582" s="258">
        <v>94</v>
      </c>
      <c r="O1582" s="221">
        <v>31.35</v>
      </c>
      <c r="P1582" s="312">
        <v>15.13</v>
      </c>
      <c r="Q1582" s="221">
        <v>14.2</v>
      </c>
      <c r="R1582" s="258">
        <v>14.58</v>
      </c>
      <c r="S1582" s="258">
        <v>14.64</v>
      </c>
      <c r="T1582" s="258">
        <v>731.87</v>
      </c>
      <c r="U1582" s="258">
        <v>-2.04</v>
      </c>
      <c r="V1582" s="257">
        <v>13</v>
      </c>
    </row>
    <row r="1583" s="15" customFormat="1" customHeight="1" spans="1:22">
      <c r="A1583" s="456"/>
      <c r="B1583" s="41"/>
      <c r="C1583" s="457"/>
      <c r="D1583" s="450" t="s">
        <v>580</v>
      </c>
      <c r="E1583" s="451">
        <v>97.02</v>
      </c>
      <c r="F1583" s="451">
        <v>147.2</v>
      </c>
      <c r="G1583" s="451">
        <v>7.58666666666667</v>
      </c>
      <c r="H1583" s="451">
        <v>31.162</v>
      </c>
      <c r="I1583" s="451">
        <v>379.930615384615</v>
      </c>
      <c r="J1583" s="451">
        <v>22.852</v>
      </c>
      <c r="K1583" s="451">
        <v>68.9837058823529</v>
      </c>
      <c r="L1583" s="451">
        <v>130.026</v>
      </c>
      <c r="M1583" s="451">
        <v>121.494</v>
      </c>
      <c r="N1583" s="451">
        <v>93.4914285714286</v>
      </c>
      <c r="O1583" s="451">
        <v>27.152</v>
      </c>
      <c r="P1583" s="313">
        <v>14.719</v>
      </c>
      <c r="Q1583" s="451">
        <v>14.58</v>
      </c>
      <c r="R1583" s="451">
        <v>14.684</v>
      </c>
      <c r="S1583" s="451">
        <v>14.6666666666667</v>
      </c>
      <c r="T1583" s="451">
        <v>697.389333333333</v>
      </c>
      <c r="U1583" s="451">
        <v>3.95555908897322</v>
      </c>
      <c r="V1583" s="463">
        <v>7</v>
      </c>
    </row>
    <row r="1584" s="14" customFormat="1" customHeight="1" spans="1:22">
      <c r="A1584" s="37" t="s">
        <v>866</v>
      </c>
      <c r="B1584" s="41"/>
      <c r="C1584" s="217" t="s">
        <v>988</v>
      </c>
      <c r="D1584" s="449" t="s">
        <v>863</v>
      </c>
      <c r="E1584" s="258">
        <v>104.6</v>
      </c>
      <c r="F1584" s="258">
        <v>141</v>
      </c>
      <c r="G1584" s="258">
        <v>8.7</v>
      </c>
      <c r="H1584" s="258">
        <v>33.8</v>
      </c>
      <c r="I1584" s="258">
        <v>387.4</v>
      </c>
      <c r="J1584" s="258">
        <v>22.6</v>
      </c>
      <c r="K1584" s="258">
        <v>73</v>
      </c>
      <c r="L1584" s="258">
        <v>120.7</v>
      </c>
      <c r="M1584" s="258">
        <v>111.8</v>
      </c>
      <c r="N1584" s="258">
        <v>92.6</v>
      </c>
      <c r="O1584" s="258">
        <v>28.8</v>
      </c>
      <c r="P1584" s="312">
        <v>171.4</v>
      </c>
      <c r="Q1584" s="258">
        <v>183.4</v>
      </c>
      <c r="R1584" s="258"/>
      <c r="S1584" s="258">
        <v>177.4</v>
      </c>
      <c r="T1584" s="258">
        <v>709.6</v>
      </c>
      <c r="U1584" s="258">
        <v>5.37</v>
      </c>
      <c r="V1584" s="257">
        <v>2</v>
      </c>
    </row>
    <row r="1585" s="14" customFormat="1" customHeight="1" spans="1:22">
      <c r="A1585" s="37"/>
      <c r="B1585" s="41"/>
      <c r="C1585" s="61"/>
      <c r="D1585" s="449" t="s">
        <v>785</v>
      </c>
      <c r="E1585" s="258">
        <v>89</v>
      </c>
      <c r="F1585" s="258">
        <v>162</v>
      </c>
      <c r="G1585" s="221">
        <v>9.8</v>
      </c>
      <c r="H1585" s="258">
        <v>33.1</v>
      </c>
      <c r="I1585" s="258">
        <v>337.8</v>
      </c>
      <c r="J1585" s="258">
        <v>22.8</v>
      </c>
      <c r="K1585" s="258">
        <v>68.9</v>
      </c>
      <c r="L1585" s="258">
        <v>133.5</v>
      </c>
      <c r="M1585" s="258">
        <v>124.1</v>
      </c>
      <c r="N1585" s="258">
        <v>93</v>
      </c>
      <c r="O1585" s="258">
        <v>27.1</v>
      </c>
      <c r="P1585" s="312">
        <v>198.6</v>
      </c>
      <c r="Q1585" s="258">
        <v>212.9</v>
      </c>
      <c r="R1585" s="258"/>
      <c r="S1585" s="221">
        <v>205.75</v>
      </c>
      <c r="T1585" s="258">
        <v>685.83</v>
      </c>
      <c r="U1585" s="258">
        <v>5.24</v>
      </c>
      <c r="V1585" s="257">
        <v>4</v>
      </c>
    </row>
    <row r="1586" s="14" customFormat="1" customHeight="1" spans="1:22">
      <c r="A1586" s="37"/>
      <c r="B1586" s="41"/>
      <c r="C1586" s="61"/>
      <c r="D1586" s="449" t="s">
        <v>736</v>
      </c>
      <c r="E1586" s="221">
        <v>96</v>
      </c>
      <c r="F1586" s="258">
        <v>147</v>
      </c>
      <c r="G1586" s="258">
        <v>7.5</v>
      </c>
      <c r="H1586" s="258">
        <v>32.9</v>
      </c>
      <c r="I1586" s="258">
        <v>338.7</v>
      </c>
      <c r="J1586" s="258">
        <v>23.4</v>
      </c>
      <c r="K1586" s="258">
        <v>71.1</v>
      </c>
      <c r="L1586" s="258">
        <v>137.7</v>
      </c>
      <c r="M1586" s="258">
        <v>124.2</v>
      </c>
      <c r="N1586" s="258">
        <v>90.2</v>
      </c>
      <c r="O1586" s="221">
        <v>26.9</v>
      </c>
      <c r="P1586" s="312">
        <v>189</v>
      </c>
      <c r="Q1586" s="221">
        <v>190.9</v>
      </c>
      <c r="R1586" s="258"/>
      <c r="S1586" s="258">
        <v>189.95</v>
      </c>
      <c r="T1586" s="258">
        <v>675.4</v>
      </c>
      <c r="U1586" s="258">
        <v>5.38</v>
      </c>
      <c r="V1586" s="257">
        <v>2</v>
      </c>
    </row>
    <row r="1587" s="14" customFormat="1" customHeight="1" spans="1:22">
      <c r="A1587" s="37"/>
      <c r="B1587" s="41"/>
      <c r="C1587" s="61"/>
      <c r="D1587" s="449" t="s">
        <v>733</v>
      </c>
      <c r="E1587" s="258">
        <v>99.7</v>
      </c>
      <c r="F1587" s="258">
        <v>154</v>
      </c>
      <c r="G1587" s="258">
        <v>5.25</v>
      </c>
      <c r="H1587" s="258">
        <v>28.68</v>
      </c>
      <c r="I1587" s="258">
        <v>446.29</v>
      </c>
      <c r="J1587" s="258">
        <v>19.1</v>
      </c>
      <c r="K1587" s="258">
        <v>66.6</v>
      </c>
      <c r="L1587" s="258">
        <v>139.13</v>
      </c>
      <c r="M1587" s="258">
        <v>130.71</v>
      </c>
      <c r="N1587" s="258">
        <v>93.95</v>
      </c>
      <c r="O1587" s="258">
        <v>27.25</v>
      </c>
      <c r="P1587" s="312">
        <v>166.742496287519</v>
      </c>
      <c r="Q1587" s="258">
        <v>162.097698261509</v>
      </c>
      <c r="R1587" s="258"/>
      <c r="S1587" s="258">
        <v>164.420097274514</v>
      </c>
      <c r="T1587" s="258">
        <v>657.355</v>
      </c>
      <c r="U1587" s="258">
        <f>(T1587-622.62)/622.62*100</f>
        <v>5.57884423886159</v>
      </c>
      <c r="V1587" s="257">
        <v>3</v>
      </c>
    </row>
    <row r="1588" s="14" customFormat="1" customHeight="1" spans="1:22">
      <c r="A1588" s="37"/>
      <c r="B1588" s="41"/>
      <c r="C1588" s="61"/>
      <c r="D1588" s="449" t="s">
        <v>989</v>
      </c>
      <c r="E1588" s="221">
        <v>97.1</v>
      </c>
      <c r="F1588" s="260">
        <v>147</v>
      </c>
      <c r="G1588" s="258">
        <v>9.91</v>
      </c>
      <c r="H1588" s="258">
        <v>36.75</v>
      </c>
      <c r="I1588" s="258">
        <v>370.9</v>
      </c>
      <c r="J1588" s="258">
        <v>29.61</v>
      </c>
      <c r="K1588" s="258">
        <v>80.6</v>
      </c>
      <c r="L1588" s="258">
        <v>116.4</v>
      </c>
      <c r="M1588" s="258">
        <v>113.1</v>
      </c>
      <c r="N1588" s="258">
        <v>97.2</v>
      </c>
      <c r="O1588" s="258">
        <v>26.4</v>
      </c>
      <c r="P1588" s="312">
        <v>144.88449754902</v>
      </c>
      <c r="Q1588" s="221">
        <v>157.962928921569</v>
      </c>
      <c r="R1588" s="260"/>
      <c r="S1588" s="258">
        <v>151.423713235294</v>
      </c>
      <c r="T1588" s="258">
        <v>605.67</v>
      </c>
      <c r="U1588" s="258">
        <v>0.39</v>
      </c>
      <c r="V1588" s="257">
        <v>4</v>
      </c>
    </row>
    <row r="1589" s="14" customFormat="1" customHeight="1" spans="1:22">
      <c r="A1589" s="37"/>
      <c r="B1589" s="41"/>
      <c r="C1589" s="61"/>
      <c r="D1589" s="449" t="s">
        <v>865</v>
      </c>
      <c r="E1589" s="260"/>
      <c r="F1589" s="258">
        <v>147</v>
      </c>
      <c r="G1589" s="258"/>
      <c r="H1589" s="258"/>
      <c r="I1589" s="258"/>
      <c r="J1589" s="258"/>
      <c r="K1589" s="258"/>
      <c r="L1589" s="258"/>
      <c r="M1589" s="258"/>
      <c r="N1589" s="258"/>
      <c r="O1589" s="258"/>
      <c r="P1589" s="312">
        <v>154.22</v>
      </c>
      <c r="Q1589" s="260">
        <v>154.63</v>
      </c>
      <c r="R1589" s="258"/>
      <c r="S1589" s="258">
        <v>154.425</v>
      </c>
      <c r="T1589" s="258">
        <v>643.4375</v>
      </c>
      <c r="U1589" s="258">
        <v>7.91781080161792</v>
      </c>
      <c r="V1589" s="257">
        <v>3</v>
      </c>
    </row>
    <row r="1590" s="14" customFormat="1" customHeight="1" spans="1:22">
      <c r="A1590" s="37"/>
      <c r="B1590" s="41"/>
      <c r="C1590" s="61"/>
      <c r="D1590" s="449" t="s">
        <v>762</v>
      </c>
      <c r="E1590" s="258">
        <v>82.7</v>
      </c>
      <c r="F1590" s="258">
        <v>146</v>
      </c>
      <c r="G1590" s="258">
        <v>7.4</v>
      </c>
      <c r="H1590" s="258">
        <v>27.9</v>
      </c>
      <c r="I1590" s="258">
        <v>377</v>
      </c>
      <c r="J1590" s="258">
        <v>21.7</v>
      </c>
      <c r="K1590" s="258">
        <v>77.8</v>
      </c>
      <c r="L1590" s="258">
        <v>112.8</v>
      </c>
      <c r="M1590" s="258">
        <v>104.1</v>
      </c>
      <c r="N1590" s="258">
        <v>92.3</v>
      </c>
      <c r="O1590" s="258">
        <v>25.8</v>
      </c>
      <c r="P1590" s="312">
        <v>133.6</v>
      </c>
      <c r="Q1590" s="258">
        <v>141.1</v>
      </c>
      <c r="R1590" s="258"/>
      <c r="S1590" s="258">
        <v>137.3</v>
      </c>
      <c r="T1590" s="258">
        <v>610.4</v>
      </c>
      <c r="U1590" s="258">
        <v>1.1</v>
      </c>
      <c r="V1590" s="257">
        <v>2</v>
      </c>
    </row>
    <row r="1591" s="14" customFormat="1" customHeight="1" spans="1:22">
      <c r="A1591" s="37"/>
      <c r="B1591" s="41"/>
      <c r="C1591" s="61"/>
      <c r="D1591" s="449" t="s">
        <v>990</v>
      </c>
      <c r="E1591" s="258">
        <v>93.1</v>
      </c>
      <c r="F1591" s="258">
        <v>143</v>
      </c>
      <c r="G1591" s="258">
        <v>4.95</v>
      </c>
      <c r="H1591" s="258">
        <v>23</v>
      </c>
      <c r="I1591" s="258">
        <v>364.6</v>
      </c>
      <c r="J1591" s="258">
        <v>18.2</v>
      </c>
      <c r="K1591" s="258">
        <v>79.1</v>
      </c>
      <c r="L1591" s="258">
        <v>137.2</v>
      </c>
      <c r="M1591" s="258">
        <v>129.3</v>
      </c>
      <c r="N1591" s="258">
        <v>94.2</v>
      </c>
      <c r="O1591" s="258">
        <v>26.7</v>
      </c>
      <c r="P1591" s="312">
        <v>158.995349534954</v>
      </c>
      <c r="Q1591" s="258">
        <v>166.499849984998</v>
      </c>
      <c r="R1591" s="258"/>
      <c r="S1591" s="258">
        <v>162.747599759976</v>
      </c>
      <c r="T1591" s="258">
        <v>650.6</v>
      </c>
      <c r="U1591" s="258">
        <v>7.17</v>
      </c>
      <c r="V1591" s="257">
        <v>1</v>
      </c>
    </row>
    <row r="1592" s="14" customFormat="1" customHeight="1" spans="1:22">
      <c r="A1592" s="37"/>
      <c r="B1592" s="41"/>
      <c r="C1592" s="61"/>
      <c r="D1592" s="449" t="s">
        <v>802</v>
      </c>
      <c r="E1592" s="258">
        <v>103.5</v>
      </c>
      <c r="F1592" s="258">
        <v>150</v>
      </c>
      <c r="G1592" s="221">
        <v>6.3</v>
      </c>
      <c r="H1592" s="258">
        <v>31.8</v>
      </c>
      <c r="I1592" s="258">
        <v>404.8</v>
      </c>
      <c r="J1592" s="258">
        <v>22.6</v>
      </c>
      <c r="K1592" s="258">
        <v>71.1</v>
      </c>
      <c r="L1592" s="258">
        <v>141.4</v>
      </c>
      <c r="M1592" s="258">
        <v>130.7</v>
      </c>
      <c r="N1592" s="258">
        <v>92.4</v>
      </c>
      <c r="O1592" s="258">
        <v>25</v>
      </c>
      <c r="P1592" s="312">
        <v>169.2</v>
      </c>
      <c r="Q1592" s="258">
        <v>175.61</v>
      </c>
      <c r="R1592" s="258"/>
      <c r="S1592" s="221">
        <v>172.4</v>
      </c>
      <c r="T1592" s="258">
        <v>676.4</v>
      </c>
      <c r="U1592" s="258">
        <v>2.14</v>
      </c>
      <c r="V1592" s="257">
        <v>4</v>
      </c>
    </row>
    <row r="1593" s="14" customFormat="1" customHeight="1" spans="1:22">
      <c r="A1593" s="37"/>
      <c r="B1593" s="41"/>
      <c r="C1593" s="61"/>
      <c r="D1593" s="449" t="s">
        <v>799</v>
      </c>
      <c r="E1593" s="221">
        <v>91.4</v>
      </c>
      <c r="F1593" s="258">
        <v>138</v>
      </c>
      <c r="G1593" s="258">
        <v>7.5</v>
      </c>
      <c r="H1593" s="258">
        <v>21.5</v>
      </c>
      <c r="I1593" s="258">
        <v>186.4</v>
      </c>
      <c r="J1593" s="258">
        <v>18.1</v>
      </c>
      <c r="K1593" s="258">
        <v>84.5</v>
      </c>
      <c r="L1593" s="258">
        <v>126</v>
      </c>
      <c r="M1593" s="258">
        <v>121.7</v>
      </c>
      <c r="N1593" s="258">
        <v>96.6</v>
      </c>
      <c r="O1593" s="221">
        <v>32.8</v>
      </c>
      <c r="P1593" s="312">
        <v>151.65</v>
      </c>
      <c r="Q1593" s="221">
        <v>154.03</v>
      </c>
      <c r="R1593" s="258"/>
      <c r="S1593" s="258">
        <v>152.84</v>
      </c>
      <c r="T1593" s="258">
        <v>611.4</v>
      </c>
      <c r="U1593" s="258">
        <v>0.1</v>
      </c>
      <c r="V1593" s="257">
        <v>4</v>
      </c>
    </row>
    <row r="1594" s="16" customFormat="1" customHeight="1" spans="1:22">
      <c r="A1594" s="37"/>
      <c r="B1594" s="41"/>
      <c r="C1594" s="61"/>
      <c r="D1594" s="449" t="s">
        <v>784</v>
      </c>
      <c r="E1594" s="258">
        <v>99.8</v>
      </c>
      <c r="F1594" s="258">
        <v>153</v>
      </c>
      <c r="G1594" s="258">
        <v>9.16</v>
      </c>
      <c r="H1594" s="258">
        <v>30</v>
      </c>
      <c r="I1594" s="258">
        <v>227.5</v>
      </c>
      <c r="J1594" s="258">
        <v>22.56</v>
      </c>
      <c r="K1594" s="258">
        <v>70.5</v>
      </c>
      <c r="L1594" s="258">
        <v>119.7</v>
      </c>
      <c r="M1594" s="258">
        <v>114.7</v>
      </c>
      <c r="N1594" s="258">
        <v>95.8</v>
      </c>
      <c r="O1594" s="258">
        <v>27.5</v>
      </c>
      <c r="P1594" s="312">
        <v>177.989127989128</v>
      </c>
      <c r="Q1594" s="258">
        <v>181.240756240756</v>
      </c>
      <c r="R1594" s="258"/>
      <c r="S1594" s="258">
        <v>179.614942114942</v>
      </c>
      <c r="T1594" s="258">
        <v>718.1</v>
      </c>
      <c r="U1594" s="258">
        <v>1.36</v>
      </c>
      <c r="V1594" s="257">
        <v>1</v>
      </c>
    </row>
    <row r="1595" s="15" customFormat="1" customHeight="1" spans="1:22">
      <c r="A1595" s="41"/>
      <c r="B1595" s="41"/>
      <c r="C1595" s="62"/>
      <c r="D1595" s="450" t="s">
        <v>580</v>
      </c>
      <c r="E1595" s="280">
        <v>95.69</v>
      </c>
      <c r="F1595" s="339">
        <v>148</v>
      </c>
      <c r="G1595" s="451">
        <v>7.647</v>
      </c>
      <c r="H1595" s="451">
        <v>29.943</v>
      </c>
      <c r="I1595" s="451">
        <v>344.139</v>
      </c>
      <c r="J1595" s="451">
        <v>22.067</v>
      </c>
      <c r="K1595" s="451">
        <v>74.32</v>
      </c>
      <c r="L1595" s="451">
        <v>128.453</v>
      </c>
      <c r="M1595" s="451">
        <v>120.441</v>
      </c>
      <c r="N1595" s="451">
        <v>93.825</v>
      </c>
      <c r="O1595" s="451">
        <v>27.425</v>
      </c>
      <c r="P1595" s="313">
        <v>165.11649739642</v>
      </c>
      <c r="Q1595" s="280">
        <v>170.942839400803</v>
      </c>
      <c r="R1595" s="339"/>
      <c r="S1595" s="451">
        <v>168.029668398611</v>
      </c>
      <c r="T1595" s="451">
        <v>658.562954545455</v>
      </c>
      <c r="U1595" s="451">
        <v>3.84380965243896</v>
      </c>
      <c r="V1595" s="463">
        <v>3</v>
      </c>
    </row>
    <row r="1596" s="14" customFormat="1" customHeight="1" spans="1:22">
      <c r="A1596" s="37" t="s">
        <v>868</v>
      </c>
      <c r="B1596" s="447" t="s">
        <v>991</v>
      </c>
      <c r="C1596" s="448" t="s">
        <v>991</v>
      </c>
      <c r="D1596" s="458" t="s">
        <v>863</v>
      </c>
      <c r="E1596" s="188">
        <v>95.6</v>
      </c>
      <c r="F1596" s="103">
        <v>140</v>
      </c>
      <c r="G1596" s="103">
        <v>6.4</v>
      </c>
      <c r="H1596" s="103">
        <v>32.7</v>
      </c>
      <c r="I1596" s="103">
        <v>410.9</v>
      </c>
      <c r="J1596" s="103">
        <v>20.3</v>
      </c>
      <c r="K1596" s="103">
        <v>62.1</v>
      </c>
      <c r="L1596" s="188">
        <v>124.2</v>
      </c>
      <c r="M1596" s="188">
        <v>116.9</v>
      </c>
      <c r="N1596" s="188">
        <v>94.1</v>
      </c>
      <c r="O1596" s="188">
        <v>25.18</v>
      </c>
      <c r="P1596" s="103">
        <v>14.94</v>
      </c>
      <c r="Q1596" s="103">
        <v>14.36</v>
      </c>
      <c r="R1596" s="103">
        <v>14.3</v>
      </c>
      <c r="S1596" s="103">
        <v>14.53</v>
      </c>
      <c r="T1596" s="103">
        <v>621.1</v>
      </c>
      <c r="U1596" s="103">
        <v>1.82</v>
      </c>
      <c r="V1596" s="464">
        <v>8</v>
      </c>
    </row>
    <row r="1597" s="14" customFormat="1" customHeight="1" spans="1:22">
      <c r="A1597" s="37"/>
      <c r="B1597" s="41"/>
      <c r="C1597" s="37"/>
      <c r="D1597" s="458" t="s">
        <v>785</v>
      </c>
      <c r="E1597" s="103">
        <v>89</v>
      </c>
      <c r="F1597" s="188">
        <v>156</v>
      </c>
      <c r="G1597" s="188">
        <v>9.6</v>
      </c>
      <c r="H1597" s="103">
        <v>32.6</v>
      </c>
      <c r="I1597" s="188">
        <v>339.58</v>
      </c>
      <c r="J1597" s="188">
        <v>22.7</v>
      </c>
      <c r="K1597" s="103">
        <v>69.63</v>
      </c>
      <c r="L1597" s="103">
        <v>133.3</v>
      </c>
      <c r="M1597" s="103">
        <v>124.6</v>
      </c>
      <c r="N1597" s="188">
        <v>93.5</v>
      </c>
      <c r="O1597" s="103">
        <v>26.8</v>
      </c>
      <c r="P1597" s="188">
        <v>14.75</v>
      </c>
      <c r="Q1597" s="188">
        <v>15.25</v>
      </c>
      <c r="R1597" s="103">
        <v>15.05</v>
      </c>
      <c r="S1597" s="188">
        <v>15.02</v>
      </c>
      <c r="T1597" s="188">
        <v>750.83</v>
      </c>
      <c r="U1597" s="103">
        <v>7.13</v>
      </c>
      <c r="V1597" s="193">
        <v>2</v>
      </c>
    </row>
    <row r="1598" s="14" customFormat="1" customHeight="1" spans="1:22">
      <c r="A1598" s="37"/>
      <c r="B1598" s="41"/>
      <c r="C1598" s="37"/>
      <c r="D1598" s="458" t="s">
        <v>736</v>
      </c>
      <c r="E1598" s="188">
        <v>107.7</v>
      </c>
      <c r="F1598" s="188">
        <v>152</v>
      </c>
      <c r="G1598" s="188">
        <v>8.7</v>
      </c>
      <c r="H1598" s="188">
        <v>36.4</v>
      </c>
      <c r="I1598" s="188">
        <v>318.4</v>
      </c>
      <c r="J1598" s="188">
        <v>20.7</v>
      </c>
      <c r="K1598" s="188">
        <v>56.9</v>
      </c>
      <c r="L1598" s="188">
        <v>156.8</v>
      </c>
      <c r="M1598" s="188">
        <v>134.1</v>
      </c>
      <c r="N1598" s="188">
        <v>85.5</v>
      </c>
      <c r="O1598" s="188">
        <v>24.1</v>
      </c>
      <c r="P1598" s="188">
        <v>15</v>
      </c>
      <c r="Q1598" s="188">
        <v>15.1</v>
      </c>
      <c r="R1598" s="188">
        <v>15.2</v>
      </c>
      <c r="S1598" s="188">
        <v>15.1</v>
      </c>
      <c r="T1598" s="188">
        <v>665.6</v>
      </c>
      <c r="U1598" s="188">
        <v>4.1</v>
      </c>
      <c r="V1598" s="464">
        <v>5</v>
      </c>
    </row>
    <row r="1599" s="14" customFormat="1" customHeight="1" spans="1:22">
      <c r="A1599" s="37"/>
      <c r="B1599" s="41"/>
      <c r="C1599" s="37"/>
      <c r="D1599" s="458" t="s">
        <v>733</v>
      </c>
      <c r="E1599" s="188">
        <v>102</v>
      </c>
      <c r="F1599" s="188">
        <v>145</v>
      </c>
      <c r="G1599" s="188">
        <v>5</v>
      </c>
      <c r="H1599" s="188">
        <v>24.8</v>
      </c>
      <c r="I1599" s="188">
        <v>396</v>
      </c>
      <c r="J1599" s="188">
        <v>17.6</v>
      </c>
      <c r="K1599" s="188">
        <v>70.97</v>
      </c>
      <c r="L1599" s="188">
        <v>193.44</v>
      </c>
      <c r="M1599" s="188">
        <v>170.76</v>
      </c>
      <c r="N1599" s="188">
        <v>88.28</v>
      </c>
      <c r="O1599" s="188">
        <v>24.57</v>
      </c>
      <c r="P1599" s="188">
        <v>13.82</v>
      </c>
      <c r="Q1599" s="188">
        <v>14.03</v>
      </c>
      <c r="R1599" s="188">
        <v>13.91</v>
      </c>
      <c r="S1599" s="188">
        <v>13.92</v>
      </c>
      <c r="T1599" s="188">
        <v>696</v>
      </c>
      <c r="U1599" s="188">
        <v>5.94</v>
      </c>
      <c r="V1599" s="464">
        <v>1</v>
      </c>
    </row>
    <row r="1600" s="14" customFormat="1" customHeight="1" spans="1:22">
      <c r="A1600" s="37"/>
      <c r="B1600" s="41"/>
      <c r="C1600" s="37"/>
      <c r="D1600" s="458" t="s">
        <v>989</v>
      </c>
      <c r="E1600" s="103">
        <v>94.5</v>
      </c>
      <c r="F1600" s="188">
        <v>151</v>
      </c>
      <c r="G1600" s="188">
        <v>5.69</v>
      </c>
      <c r="H1600" s="188">
        <v>31.3</v>
      </c>
      <c r="I1600" s="103">
        <v>79</v>
      </c>
      <c r="J1600" s="103">
        <v>24.9</v>
      </c>
      <c r="K1600" s="103">
        <v>79.6</v>
      </c>
      <c r="L1600" s="103">
        <v>116.44</v>
      </c>
      <c r="M1600" s="103">
        <v>112.8</v>
      </c>
      <c r="N1600" s="188">
        <v>96.87</v>
      </c>
      <c r="O1600" s="103">
        <v>24.5</v>
      </c>
      <c r="P1600" s="188">
        <v>13.17</v>
      </c>
      <c r="Q1600" s="188">
        <v>13.5</v>
      </c>
      <c r="R1600" s="188">
        <v>13.14</v>
      </c>
      <c r="S1600" s="103">
        <v>13.27</v>
      </c>
      <c r="T1600" s="103">
        <v>663.6</v>
      </c>
      <c r="U1600" s="103">
        <v>6.43</v>
      </c>
      <c r="V1600" s="193">
        <v>2</v>
      </c>
    </row>
    <row r="1601" s="14" customFormat="1" customHeight="1" spans="1:22">
      <c r="A1601" s="37"/>
      <c r="B1601" s="41"/>
      <c r="C1601" s="37"/>
      <c r="D1601" s="458" t="s">
        <v>865</v>
      </c>
      <c r="E1601" s="103">
        <v>98.6</v>
      </c>
      <c r="F1601" s="103">
        <v>149</v>
      </c>
      <c r="G1601" s="103">
        <v>7.9</v>
      </c>
      <c r="H1601" s="103">
        <v>26.8</v>
      </c>
      <c r="I1601" s="103">
        <v>239.240506329114</v>
      </c>
      <c r="J1601" s="103">
        <v>23.6666666666667</v>
      </c>
      <c r="K1601" s="103">
        <f>J1601/H1601*100</f>
        <v>88.3084577114429</v>
      </c>
      <c r="L1601" s="188">
        <v>167.3</v>
      </c>
      <c r="M1601" s="188">
        <f>L1601*N1601/100</f>
        <v>142.7069</v>
      </c>
      <c r="N1601" s="188">
        <v>85.3</v>
      </c>
      <c r="O1601" s="103">
        <v>25.5</v>
      </c>
      <c r="P1601" s="103">
        <v>15.81</v>
      </c>
      <c r="Q1601" s="103">
        <v>15.26</v>
      </c>
      <c r="R1601" s="103">
        <v>15.26</v>
      </c>
      <c r="S1601" s="103">
        <v>15.4433333333333</v>
      </c>
      <c r="T1601" s="103">
        <v>772.166666666667</v>
      </c>
      <c r="U1601" s="103">
        <v>13.2757297030332</v>
      </c>
      <c r="V1601" s="464">
        <v>1</v>
      </c>
    </row>
    <row r="1602" s="14" customFormat="1" customHeight="1" spans="1:22">
      <c r="A1602" s="37"/>
      <c r="B1602" s="41"/>
      <c r="C1602" s="37"/>
      <c r="D1602" s="458" t="s">
        <v>762</v>
      </c>
      <c r="E1602" s="188">
        <v>95.1</v>
      </c>
      <c r="F1602" s="188">
        <v>151</v>
      </c>
      <c r="G1602" s="103">
        <v>7.41</v>
      </c>
      <c r="H1602" s="103">
        <v>33.3</v>
      </c>
      <c r="I1602" s="103">
        <v>449.39</v>
      </c>
      <c r="J1602" s="103">
        <v>23.6</v>
      </c>
      <c r="K1602" s="103">
        <v>70.9</v>
      </c>
      <c r="L1602" s="103">
        <v>115.2</v>
      </c>
      <c r="M1602" s="103">
        <v>102.6</v>
      </c>
      <c r="N1602" s="188">
        <v>89.1</v>
      </c>
      <c r="O1602" s="188">
        <v>24.6</v>
      </c>
      <c r="P1602" s="188">
        <v>12.3</v>
      </c>
      <c r="Q1602" s="103">
        <v>12.4</v>
      </c>
      <c r="R1602" s="103">
        <v>12.5</v>
      </c>
      <c r="S1602" s="103">
        <v>12.4</v>
      </c>
      <c r="T1602" s="103">
        <v>620</v>
      </c>
      <c r="U1602" s="103">
        <v>0.1</v>
      </c>
      <c r="V1602" s="193">
        <v>7</v>
      </c>
    </row>
    <row r="1603" s="14" customFormat="1" customHeight="1" spans="1:22">
      <c r="A1603" s="37"/>
      <c r="B1603" s="41"/>
      <c r="C1603" s="37"/>
      <c r="D1603" s="458" t="s">
        <v>990</v>
      </c>
      <c r="E1603" s="188">
        <v>100.1</v>
      </c>
      <c r="F1603" s="188">
        <v>149</v>
      </c>
      <c r="G1603" s="188">
        <v>4.7</v>
      </c>
      <c r="H1603" s="188">
        <v>26.3</v>
      </c>
      <c r="I1603" s="188">
        <v>459.6</v>
      </c>
      <c r="J1603" s="188">
        <v>21</v>
      </c>
      <c r="K1603" s="188">
        <v>79.8</v>
      </c>
      <c r="L1603" s="188">
        <v>133.8</v>
      </c>
      <c r="M1603" s="188">
        <v>125.6</v>
      </c>
      <c r="N1603" s="188">
        <v>93.9</v>
      </c>
      <c r="O1603" s="188">
        <v>26.91</v>
      </c>
      <c r="P1603" s="188">
        <v>12.77</v>
      </c>
      <c r="Q1603" s="188">
        <v>12.25</v>
      </c>
      <c r="R1603" s="188">
        <v>13.22</v>
      </c>
      <c r="S1603" s="188">
        <v>12.75</v>
      </c>
      <c r="T1603" s="188">
        <v>637.3</v>
      </c>
      <c r="U1603" s="188">
        <v>1.16</v>
      </c>
      <c r="V1603" s="464">
        <v>4</v>
      </c>
    </row>
    <row r="1604" s="14" customFormat="1" customHeight="1" spans="1:22">
      <c r="A1604" s="37"/>
      <c r="B1604" s="41"/>
      <c r="C1604" s="37"/>
      <c r="D1604" s="458" t="s">
        <v>802</v>
      </c>
      <c r="E1604" s="37">
        <v>104</v>
      </c>
      <c r="F1604" s="103">
        <v>151</v>
      </c>
      <c r="G1604" s="37">
        <v>7.2</v>
      </c>
      <c r="H1604" s="37">
        <v>35.3</v>
      </c>
      <c r="I1604" s="37">
        <v>3.9</v>
      </c>
      <c r="J1604" s="37">
        <v>21.6</v>
      </c>
      <c r="K1604" s="37">
        <v>61.1</v>
      </c>
      <c r="L1604" s="37">
        <v>141.1</v>
      </c>
      <c r="M1604" s="37">
        <v>131.7</v>
      </c>
      <c r="N1604" s="188">
        <v>93.4</v>
      </c>
      <c r="O1604" s="37">
        <v>24.9</v>
      </c>
      <c r="P1604" s="103">
        <v>15.38</v>
      </c>
      <c r="Q1604" s="37">
        <v>15.7</v>
      </c>
      <c r="R1604" s="37">
        <v>15.55</v>
      </c>
      <c r="S1604" s="37">
        <v>15.54</v>
      </c>
      <c r="T1604" s="37">
        <v>675.9</v>
      </c>
      <c r="U1604" s="37">
        <v>1.3</v>
      </c>
      <c r="V1604" s="241">
        <v>9</v>
      </c>
    </row>
    <row r="1605" s="14" customFormat="1" customHeight="1" spans="1:22">
      <c r="A1605" s="37"/>
      <c r="B1605" s="41"/>
      <c r="C1605" s="37"/>
      <c r="D1605" s="458" t="s">
        <v>799</v>
      </c>
      <c r="E1605" s="126">
        <v>92</v>
      </c>
      <c r="F1605" s="126">
        <v>154</v>
      </c>
      <c r="G1605" s="188">
        <v>7.41</v>
      </c>
      <c r="H1605" s="188">
        <v>28.32</v>
      </c>
      <c r="I1605" s="188">
        <v>282</v>
      </c>
      <c r="J1605" s="188">
        <v>18.71</v>
      </c>
      <c r="K1605" s="188">
        <v>66.07</v>
      </c>
      <c r="L1605" s="188">
        <v>166</v>
      </c>
      <c r="M1605" s="188">
        <v>141</v>
      </c>
      <c r="N1605" s="188">
        <v>84.94</v>
      </c>
      <c r="O1605" s="126">
        <v>24.84</v>
      </c>
      <c r="P1605" s="126">
        <v>11.95</v>
      </c>
      <c r="Q1605" s="188">
        <v>11.47</v>
      </c>
      <c r="R1605" s="188">
        <v>11.4</v>
      </c>
      <c r="S1605" s="188">
        <v>11.61</v>
      </c>
      <c r="T1605" s="188">
        <v>580.47</v>
      </c>
      <c r="U1605" s="188">
        <v>-3.26</v>
      </c>
      <c r="V1605" s="464">
        <v>10</v>
      </c>
    </row>
    <row r="1606" s="14" customFormat="1" customHeight="1" spans="1:22">
      <c r="A1606" s="37"/>
      <c r="B1606" s="41"/>
      <c r="C1606" s="37"/>
      <c r="D1606" s="458" t="s">
        <v>784</v>
      </c>
      <c r="E1606" s="188">
        <v>92.6</v>
      </c>
      <c r="F1606" s="103">
        <v>148</v>
      </c>
      <c r="G1606" s="103">
        <v>7.7</v>
      </c>
      <c r="H1606" s="103">
        <v>34.1</v>
      </c>
      <c r="I1606" s="103">
        <v>342.9</v>
      </c>
      <c r="J1606" s="103">
        <v>22.3</v>
      </c>
      <c r="K1606" s="103">
        <v>65.4</v>
      </c>
      <c r="L1606" s="188">
        <v>128</v>
      </c>
      <c r="M1606" s="188">
        <v>123.1</v>
      </c>
      <c r="N1606" s="188">
        <v>96.2</v>
      </c>
      <c r="O1606" s="188">
        <v>25.2</v>
      </c>
      <c r="P1606" s="103">
        <v>14.02</v>
      </c>
      <c r="Q1606" s="103">
        <v>14.17</v>
      </c>
      <c r="R1606" s="103">
        <v>14.6</v>
      </c>
      <c r="S1606" s="103">
        <v>14.26</v>
      </c>
      <c r="T1606" s="103">
        <v>713.2</v>
      </c>
      <c r="U1606" s="103">
        <v>8.43</v>
      </c>
      <c r="V1606" s="464">
        <v>1</v>
      </c>
    </row>
    <row r="1607" s="15" customFormat="1" customHeight="1" spans="1:22">
      <c r="A1607" s="41"/>
      <c r="B1607" s="41"/>
      <c r="C1607" s="41"/>
      <c r="D1607" s="465" t="s">
        <v>580</v>
      </c>
      <c r="E1607" s="122">
        <v>97.3818181818182</v>
      </c>
      <c r="F1607" s="223">
        <v>149.636363636364</v>
      </c>
      <c r="G1607" s="223">
        <v>7.06454545454546</v>
      </c>
      <c r="H1607" s="122">
        <v>31.0836363636364</v>
      </c>
      <c r="I1607" s="223">
        <v>301.900955120829</v>
      </c>
      <c r="J1607" s="223">
        <v>21.5524242424242</v>
      </c>
      <c r="K1607" s="122">
        <v>70.0707688828584</v>
      </c>
      <c r="L1607" s="122">
        <v>144.228</v>
      </c>
      <c r="M1607" s="122">
        <v>129.624263636364</v>
      </c>
      <c r="N1607" s="223">
        <v>91.0081818181818</v>
      </c>
      <c r="O1607" s="122">
        <v>25.1909090909091</v>
      </c>
      <c r="P1607" s="223">
        <v>13.9918181818182</v>
      </c>
      <c r="Q1607" s="223">
        <v>13.9536363636364</v>
      </c>
      <c r="R1607" s="122">
        <v>14.0118181818182</v>
      </c>
      <c r="S1607" s="223">
        <v>13.9857575757576</v>
      </c>
      <c r="T1607" s="223">
        <v>672.378787878788</v>
      </c>
      <c r="U1607" s="122">
        <v>4.36288945299143</v>
      </c>
      <c r="V1607" s="466">
        <v>3</v>
      </c>
    </row>
    <row r="1608" s="14" customFormat="1" customHeight="1" spans="1:22">
      <c r="A1608" s="452" t="s">
        <v>861</v>
      </c>
      <c r="B1608" s="41"/>
      <c r="C1608" s="448" t="s">
        <v>991</v>
      </c>
      <c r="D1608" s="449" t="s">
        <v>863</v>
      </c>
      <c r="E1608" s="258">
        <v>102.4</v>
      </c>
      <c r="F1608" s="258">
        <v>146</v>
      </c>
      <c r="G1608" s="258">
        <v>7.8</v>
      </c>
      <c r="H1608" s="258">
        <v>31.4</v>
      </c>
      <c r="I1608" s="258">
        <v>402.6</v>
      </c>
      <c r="J1608" s="258">
        <v>23.2</v>
      </c>
      <c r="K1608" s="258">
        <v>74</v>
      </c>
      <c r="L1608" s="258">
        <v>132.7</v>
      </c>
      <c r="M1608" s="258">
        <v>127.6</v>
      </c>
      <c r="N1608" s="258">
        <v>96.1</v>
      </c>
      <c r="O1608" s="258">
        <v>27.6</v>
      </c>
      <c r="P1608" s="312">
        <v>17.22</v>
      </c>
      <c r="Q1608" s="258">
        <v>16.6</v>
      </c>
      <c r="R1608" s="258">
        <v>16.76</v>
      </c>
      <c r="S1608" s="258">
        <v>16.86</v>
      </c>
      <c r="T1608" s="258">
        <v>720.55</v>
      </c>
      <c r="U1608" s="258">
        <v>4.85</v>
      </c>
      <c r="V1608" s="257">
        <v>6</v>
      </c>
    </row>
    <row r="1609" s="14" customFormat="1" customHeight="1" spans="1:22">
      <c r="A1609" s="454"/>
      <c r="B1609" s="41"/>
      <c r="C1609" s="37"/>
      <c r="D1609" s="449" t="s">
        <v>785</v>
      </c>
      <c r="E1609" s="258">
        <v>91</v>
      </c>
      <c r="F1609" s="258">
        <v>154</v>
      </c>
      <c r="G1609" s="221">
        <v>10.1</v>
      </c>
      <c r="H1609" s="258">
        <v>33.1</v>
      </c>
      <c r="I1609" s="258">
        <v>327.7</v>
      </c>
      <c r="J1609" s="258">
        <v>22.8</v>
      </c>
      <c r="K1609" s="258">
        <v>68.9</v>
      </c>
      <c r="L1609" s="258">
        <v>128.4</v>
      </c>
      <c r="M1609" s="258">
        <v>121.2</v>
      </c>
      <c r="N1609" s="258">
        <v>94.4</v>
      </c>
      <c r="O1609" s="258">
        <v>28.5</v>
      </c>
      <c r="P1609" s="312">
        <v>13.85</v>
      </c>
      <c r="Q1609" s="258">
        <v>14.7</v>
      </c>
      <c r="R1609" s="258">
        <v>14.95</v>
      </c>
      <c r="S1609" s="221">
        <v>14.5</v>
      </c>
      <c r="T1609" s="258">
        <v>725</v>
      </c>
      <c r="U1609" s="258">
        <v>5.84</v>
      </c>
      <c r="V1609" s="257">
        <v>10</v>
      </c>
    </row>
    <row r="1610" s="14" customFormat="1" customHeight="1" spans="1:22">
      <c r="A1610" s="454"/>
      <c r="B1610" s="41"/>
      <c r="C1610" s="37"/>
      <c r="D1610" s="449" t="s">
        <v>736</v>
      </c>
      <c r="E1610" s="221">
        <v>111</v>
      </c>
      <c r="F1610" s="258">
        <v>151</v>
      </c>
      <c r="G1610" s="258">
        <v>7.5</v>
      </c>
      <c r="H1610" s="258">
        <v>34.9</v>
      </c>
      <c r="I1610" s="258">
        <v>365.33</v>
      </c>
      <c r="J1610" s="258">
        <v>21.3</v>
      </c>
      <c r="K1610" s="258">
        <v>61.03</v>
      </c>
      <c r="L1610" s="258">
        <v>135.3</v>
      </c>
      <c r="M1610" s="258">
        <v>124.7</v>
      </c>
      <c r="N1610" s="258">
        <v>92.2</v>
      </c>
      <c r="O1610" s="221">
        <v>29.7</v>
      </c>
      <c r="P1610" s="312">
        <v>17.5</v>
      </c>
      <c r="Q1610" s="221">
        <v>17.5</v>
      </c>
      <c r="R1610" s="258">
        <v>17.45</v>
      </c>
      <c r="S1610" s="258">
        <v>17.48</v>
      </c>
      <c r="T1610" s="258">
        <v>724.85</v>
      </c>
      <c r="U1610" s="258">
        <v>4.59</v>
      </c>
      <c r="V1610" s="257">
        <v>5</v>
      </c>
    </row>
    <row r="1611" s="14" customFormat="1" customHeight="1" spans="1:22">
      <c r="A1611" s="454"/>
      <c r="B1611" s="41"/>
      <c r="C1611" s="37"/>
      <c r="D1611" s="449" t="s">
        <v>733</v>
      </c>
      <c r="E1611" s="258">
        <v>95.5</v>
      </c>
      <c r="F1611" s="258">
        <v>150</v>
      </c>
      <c r="G1611" s="258">
        <v>5.3</v>
      </c>
      <c r="H1611" s="258">
        <v>27.6</v>
      </c>
      <c r="I1611" s="258">
        <v>420.75</v>
      </c>
      <c r="J1611" s="258">
        <v>22.6</v>
      </c>
      <c r="K1611" s="258">
        <v>81.88</v>
      </c>
      <c r="L1611" s="258">
        <v>142.98</v>
      </c>
      <c r="M1611" s="258">
        <v>129.01</v>
      </c>
      <c r="N1611" s="258">
        <v>90.23</v>
      </c>
      <c r="O1611" s="258">
        <v>27.28</v>
      </c>
      <c r="P1611" s="312">
        <v>14.42</v>
      </c>
      <c r="Q1611" s="258">
        <v>14.38</v>
      </c>
      <c r="R1611" s="258">
        <v>14.58</v>
      </c>
      <c r="S1611" s="258">
        <v>14.46</v>
      </c>
      <c r="T1611" s="258">
        <v>723</v>
      </c>
      <c r="U1611" s="258">
        <v>8.15</v>
      </c>
      <c r="V1611" s="257">
        <v>3</v>
      </c>
    </row>
    <row r="1612" s="14" customFormat="1" customHeight="1" spans="1:22">
      <c r="A1612" s="454"/>
      <c r="B1612" s="41"/>
      <c r="C1612" s="37"/>
      <c r="D1612" s="449" t="s">
        <v>989</v>
      </c>
      <c r="E1612" s="221">
        <v>97.2</v>
      </c>
      <c r="F1612" s="260">
        <v>148</v>
      </c>
      <c r="G1612" s="258">
        <v>8.81</v>
      </c>
      <c r="H1612" s="258">
        <v>32.03</v>
      </c>
      <c r="I1612" s="258">
        <v>385.44</v>
      </c>
      <c r="J1612" s="258">
        <v>25.54</v>
      </c>
      <c r="K1612" s="258">
        <v>79.75</v>
      </c>
      <c r="L1612" s="258">
        <v>122</v>
      </c>
      <c r="M1612" s="258">
        <v>110.1</v>
      </c>
      <c r="N1612" s="258">
        <v>90.25</v>
      </c>
      <c r="O1612" s="258">
        <v>25</v>
      </c>
      <c r="P1612" s="312">
        <v>14.46</v>
      </c>
      <c r="Q1612" s="221">
        <v>14.27</v>
      </c>
      <c r="R1612" s="260">
        <v>14.98</v>
      </c>
      <c r="S1612" s="258">
        <v>14.57</v>
      </c>
      <c r="T1612" s="258">
        <v>647.88</v>
      </c>
      <c r="U1612" s="258">
        <v>0.39</v>
      </c>
      <c r="V1612" s="257">
        <v>10</v>
      </c>
    </row>
    <row r="1613" s="14" customFormat="1" customHeight="1" spans="1:22">
      <c r="A1613" s="454"/>
      <c r="B1613" s="41"/>
      <c r="C1613" s="37"/>
      <c r="D1613" s="449" t="s">
        <v>865</v>
      </c>
      <c r="E1613" s="260">
        <v>80.5</v>
      </c>
      <c r="F1613" s="258">
        <v>150</v>
      </c>
      <c r="G1613" s="258">
        <v>9.66666666666667</v>
      </c>
      <c r="H1613" s="258">
        <v>27.5</v>
      </c>
      <c r="I1613" s="258">
        <f>(H1613-G1613)/G1613*100</f>
        <v>184.48275862069</v>
      </c>
      <c r="J1613" s="258">
        <v>24.3</v>
      </c>
      <c r="K1613" s="258">
        <f>J1613/H1613*100</f>
        <v>88.3636363636364</v>
      </c>
      <c r="L1613" s="258">
        <v>148.3</v>
      </c>
      <c r="M1613" s="258">
        <v>137.5</v>
      </c>
      <c r="N1613" s="258">
        <f>M1613/L1613*100</f>
        <v>92.7174645987862</v>
      </c>
      <c r="O1613" s="258">
        <v>24.1</v>
      </c>
      <c r="P1613" s="312">
        <v>13.53</v>
      </c>
      <c r="Q1613" s="260">
        <v>13.51</v>
      </c>
      <c r="R1613" s="258">
        <v>12.95</v>
      </c>
      <c r="S1613" s="258">
        <f>AVERAGE(P1613:R1613)</f>
        <v>13.33</v>
      </c>
      <c r="T1613" s="258">
        <f>S1613*50</f>
        <v>666.5</v>
      </c>
      <c r="U1613" s="258">
        <v>9.56164383561643</v>
      </c>
      <c r="V1613" s="257">
        <v>1</v>
      </c>
    </row>
    <row r="1614" s="14" customFormat="1" customHeight="1" spans="1:22">
      <c r="A1614" s="454"/>
      <c r="B1614" s="41"/>
      <c r="C1614" s="37"/>
      <c r="D1614" s="449" t="s">
        <v>762</v>
      </c>
      <c r="E1614" s="258">
        <v>89</v>
      </c>
      <c r="F1614" s="258">
        <v>152</v>
      </c>
      <c r="G1614" s="258">
        <v>8.89</v>
      </c>
      <c r="H1614" s="258">
        <v>40</v>
      </c>
      <c r="I1614" s="258">
        <v>449.9</v>
      </c>
      <c r="J1614" s="258">
        <v>23.9</v>
      </c>
      <c r="K1614" s="258">
        <v>59.8</v>
      </c>
      <c r="L1614" s="258">
        <v>133.85</v>
      </c>
      <c r="M1614" s="258">
        <v>125.7</v>
      </c>
      <c r="N1614" s="258">
        <v>93.9</v>
      </c>
      <c r="O1614" s="258">
        <v>26.9</v>
      </c>
      <c r="P1614" s="312">
        <v>15.8</v>
      </c>
      <c r="Q1614" s="258">
        <v>16.1</v>
      </c>
      <c r="R1614" s="258">
        <v>15.9</v>
      </c>
      <c r="S1614" s="258">
        <v>15.9</v>
      </c>
      <c r="T1614" s="258">
        <v>796.7</v>
      </c>
      <c r="U1614" s="258">
        <v>8.9</v>
      </c>
      <c r="V1614" s="257">
        <v>1</v>
      </c>
    </row>
    <row r="1615" s="14" customFormat="1" customHeight="1" spans="1:22">
      <c r="A1615" s="454"/>
      <c r="B1615" s="41"/>
      <c r="C1615" s="37"/>
      <c r="D1615" s="449" t="s">
        <v>990</v>
      </c>
      <c r="E1615" s="258">
        <v>91.2</v>
      </c>
      <c r="F1615" s="258">
        <v>143</v>
      </c>
      <c r="G1615" s="258">
        <v>3.9</v>
      </c>
      <c r="H1615" s="258">
        <v>25.1</v>
      </c>
      <c r="I1615" s="258">
        <v>543.6</v>
      </c>
      <c r="J1615" s="258">
        <v>17.7</v>
      </c>
      <c r="K1615" s="258">
        <v>70.52</v>
      </c>
      <c r="L1615" s="258">
        <v>126.5</v>
      </c>
      <c r="M1615" s="258">
        <v>122.3</v>
      </c>
      <c r="N1615" s="258">
        <v>96.7</v>
      </c>
      <c r="O1615" s="258">
        <v>26.95</v>
      </c>
      <c r="P1615" s="312">
        <v>12.48</v>
      </c>
      <c r="Q1615" s="258">
        <v>11.86</v>
      </c>
      <c r="R1615" s="258">
        <v>12.53</v>
      </c>
      <c r="S1615" s="258">
        <v>12.29</v>
      </c>
      <c r="T1615" s="258">
        <v>614.5</v>
      </c>
      <c r="U1615" s="258">
        <v>7.81</v>
      </c>
      <c r="V1615" s="257">
        <v>3</v>
      </c>
    </row>
    <row r="1616" s="14" customFormat="1" customHeight="1" spans="1:22">
      <c r="A1616" s="454"/>
      <c r="B1616" s="41"/>
      <c r="C1616" s="37"/>
      <c r="D1616" s="449" t="s">
        <v>802</v>
      </c>
      <c r="E1616" s="258">
        <v>96</v>
      </c>
      <c r="F1616" s="258">
        <v>151</v>
      </c>
      <c r="G1616" s="221">
        <v>7.2</v>
      </c>
      <c r="H1616" s="258">
        <v>32.5</v>
      </c>
      <c r="I1616" s="258">
        <v>429</v>
      </c>
      <c r="J1616" s="258">
        <v>20.6</v>
      </c>
      <c r="K1616" s="258">
        <v>63.4</v>
      </c>
      <c r="L1616" s="258">
        <v>132.6</v>
      </c>
      <c r="M1616" s="258">
        <v>123.3</v>
      </c>
      <c r="N1616" s="258">
        <v>93.3</v>
      </c>
      <c r="O1616" s="258">
        <v>27.3</v>
      </c>
      <c r="P1616" s="312">
        <v>14.1</v>
      </c>
      <c r="Q1616" s="258">
        <v>13.8</v>
      </c>
      <c r="R1616" s="258">
        <v>13.5</v>
      </c>
      <c r="S1616" s="221">
        <v>13.8</v>
      </c>
      <c r="T1616" s="258">
        <v>689.3</v>
      </c>
      <c r="U1616" s="258">
        <v>2.52</v>
      </c>
      <c r="V1616" s="257">
        <v>10</v>
      </c>
    </row>
    <row r="1617" s="14" customFormat="1" customHeight="1" spans="1:22">
      <c r="A1617" s="454"/>
      <c r="B1617" s="41"/>
      <c r="C1617" s="37"/>
      <c r="D1617" s="449" t="s">
        <v>799</v>
      </c>
      <c r="E1617" s="221">
        <v>88.2</v>
      </c>
      <c r="F1617" s="258">
        <v>147</v>
      </c>
      <c r="G1617" s="258">
        <v>7.51</v>
      </c>
      <c r="H1617" s="258">
        <v>28.38</v>
      </c>
      <c r="I1617" s="258">
        <v>277.8</v>
      </c>
      <c r="J1617" s="258">
        <v>22.3</v>
      </c>
      <c r="K1617" s="258">
        <v>78.4</v>
      </c>
      <c r="L1617" s="258">
        <v>141.3</v>
      </c>
      <c r="M1617" s="258">
        <v>135.3</v>
      </c>
      <c r="N1617" s="258">
        <v>95.8</v>
      </c>
      <c r="O1617" s="221">
        <v>27.5</v>
      </c>
      <c r="P1617" s="312">
        <v>15.5</v>
      </c>
      <c r="Q1617" s="221">
        <v>16.78</v>
      </c>
      <c r="R1617" s="258">
        <v>15.41</v>
      </c>
      <c r="S1617" s="258">
        <v>15.89</v>
      </c>
      <c r="T1617" s="258">
        <v>794.75</v>
      </c>
      <c r="U1617" s="258">
        <v>6.38</v>
      </c>
      <c r="V1617" s="257">
        <v>1</v>
      </c>
    </row>
    <row r="1618" s="15" customFormat="1" customHeight="1" spans="1:22">
      <c r="A1618" s="456"/>
      <c r="B1618" s="41"/>
      <c r="C1618" s="41"/>
      <c r="D1618" s="450" t="s">
        <v>580</v>
      </c>
      <c r="E1618" s="451">
        <v>94.2</v>
      </c>
      <c r="F1618" s="451">
        <v>149.2</v>
      </c>
      <c r="G1618" s="451">
        <v>7.66766666666667</v>
      </c>
      <c r="H1618" s="451">
        <v>31.251</v>
      </c>
      <c r="I1618" s="451">
        <v>378.660275862069</v>
      </c>
      <c r="J1618" s="451">
        <v>22.424</v>
      </c>
      <c r="K1618" s="451">
        <v>72.6043636363636</v>
      </c>
      <c r="L1618" s="451">
        <v>134.393</v>
      </c>
      <c r="M1618" s="451">
        <v>125.671</v>
      </c>
      <c r="N1618" s="451">
        <v>93.5597464598786</v>
      </c>
      <c r="O1618" s="451">
        <v>27.083</v>
      </c>
      <c r="P1618" s="313">
        <v>14.886</v>
      </c>
      <c r="Q1618" s="451">
        <v>14.95</v>
      </c>
      <c r="R1618" s="451">
        <v>14.901</v>
      </c>
      <c r="S1618" s="451">
        <v>14.908</v>
      </c>
      <c r="T1618" s="451">
        <v>710.303</v>
      </c>
      <c r="U1618" s="451">
        <v>5.88052033236568</v>
      </c>
      <c r="V1618" s="463">
        <v>1</v>
      </c>
    </row>
    <row r="1619" s="14" customFormat="1" customHeight="1" spans="1:22">
      <c r="A1619" s="37" t="s">
        <v>866</v>
      </c>
      <c r="B1619" s="41"/>
      <c r="C1619" s="448" t="s">
        <v>991</v>
      </c>
      <c r="D1619" s="449" t="s">
        <v>863</v>
      </c>
      <c r="E1619" s="221">
        <v>102.2</v>
      </c>
      <c r="F1619" s="260">
        <v>146</v>
      </c>
      <c r="G1619" s="258">
        <v>7.8</v>
      </c>
      <c r="H1619" s="258">
        <v>31.6</v>
      </c>
      <c r="I1619" s="258">
        <v>404.4</v>
      </c>
      <c r="J1619" s="258">
        <v>23.2</v>
      </c>
      <c r="K1619" s="258">
        <v>73.3</v>
      </c>
      <c r="L1619" s="258">
        <v>121.5</v>
      </c>
      <c r="M1619" s="258">
        <v>114.6</v>
      </c>
      <c r="N1619" s="258">
        <v>94.4</v>
      </c>
      <c r="O1619" s="258">
        <v>26.5</v>
      </c>
      <c r="P1619" s="312">
        <v>175.9</v>
      </c>
      <c r="Q1619" s="221">
        <v>179.4</v>
      </c>
      <c r="R1619" s="260"/>
      <c r="S1619" s="258">
        <v>177.65</v>
      </c>
      <c r="T1619" s="258">
        <v>710.6</v>
      </c>
      <c r="U1619" s="258">
        <v>5.52</v>
      </c>
      <c r="V1619" s="257">
        <v>1</v>
      </c>
    </row>
    <row r="1620" s="14" customFormat="1" customHeight="1" spans="1:22">
      <c r="A1620" s="37"/>
      <c r="B1620" s="41"/>
      <c r="C1620" s="37"/>
      <c r="D1620" s="449" t="s">
        <v>785</v>
      </c>
      <c r="E1620" s="258">
        <v>94</v>
      </c>
      <c r="F1620" s="258">
        <v>165</v>
      </c>
      <c r="G1620" s="258">
        <v>9.7</v>
      </c>
      <c r="H1620" s="258">
        <v>32.9</v>
      </c>
      <c r="I1620" s="258">
        <v>339.2</v>
      </c>
      <c r="J1620" s="258">
        <v>22.7</v>
      </c>
      <c r="K1620" s="258">
        <v>69</v>
      </c>
      <c r="L1620" s="258">
        <v>137.1</v>
      </c>
      <c r="M1620" s="258">
        <v>125.3</v>
      </c>
      <c r="N1620" s="258">
        <v>91.4</v>
      </c>
      <c r="O1620" s="258">
        <v>27</v>
      </c>
      <c r="P1620" s="312">
        <v>203.4</v>
      </c>
      <c r="Q1620" s="258">
        <v>213.3</v>
      </c>
      <c r="R1620" s="258"/>
      <c r="S1620" s="258">
        <v>207.35</v>
      </c>
      <c r="T1620" s="258">
        <v>691.17</v>
      </c>
      <c r="U1620" s="258">
        <v>6.06</v>
      </c>
      <c r="V1620" s="257">
        <v>3</v>
      </c>
    </row>
    <row r="1621" s="14" customFormat="1" customHeight="1" spans="1:22">
      <c r="A1621" s="37"/>
      <c r="B1621" s="41"/>
      <c r="C1621" s="37"/>
      <c r="D1621" s="449" t="s">
        <v>736</v>
      </c>
      <c r="E1621" s="258">
        <v>103.7</v>
      </c>
      <c r="F1621" s="258">
        <v>150</v>
      </c>
      <c r="G1621" s="221">
        <v>7.6</v>
      </c>
      <c r="H1621" s="258">
        <v>30.4</v>
      </c>
      <c r="I1621" s="258">
        <v>300</v>
      </c>
      <c r="J1621" s="258">
        <v>19.7</v>
      </c>
      <c r="K1621" s="258">
        <v>64.8</v>
      </c>
      <c r="L1621" s="258">
        <v>159.9</v>
      </c>
      <c r="M1621" s="258">
        <v>140.5</v>
      </c>
      <c r="N1621" s="258">
        <v>87.9</v>
      </c>
      <c r="O1621" s="258">
        <v>27.6</v>
      </c>
      <c r="P1621" s="312">
        <v>190.1</v>
      </c>
      <c r="Q1621" s="258">
        <v>185.8</v>
      </c>
      <c r="R1621" s="258"/>
      <c r="S1621" s="221">
        <v>187.95</v>
      </c>
      <c r="T1621" s="258">
        <v>668.3</v>
      </c>
      <c r="U1621" s="258">
        <v>4.27</v>
      </c>
      <c r="V1621" s="257">
        <v>3</v>
      </c>
    </row>
    <row r="1622" s="14" customFormat="1" customHeight="1" spans="1:22">
      <c r="A1622" s="37"/>
      <c r="B1622" s="41"/>
      <c r="C1622" s="37"/>
      <c r="D1622" s="449" t="s">
        <v>733</v>
      </c>
      <c r="E1622" s="221">
        <v>95.4</v>
      </c>
      <c r="F1622" s="258">
        <v>157</v>
      </c>
      <c r="G1622" s="258">
        <v>5.45</v>
      </c>
      <c r="H1622" s="258">
        <v>27.65</v>
      </c>
      <c r="I1622" s="258">
        <v>407.34</v>
      </c>
      <c r="J1622" s="258">
        <v>19.4</v>
      </c>
      <c r="K1622" s="258">
        <v>70.16</v>
      </c>
      <c r="L1622" s="258">
        <v>147.96</v>
      </c>
      <c r="M1622" s="258">
        <v>138.82</v>
      </c>
      <c r="N1622" s="258">
        <v>93.82</v>
      </c>
      <c r="O1622" s="221">
        <v>25.89</v>
      </c>
      <c r="P1622" s="312">
        <v>169.181202843986</v>
      </c>
      <c r="Q1622" s="221">
        <v>168.015626171869</v>
      </c>
      <c r="R1622" s="258"/>
      <c r="S1622" s="258">
        <v>168.598414507927</v>
      </c>
      <c r="T1622" s="258">
        <v>674.06</v>
      </c>
      <c r="U1622" s="258">
        <f>(T1622-622.62)/622.62*100</f>
        <v>8.26186116732516</v>
      </c>
      <c r="V1622" s="257">
        <v>1</v>
      </c>
    </row>
    <row r="1623" s="14" customFormat="1" customHeight="1" spans="1:22">
      <c r="A1623" s="37"/>
      <c r="B1623" s="41"/>
      <c r="C1623" s="37"/>
      <c r="D1623" s="449" t="s">
        <v>989</v>
      </c>
      <c r="E1623" s="258">
        <v>88.2</v>
      </c>
      <c r="F1623" s="258">
        <v>148</v>
      </c>
      <c r="G1623" s="258">
        <v>10.18</v>
      </c>
      <c r="H1623" s="258">
        <v>35.4</v>
      </c>
      <c r="I1623" s="258">
        <v>347.8</v>
      </c>
      <c r="J1623" s="258">
        <v>29.4</v>
      </c>
      <c r="K1623" s="258">
        <v>83.1</v>
      </c>
      <c r="L1623" s="258">
        <v>135.3</v>
      </c>
      <c r="M1623" s="258">
        <v>125.4</v>
      </c>
      <c r="N1623" s="258">
        <v>92.7</v>
      </c>
      <c r="O1623" s="258">
        <v>28.9</v>
      </c>
      <c r="P1623" s="312">
        <v>171.409191176471</v>
      </c>
      <c r="Q1623" s="258">
        <v>164.379534313725</v>
      </c>
      <c r="R1623" s="258"/>
      <c r="S1623" s="258">
        <v>167.894362745098</v>
      </c>
      <c r="T1623" s="258">
        <v>671.59</v>
      </c>
      <c r="U1623" s="258">
        <v>11.31</v>
      </c>
      <c r="V1623" s="257">
        <v>1</v>
      </c>
    </row>
    <row r="1624" s="14" customFormat="1" customHeight="1" spans="1:22">
      <c r="A1624" s="37"/>
      <c r="B1624" s="41"/>
      <c r="C1624" s="37"/>
      <c r="D1624" s="449" t="s">
        <v>865</v>
      </c>
      <c r="E1624" s="221"/>
      <c r="F1624" s="260">
        <v>149</v>
      </c>
      <c r="G1624" s="258"/>
      <c r="H1624" s="258"/>
      <c r="I1624" s="258"/>
      <c r="J1624" s="258"/>
      <c r="K1624" s="258"/>
      <c r="L1624" s="258"/>
      <c r="M1624" s="258"/>
      <c r="N1624" s="258"/>
      <c r="O1624" s="258"/>
      <c r="P1624" s="312">
        <v>158.64</v>
      </c>
      <c r="Q1624" s="221">
        <v>158.55</v>
      </c>
      <c r="R1624" s="260"/>
      <c r="S1624" s="258">
        <v>158.595</v>
      </c>
      <c r="T1624" s="258">
        <v>660.8125</v>
      </c>
      <c r="U1624" s="258">
        <v>10.8319585823707</v>
      </c>
      <c r="V1624" s="257">
        <v>1</v>
      </c>
    </row>
    <row r="1625" s="14" customFormat="1" customHeight="1" spans="1:22">
      <c r="A1625" s="37"/>
      <c r="B1625" s="41"/>
      <c r="C1625" s="37"/>
      <c r="D1625" s="449" t="s">
        <v>762</v>
      </c>
      <c r="E1625" s="260">
        <v>83</v>
      </c>
      <c r="F1625" s="258">
        <v>149</v>
      </c>
      <c r="G1625" s="258">
        <v>7.4</v>
      </c>
      <c r="H1625" s="258">
        <v>29.2</v>
      </c>
      <c r="I1625" s="258">
        <v>394.6</v>
      </c>
      <c r="J1625" s="258">
        <v>21.9</v>
      </c>
      <c r="K1625" s="258">
        <v>75</v>
      </c>
      <c r="L1625" s="258">
        <v>115.9</v>
      </c>
      <c r="M1625" s="258">
        <v>106.2</v>
      </c>
      <c r="N1625" s="258">
        <v>91.6</v>
      </c>
      <c r="O1625" s="258">
        <v>26.3</v>
      </c>
      <c r="P1625" s="312">
        <v>141.3</v>
      </c>
      <c r="Q1625" s="260">
        <v>148</v>
      </c>
      <c r="R1625" s="258"/>
      <c r="S1625" s="258">
        <v>144.6</v>
      </c>
      <c r="T1625" s="258">
        <v>642.9</v>
      </c>
      <c r="U1625" s="258">
        <v>6.5</v>
      </c>
      <c r="V1625" s="257">
        <v>1</v>
      </c>
    </row>
    <row r="1626" s="14" customFormat="1" customHeight="1" spans="1:22">
      <c r="A1626" s="37"/>
      <c r="B1626" s="41"/>
      <c r="C1626" s="37"/>
      <c r="D1626" s="449" t="s">
        <v>990</v>
      </c>
      <c r="E1626" s="258">
        <v>90.6</v>
      </c>
      <c r="F1626" s="258">
        <v>145</v>
      </c>
      <c r="G1626" s="258">
        <v>4.35</v>
      </c>
      <c r="H1626" s="258">
        <v>21.5</v>
      </c>
      <c r="I1626" s="258">
        <v>371.3</v>
      </c>
      <c r="J1626" s="258">
        <v>17.4</v>
      </c>
      <c r="K1626" s="258">
        <v>80.9</v>
      </c>
      <c r="L1626" s="258">
        <v>139.1</v>
      </c>
      <c r="M1626" s="258">
        <v>130</v>
      </c>
      <c r="N1626" s="258">
        <v>93.5</v>
      </c>
      <c r="O1626" s="258">
        <v>27.3</v>
      </c>
      <c r="P1626" s="312">
        <v>154.392589258926</v>
      </c>
      <c r="Q1626" s="258">
        <v>163.44801980198</v>
      </c>
      <c r="R1626" s="258"/>
      <c r="S1626" s="258">
        <v>158.920304530453</v>
      </c>
      <c r="T1626" s="258">
        <v>635.3</v>
      </c>
      <c r="U1626" s="258">
        <v>4.65</v>
      </c>
      <c r="V1626" s="257">
        <v>2</v>
      </c>
    </row>
    <row r="1627" s="14" customFormat="1" customHeight="1" spans="1:22">
      <c r="A1627" s="37"/>
      <c r="B1627" s="41"/>
      <c r="C1627" s="37"/>
      <c r="D1627" s="449" t="s">
        <v>802</v>
      </c>
      <c r="E1627" s="258">
        <v>105</v>
      </c>
      <c r="F1627" s="258">
        <v>151</v>
      </c>
      <c r="G1627" s="258">
        <v>6.7</v>
      </c>
      <c r="H1627" s="258">
        <v>34.9</v>
      </c>
      <c r="I1627" s="258">
        <v>420.9</v>
      </c>
      <c r="J1627" s="258">
        <v>21.5</v>
      </c>
      <c r="K1627" s="258">
        <v>61.5</v>
      </c>
      <c r="L1627" s="258">
        <v>149.1</v>
      </c>
      <c r="M1627" s="258">
        <v>131.5</v>
      </c>
      <c r="N1627" s="258">
        <v>88.2</v>
      </c>
      <c r="O1627" s="258">
        <v>25.1</v>
      </c>
      <c r="P1627" s="312">
        <v>173.52</v>
      </c>
      <c r="Q1627" s="258">
        <v>178.98</v>
      </c>
      <c r="R1627" s="258"/>
      <c r="S1627" s="258">
        <v>176.25</v>
      </c>
      <c r="T1627" s="258">
        <v>691.5</v>
      </c>
      <c r="U1627" s="258">
        <v>4.41</v>
      </c>
      <c r="V1627" s="257">
        <v>2</v>
      </c>
    </row>
    <row r="1628" s="14" customFormat="1" customHeight="1" spans="1:22">
      <c r="A1628" s="37"/>
      <c r="B1628" s="41"/>
      <c r="C1628" s="37"/>
      <c r="D1628" s="449" t="s">
        <v>799</v>
      </c>
      <c r="E1628" s="258">
        <v>90.1</v>
      </c>
      <c r="F1628" s="258">
        <v>141</v>
      </c>
      <c r="G1628" s="221">
        <v>7.1</v>
      </c>
      <c r="H1628" s="258">
        <v>21.6</v>
      </c>
      <c r="I1628" s="258">
        <v>202.6</v>
      </c>
      <c r="J1628" s="258">
        <v>17.4</v>
      </c>
      <c r="K1628" s="258">
        <v>80.7</v>
      </c>
      <c r="L1628" s="258">
        <v>160</v>
      </c>
      <c r="M1628" s="258">
        <v>152</v>
      </c>
      <c r="N1628" s="258">
        <v>95</v>
      </c>
      <c r="O1628" s="258">
        <v>28.3</v>
      </c>
      <c r="P1628" s="312">
        <v>162.31</v>
      </c>
      <c r="Q1628" s="258">
        <v>156.41</v>
      </c>
      <c r="R1628" s="258"/>
      <c r="S1628" s="221">
        <v>159.36</v>
      </c>
      <c r="T1628" s="258">
        <v>637.4</v>
      </c>
      <c r="U1628" s="258">
        <v>4.4</v>
      </c>
      <c r="V1628" s="257">
        <v>1</v>
      </c>
    </row>
    <row r="1629" s="14" customFormat="1" customHeight="1" spans="1:22">
      <c r="A1629" s="37"/>
      <c r="B1629" s="41"/>
      <c r="C1629" s="37"/>
      <c r="D1629" s="449" t="s">
        <v>784</v>
      </c>
      <c r="E1629" s="221">
        <v>96.8</v>
      </c>
      <c r="F1629" s="258">
        <v>155</v>
      </c>
      <c r="G1629" s="258">
        <v>9.08</v>
      </c>
      <c r="H1629" s="258">
        <v>34.8</v>
      </c>
      <c r="I1629" s="258">
        <v>283.3</v>
      </c>
      <c r="J1629" s="258">
        <v>24.48</v>
      </c>
      <c r="K1629" s="258">
        <v>70.4</v>
      </c>
      <c r="L1629" s="258">
        <v>144.9</v>
      </c>
      <c r="M1629" s="258">
        <v>129.3</v>
      </c>
      <c r="N1629" s="258">
        <v>89.2</v>
      </c>
      <c r="O1629" s="221">
        <v>26.32</v>
      </c>
      <c r="P1629" s="312">
        <v>166.883566883567</v>
      </c>
      <c r="Q1629" s="221">
        <v>163.481863481863</v>
      </c>
      <c r="R1629" s="258"/>
      <c r="S1629" s="258">
        <v>165.182715182715</v>
      </c>
      <c r="T1629" s="258">
        <v>660.4</v>
      </c>
      <c r="U1629" s="258">
        <v>-6.79</v>
      </c>
      <c r="V1629" s="257">
        <v>4</v>
      </c>
    </row>
    <row r="1630" s="15" customFormat="1" customHeight="1" spans="1:22">
      <c r="A1630" s="41"/>
      <c r="B1630" s="41"/>
      <c r="C1630" s="41"/>
      <c r="D1630" s="450" t="s">
        <v>580</v>
      </c>
      <c r="E1630" s="451">
        <v>94.9</v>
      </c>
      <c r="F1630" s="451">
        <v>150.545454545455</v>
      </c>
      <c r="G1630" s="451">
        <v>7.536</v>
      </c>
      <c r="H1630" s="451">
        <v>29.995</v>
      </c>
      <c r="I1630" s="451">
        <v>347.144</v>
      </c>
      <c r="J1630" s="451">
        <v>21.708</v>
      </c>
      <c r="K1630" s="451">
        <v>72.886</v>
      </c>
      <c r="L1630" s="451">
        <v>141.076</v>
      </c>
      <c r="M1630" s="451">
        <v>129.362</v>
      </c>
      <c r="N1630" s="451">
        <v>91.772</v>
      </c>
      <c r="O1630" s="451">
        <v>26.921</v>
      </c>
      <c r="P1630" s="313">
        <v>169.730595469359</v>
      </c>
      <c r="Q1630" s="451">
        <v>170.887731251767</v>
      </c>
      <c r="R1630" s="451"/>
      <c r="S1630" s="451">
        <v>170.309163360563</v>
      </c>
      <c r="T1630" s="451">
        <v>667.639318181818</v>
      </c>
      <c r="U1630" s="451">
        <v>5.25255754314509</v>
      </c>
      <c r="V1630" s="463">
        <v>1</v>
      </c>
    </row>
    <row r="1631" s="14" customFormat="1" customHeight="1" spans="1:22">
      <c r="A1631" s="37" t="s">
        <v>868</v>
      </c>
      <c r="B1631" s="447" t="s">
        <v>992</v>
      </c>
      <c r="C1631" s="448" t="s">
        <v>992</v>
      </c>
      <c r="D1631" s="449" t="s">
        <v>863</v>
      </c>
      <c r="E1631" s="221">
        <v>87.6</v>
      </c>
      <c r="F1631" s="260">
        <v>140</v>
      </c>
      <c r="G1631" s="258">
        <v>7</v>
      </c>
      <c r="H1631" s="258">
        <v>33.9</v>
      </c>
      <c r="I1631" s="258">
        <v>384.3</v>
      </c>
      <c r="J1631" s="258">
        <v>22.6</v>
      </c>
      <c r="K1631" s="258">
        <v>66.7</v>
      </c>
      <c r="L1631" s="258">
        <v>137.2</v>
      </c>
      <c r="M1631" s="258">
        <v>126.9</v>
      </c>
      <c r="N1631" s="258">
        <v>92.5</v>
      </c>
      <c r="O1631" s="258">
        <v>24.57</v>
      </c>
      <c r="P1631" s="312">
        <v>14.18</v>
      </c>
      <c r="Q1631" s="221">
        <v>15.78</v>
      </c>
      <c r="R1631" s="260">
        <v>15.9</v>
      </c>
      <c r="S1631" s="258">
        <v>15.29</v>
      </c>
      <c r="T1631" s="258">
        <v>653.3</v>
      </c>
      <c r="U1631" s="258">
        <v>7.1</v>
      </c>
      <c r="V1631" s="257">
        <v>1</v>
      </c>
    </row>
    <row r="1632" s="14" customFormat="1" customHeight="1" spans="1:22">
      <c r="A1632" s="37"/>
      <c r="B1632" s="41"/>
      <c r="C1632" s="37"/>
      <c r="D1632" s="449" t="s">
        <v>785</v>
      </c>
      <c r="E1632" s="258">
        <v>80</v>
      </c>
      <c r="F1632" s="258">
        <v>153</v>
      </c>
      <c r="G1632" s="258">
        <v>9.6</v>
      </c>
      <c r="H1632" s="258">
        <v>32.8</v>
      </c>
      <c r="I1632" s="258">
        <v>341.67</v>
      </c>
      <c r="J1632" s="258">
        <v>22.6</v>
      </c>
      <c r="K1632" s="258">
        <v>68.9</v>
      </c>
      <c r="L1632" s="258">
        <v>130.7</v>
      </c>
      <c r="M1632" s="258">
        <v>121.1</v>
      </c>
      <c r="N1632" s="258">
        <v>92.7</v>
      </c>
      <c r="O1632" s="258">
        <v>26.8</v>
      </c>
      <c r="P1632" s="312">
        <v>12.95</v>
      </c>
      <c r="Q1632" s="258">
        <v>15.65</v>
      </c>
      <c r="R1632" s="258">
        <v>15.55</v>
      </c>
      <c r="S1632" s="258">
        <v>14.72</v>
      </c>
      <c r="T1632" s="258">
        <v>735.83</v>
      </c>
      <c r="U1632" s="258">
        <v>4.99</v>
      </c>
      <c r="V1632" s="257">
        <v>6</v>
      </c>
    </row>
    <row r="1633" s="14" customFormat="1" customHeight="1" spans="1:22">
      <c r="A1633" s="37"/>
      <c r="B1633" s="41"/>
      <c r="C1633" s="37"/>
      <c r="D1633" s="449" t="s">
        <v>736</v>
      </c>
      <c r="E1633" s="258">
        <v>102</v>
      </c>
      <c r="F1633" s="258">
        <v>149</v>
      </c>
      <c r="G1633" s="221">
        <v>7.7</v>
      </c>
      <c r="H1633" s="258">
        <v>37.7</v>
      </c>
      <c r="I1633" s="258">
        <v>389.6</v>
      </c>
      <c r="J1633" s="258">
        <v>23.1</v>
      </c>
      <c r="K1633" s="258">
        <v>61.3</v>
      </c>
      <c r="L1633" s="258">
        <v>120.4</v>
      </c>
      <c r="M1633" s="258">
        <v>116.2</v>
      </c>
      <c r="N1633" s="258">
        <v>96.5</v>
      </c>
      <c r="O1633" s="258">
        <v>26.5</v>
      </c>
      <c r="P1633" s="312">
        <v>15.75</v>
      </c>
      <c r="Q1633" s="258">
        <v>15.6</v>
      </c>
      <c r="R1633" s="258">
        <v>15.8</v>
      </c>
      <c r="S1633" s="221">
        <v>15.7</v>
      </c>
      <c r="T1633" s="258">
        <v>692.1</v>
      </c>
      <c r="U1633" s="258">
        <v>8.3</v>
      </c>
      <c r="V1633" s="257">
        <v>1</v>
      </c>
    </row>
    <row r="1634" s="14" customFormat="1" customHeight="1" spans="1:22">
      <c r="A1634" s="37"/>
      <c r="B1634" s="41"/>
      <c r="C1634" s="37"/>
      <c r="D1634" s="449" t="s">
        <v>733</v>
      </c>
      <c r="E1634" s="221">
        <v>96.1</v>
      </c>
      <c r="F1634" s="258">
        <v>140.5</v>
      </c>
      <c r="G1634" s="258">
        <v>4.3</v>
      </c>
      <c r="H1634" s="258">
        <v>24.6</v>
      </c>
      <c r="I1634" s="258">
        <v>472.09</v>
      </c>
      <c r="J1634" s="258">
        <v>17.8</v>
      </c>
      <c r="K1634" s="258">
        <v>72.36</v>
      </c>
      <c r="L1634" s="258">
        <v>178.91</v>
      </c>
      <c r="M1634" s="258">
        <v>165.87</v>
      </c>
      <c r="N1634" s="258">
        <v>92.71</v>
      </c>
      <c r="O1634" s="221">
        <v>24.68</v>
      </c>
      <c r="P1634" s="312">
        <v>13.7</v>
      </c>
      <c r="Q1634" s="221">
        <v>13.96</v>
      </c>
      <c r="R1634" s="258">
        <v>13.83</v>
      </c>
      <c r="S1634" s="258">
        <v>13.83</v>
      </c>
      <c r="T1634" s="258">
        <v>691.5</v>
      </c>
      <c r="U1634" s="258">
        <v>5.25</v>
      </c>
      <c r="V1634" s="257">
        <v>2</v>
      </c>
    </row>
    <row r="1635" s="14" customFormat="1" customHeight="1" spans="1:22">
      <c r="A1635" s="37"/>
      <c r="B1635" s="41"/>
      <c r="C1635" s="37"/>
      <c r="D1635" s="449" t="s">
        <v>989</v>
      </c>
      <c r="E1635" s="258">
        <v>94.9</v>
      </c>
      <c r="F1635" s="258">
        <v>148</v>
      </c>
      <c r="G1635" s="258">
        <v>5.67</v>
      </c>
      <c r="H1635" s="258">
        <v>26.7</v>
      </c>
      <c r="I1635" s="258">
        <v>75.7</v>
      </c>
      <c r="J1635" s="258">
        <v>21.4</v>
      </c>
      <c r="K1635" s="258">
        <v>80.1</v>
      </c>
      <c r="L1635" s="258">
        <v>115.4</v>
      </c>
      <c r="M1635" s="258">
        <v>112.4</v>
      </c>
      <c r="N1635" s="258">
        <v>97.4</v>
      </c>
      <c r="O1635" s="258">
        <v>27.8</v>
      </c>
      <c r="P1635" s="312">
        <v>13.2</v>
      </c>
      <c r="Q1635" s="258">
        <v>13.05</v>
      </c>
      <c r="R1635" s="258">
        <v>12.95</v>
      </c>
      <c r="S1635" s="258">
        <v>13.07</v>
      </c>
      <c r="T1635" s="258">
        <v>653.4</v>
      </c>
      <c r="U1635" s="258">
        <v>4.8</v>
      </c>
      <c r="V1635" s="257">
        <v>4</v>
      </c>
    </row>
    <row r="1636" s="14" customFormat="1" customHeight="1" spans="1:22">
      <c r="A1636" s="37"/>
      <c r="B1636" s="41"/>
      <c r="C1636" s="37"/>
      <c r="D1636" s="449" t="s">
        <v>865</v>
      </c>
      <c r="E1636" s="221">
        <v>93.4</v>
      </c>
      <c r="F1636" s="260">
        <v>146</v>
      </c>
      <c r="G1636" s="258">
        <v>7.8</v>
      </c>
      <c r="H1636" s="258">
        <v>27.2</v>
      </c>
      <c r="I1636" s="258">
        <v>248.717948717949</v>
      </c>
      <c r="J1636" s="258">
        <v>23.6666666666667</v>
      </c>
      <c r="K1636" s="258">
        <f>J1636/H1636*100</f>
        <v>87.0098039215687</v>
      </c>
      <c r="L1636" s="258">
        <v>161.4</v>
      </c>
      <c r="M1636" s="258">
        <f>L1636*N1636/100</f>
        <v>134.2848</v>
      </c>
      <c r="N1636" s="258">
        <v>83.2</v>
      </c>
      <c r="O1636" s="258">
        <v>25.6</v>
      </c>
      <c r="P1636" s="312">
        <v>15.43</v>
      </c>
      <c r="Q1636" s="221">
        <v>15.38</v>
      </c>
      <c r="R1636" s="260">
        <v>14.98</v>
      </c>
      <c r="S1636" s="258">
        <v>15.2633333333333</v>
      </c>
      <c r="T1636" s="258">
        <v>763.166666666667</v>
      </c>
      <c r="U1636" s="258">
        <v>11.9554427606711</v>
      </c>
      <c r="V1636" s="257">
        <v>2</v>
      </c>
    </row>
    <row r="1637" s="14" customFormat="1" customHeight="1" spans="1:22">
      <c r="A1637" s="37"/>
      <c r="B1637" s="41"/>
      <c r="C1637" s="37"/>
      <c r="D1637" s="449" t="s">
        <v>762</v>
      </c>
      <c r="E1637" s="260">
        <v>97.1</v>
      </c>
      <c r="F1637" s="258">
        <v>147</v>
      </c>
      <c r="G1637" s="258">
        <v>7.41</v>
      </c>
      <c r="H1637" s="258">
        <v>28.2</v>
      </c>
      <c r="I1637" s="258">
        <v>353.58</v>
      </c>
      <c r="J1637" s="258">
        <v>24.1</v>
      </c>
      <c r="K1637" s="258">
        <v>85.5</v>
      </c>
      <c r="L1637" s="258">
        <v>132.4</v>
      </c>
      <c r="M1637" s="258">
        <v>124.6</v>
      </c>
      <c r="N1637" s="258">
        <v>94.1</v>
      </c>
      <c r="O1637" s="258">
        <v>25.1</v>
      </c>
      <c r="P1637" s="312">
        <v>15.8</v>
      </c>
      <c r="Q1637" s="260">
        <v>15.6</v>
      </c>
      <c r="R1637" s="258">
        <v>15.6</v>
      </c>
      <c r="S1637" s="258">
        <v>15.7</v>
      </c>
      <c r="T1637" s="258">
        <v>783.5</v>
      </c>
      <c r="U1637" s="258">
        <v>26.5</v>
      </c>
      <c r="V1637" s="257">
        <v>1</v>
      </c>
    </row>
    <row r="1638" s="14" customFormat="1" customHeight="1" spans="1:22">
      <c r="A1638" s="37"/>
      <c r="B1638" s="41"/>
      <c r="C1638" s="37"/>
      <c r="D1638" s="449" t="s">
        <v>990</v>
      </c>
      <c r="E1638" s="258">
        <v>95.5</v>
      </c>
      <c r="F1638" s="258">
        <v>144</v>
      </c>
      <c r="G1638" s="258">
        <v>4.6</v>
      </c>
      <c r="H1638" s="258">
        <v>24.6</v>
      </c>
      <c r="I1638" s="258">
        <v>434.8</v>
      </c>
      <c r="J1638" s="258">
        <v>18.4</v>
      </c>
      <c r="K1638" s="258">
        <v>74.8</v>
      </c>
      <c r="L1638" s="258">
        <v>139.6</v>
      </c>
      <c r="M1638" s="258">
        <v>128.6</v>
      </c>
      <c r="N1638" s="258">
        <v>92.1</v>
      </c>
      <c r="O1638" s="258">
        <v>25.57</v>
      </c>
      <c r="P1638" s="312">
        <v>11.41</v>
      </c>
      <c r="Q1638" s="258">
        <v>12.51</v>
      </c>
      <c r="R1638" s="258">
        <v>13.98</v>
      </c>
      <c r="S1638" s="258">
        <v>12.63</v>
      </c>
      <c r="T1638" s="258">
        <v>631.7</v>
      </c>
      <c r="U1638" s="258">
        <v>0.27</v>
      </c>
      <c r="V1638" s="257">
        <v>5</v>
      </c>
    </row>
    <row r="1639" s="14" customFormat="1" customHeight="1" spans="1:22">
      <c r="A1639" s="37"/>
      <c r="B1639" s="41"/>
      <c r="C1639" s="37"/>
      <c r="D1639" s="449" t="s">
        <v>802</v>
      </c>
      <c r="E1639" s="258">
        <v>106.2</v>
      </c>
      <c r="F1639" s="258">
        <v>151</v>
      </c>
      <c r="G1639" s="258">
        <v>7.2</v>
      </c>
      <c r="H1639" s="258">
        <v>36.4</v>
      </c>
      <c r="I1639" s="258">
        <v>4.1</v>
      </c>
      <c r="J1639" s="258">
        <v>22.2</v>
      </c>
      <c r="K1639" s="258">
        <v>61</v>
      </c>
      <c r="L1639" s="258">
        <v>133.6</v>
      </c>
      <c r="M1639" s="258">
        <v>128.4</v>
      </c>
      <c r="N1639" s="258">
        <v>96.1</v>
      </c>
      <c r="O1639" s="258">
        <v>26.8</v>
      </c>
      <c r="P1639" s="312">
        <v>16.43</v>
      </c>
      <c r="Q1639" s="258">
        <v>16.36</v>
      </c>
      <c r="R1639" s="258">
        <v>16.07</v>
      </c>
      <c r="S1639" s="258">
        <v>16.29</v>
      </c>
      <c r="T1639" s="258">
        <v>708.2</v>
      </c>
      <c r="U1639" s="258">
        <v>6.1</v>
      </c>
      <c r="V1639" s="257">
        <v>2</v>
      </c>
    </row>
    <row r="1640" s="14" customFormat="1" customHeight="1" spans="1:22">
      <c r="A1640" s="37"/>
      <c r="B1640" s="41"/>
      <c r="C1640" s="37"/>
      <c r="D1640" s="449" t="s">
        <v>799</v>
      </c>
      <c r="E1640" s="258">
        <v>94</v>
      </c>
      <c r="F1640" s="258">
        <v>149</v>
      </c>
      <c r="G1640" s="221">
        <v>7.68</v>
      </c>
      <c r="H1640" s="258">
        <v>25.77</v>
      </c>
      <c r="I1640" s="258">
        <v>235.6</v>
      </c>
      <c r="J1640" s="258">
        <v>18.89</v>
      </c>
      <c r="K1640" s="258">
        <v>73.3</v>
      </c>
      <c r="L1640" s="258">
        <v>151.4</v>
      </c>
      <c r="M1640" s="258">
        <v>144.2</v>
      </c>
      <c r="N1640" s="258">
        <v>95.24</v>
      </c>
      <c r="O1640" s="258">
        <v>25.76</v>
      </c>
      <c r="P1640" s="312">
        <v>13.36</v>
      </c>
      <c r="Q1640" s="258">
        <v>13.69</v>
      </c>
      <c r="R1640" s="258">
        <v>12.87</v>
      </c>
      <c r="S1640" s="221">
        <v>13.31</v>
      </c>
      <c r="T1640" s="258">
        <v>665.26</v>
      </c>
      <c r="U1640" s="258">
        <v>10.87</v>
      </c>
      <c r="V1640" s="257">
        <v>1</v>
      </c>
    </row>
    <row r="1641" s="14" customFormat="1" customHeight="1" spans="1:22">
      <c r="A1641" s="37"/>
      <c r="B1641" s="41"/>
      <c r="C1641" s="37"/>
      <c r="D1641" s="449" t="s">
        <v>784</v>
      </c>
      <c r="E1641" s="221">
        <v>84.6</v>
      </c>
      <c r="F1641" s="258">
        <v>143</v>
      </c>
      <c r="G1641" s="258">
        <v>8.3</v>
      </c>
      <c r="H1641" s="258">
        <v>35.2</v>
      </c>
      <c r="I1641" s="258">
        <v>324.1</v>
      </c>
      <c r="J1641" s="258">
        <v>23.5</v>
      </c>
      <c r="K1641" s="258">
        <v>66.8</v>
      </c>
      <c r="L1641" s="258">
        <v>140.3</v>
      </c>
      <c r="M1641" s="258">
        <v>127.6</v>
      </c>
      <c r="N1641" s="258">
        <v>90.9</v>
      </c>
      <c r="O1641" s="221">
        <v>23.84</v>
      </c>
      <c r="P1641" s="312">
        <v>14.46</v>
      </c>
      <c r="Q1641" s="221">
        <v>14.17</v>
      </c>
      <c r="R1641" s="258">
        <v>13.88</v>
      </c>
      <c r="S1641" s="258">
        <v>14.17</v>
      </c>
      <c r="T1641" s="258">
        <v>708.5</v>
      </c>
      <c r="U1641" s="258">
        <v>7.72</v>
      </c>
      <c r="V1641" s="257">
        <v>2</v>
      </c>
    </row>
    <row r="1642" s="15" customFormat="1" customHeight="1" spans="1:22">
      <c r="A1642" s="41"/>
      <c r="B1642" s="41"/>
      <c r="C1642" s="41"/>
      <c r="D1642" s="450" t="s">
        <v>580</v>
      </c>
      <c r="E1642" s="451">
        <v>93.7636363636364</v>
      </c>
      <c r="F1642" s="451">
        <v>146.409090909091</v>
      </c>
      <c r="G1642" s="451">
        <v>7.02363636363636</v>
      </c>
      <c r="H1642" s="451">
        <v>30.2790909090909</v>
      </c>
      <c r="I1642" s="451">
        <v>296.750722610723</v>
      </c>
      <c r="J1642" s="451">
        <v>21.659696969697</v>
      </c>
      <c r="K1642" s="451">
        <v>72.5245276292335</v>
      </c>
      <c r="L1642" s="451">
        <v>140.119090909091</v>
      </c>
      <c r="M1642" s="451">
        <v>130.014072727273</v>
      </c>
      <c r="N1642" s="451">
        <v>93.0409090909091</v>
      </c>
      <c r="O1642" s="451">
        <v>25.7290909090909</v>
      </c>
      <c r="P1642" s="313">
        <v>14.2427272727273</v>
      </c>
      <c r="Q1642" s="451">
        <v>14.7045454545455</v>
      </c>
      <c r="R1642" s="451">
        <v>14.6736363636364</v>
      </c>
      <c r="S1642" s="451">
        <v>14.5430303030303</v>
      </c>
      <c r="T1642" s="451">
        <v>698.768787878788</v>
      </c>
      <c r="U1642" s="451">
        <v>8.45899822726309</v>
      </c>
      <c r="V1642" s="463">
        <v>1</v>
      </c>
    </row>
    <row r="1643" s="14" customFormat="1" customHeight="1" spans="1:22">
      <c r="A1643" s="452" t="s">
        <v>861</v>
      </c>
      <c r="B1643" s="41"/>
      <c r="C1643" s="448" t="s">
        <v>992</v>
      </c>
      <c r="D1643" s="449" t="s">
        <v>863</v>
      </c>
      <c r="E1643" s="221">
        <v>104.5</v>
      </c>
      <c r="F1643" s="260">
        <v>145</v>
      </c>
      <c r="G1643" s="258">
        <v>7.8</v>
      </c>
      <c r="H1643" s="258">
        <v>32</v>
      </c>
      <c r="I1643" s="258">
        <v>410.3</v>
      </c>
      <c r="J1643" s="258">
        <v>23.2</v>
      </c>
      <c r="K1643" s="258">
        <v>72.4</v>
      </c>
      <c r="L1643" s="258">
        <v>143.1</v>
      </c>
      <c r="M1643" s="258">
        <v>136.3</v>
      </c>
      <c r="N1643" s="258">
        <v>95.2</v>
      </c>
      <c r="O1643" s="258">
        <v>26.8</v>
      </c>
      <c r="P1643" s="312">
        <v>17.44</v>
      </c>
      <c r="Q1643" s="221">
        <v>17.48</v>
      </c>
      <c r="R1643" s="260">
        <v>17.64</v>
      </c>
      <c r="S1643" s="258">
        <v>17.52</v>
      </c>
      <c r="T1643" s="258">
        <v>748.76</v>
      </c>
      <c r="U1643" s="258">
        <v>8.96</v>
      </c>
      <c r="V1643" s="257">
        <v>1</v>
      </c>
    </row>
    <row r="1644" s="14" customFormat="1" customHeight="1" spans="1:22">
      <c r="A1644" s="454"/>
      <c r="B1644" s="41"/>
      <c r="C1644" s="37"/>
      <c r="D1644" s="449" t="s">
        <v>785</v>
      </c>
      <c r="E1644" s="258">
        <v>92</v>
      </c>
      <c r="F1644" s="258">
        <v>152</v>
      </c>
      <c r="G1644" s="258">
        <v>10.3</v>
      </c>
      <c r="H1644" s="258">
        <v>32.3</v>
      </c>
      <c r="I1644" s="258">
        <v>313.6</v>
      </c>
      <c r="J1644" s="258">
        <v>23.5</v>
      </c>
      <c r="K1644" s="258">
        <v>72.8</v>
      </c>
      <c r="L1644" s="258">
        <v>131.9</v>
      </c>
      <c r="M1644" s="258">
        <v>121.6</v>
      </c>
      <c r="N1644" s="258">
        <v>92.2</v>
      </c>
      <c r="O1644" s="258">
        <v>27.3</v>
      </c>
      <c r="P1644" s="312">
        <v>13.7</v>
      </c>
      <c r="Q1644" s="258">
        <v>14.55</v>
      </c>
      <c r="R1644" s="258">
        <v>14.75</v>
      </c>
      <c r="S1644" s="258">
        <v>14.33</v>
      </c>
      <c r="T1644" s="258">
        <v>716.67</v>
      </c>
      <c r="U1644" s="258">
        <v>4.62</v>
      </c>
      <c r="V1644" s="257">
        <v>13</v>
      </c>
    </row>
    <row r="1645" s="14" customFormat="1" customHeight="1" spans="1:22">
      <c r="A1645" s="454"/>
      <c r="B1645" s="41"/>
      <c r="C1645" s="37"/>
      <c r="D1645" s="449" t="s">
        <v>736</v>
      </c>
      <c r="E1645" s="258">
        <v>105.3</v>
      </c>
      <c r="F1645" s="258">
        <v>148</v>
      </c>
      <c r="G1645" s="221">
        <v>8.2</v>
      </c>
      <c r="H1645" s="258">
        <v>31.8</v>
      </c>
      <c r="I1645" s="258">
        <v>287.8</v>
      </c>
      <c r="J1645" s="258">
        <v>21.2</v>
      </c>
      <c r="K1645" s="258">
        <v>66.67</v>
      </c>
      <c r="L1645" s="258">
        <v>141.2</v>
      </c>
      <c r="M1645" s="258">
        <v>131.6</v>
      </c>
      <c r="N1645" s="258">
        <v>93.2</v>
      </c>
      <c r="O1645" s="258">
        <v>27.2</v>
      </c>
      <c r="P1645" s="312">
        <v>16.8</v>
      </c>
      <c r="Q1645" s="258">
        <v>16.2</v>
      </c>
      <c r="R1645" s="258">
        <v>16.1</v>
      </c>
      <c r="S1645" s="221">
        <v>16.37</v>
      </c>
      <c r="T1645" s="258">
        <v>678.56</v>
      </c>
      <c r="U1645" s="258">
        <v>-2.09</v>
      </c>
      <c r="V1645" s="257">
        <v>14</v>
      </c>
    </row>
    <row r="1646" s="14" customFormat="1" customHeight="1" spans="1:22">
      <c r="A1646" s="454"/>
      <c r="B1646" s="41"/>
      <c r="C1646" s="37"/>
      <c r="D1646" s="449" t="s">
        <v>733</v>
      </c>
      <c r="E1646" s="221">
        <v>97.1</v>
      </c>
      <c r="F1646" s="258">
        <v>142</v>
      </c>
      <c r="G1646" s="258">
        <v>5.1</v>
      </c>
      <c r="H1646" s="258">
        <v>22.7</v>
      </c>
      <c r="I1646" s="258">
        <v>345.1</v>
      </c>
      <c r="J1646" s="258">
        <v>18.6</v>
      </c>
      <c r="K1646" s="258">
        <v>81.94</v>
      </c>
      <c r="L1646" s="258">
        <v>157.13</v>
      </c>
      <c r="M1646" s="258">
        <v>151.39</v>
      </c>
      <c r="N1646" s="258">
        <v>96.35</v>
      </c>
      <c r="O1646" s="221">
        <v>27</v>
      </c>
      <c r="P1646" s="312">
        <v>14.46</v>
      </c>
      <c r="Q1646" s="221">
        <v>14.57</v>
      </c>
      <c r="R1646" s="258">
        <v>14.68</v>
      </c>
      <c r="S1646" s="258">
        <v>14.57</v>
      </c>
      <c r="T1646" s="258">
        <v>728.5</v>
      </c>
      <c r="U1646" s="258">
        <v>8.98</v>
      </c>
      <c r="V1646" s="257">
        <v>1</v>
      </c>
    </row>
    <row r="1647" s="14" customFormat="1" customHeight="1" spans="1:22">
      <c r="A1647" s="454"/>
      <c r="B1647" s="41"/>
      <c r="C1647" s="37"/>
      <c r="D1647" s="449" t="s">
        <v>989</v>
      </c>
      <c r="E1647" s="258">
        <v>99.2</v>
      </c>
      <c r="F1647" s="258">
        <v>145</v>
      </c>
      <c r="G1647" s="258">
        <v>8.98</v>
      </c>
      <c r="H1647" s="258">
        <v>30.86</v>
      </c>
      <c r="I1647" s="258">
        <v>363.92</v>
      </c>
      <c r="J1647" s="258">
        <v>25.38</v>
      </c>
      <c r="K1647" s="258">
        <v>82.23</v>
      </c>
      <c r="L1647" s="258">
        <v>117</v>
      </c>
      <c r="M1647" s="258">
        <v>103</v>
      </c>
      <c r="N1647" s="258">
        <v>88.03</v>
      </c>
      <c r="O1647" s="258">
        <v>29</v>
      </c>
      <c r="P1647" s="312">
        <v>15.73</v>
      </c>
      <c r="Q1647" s="258">
        <v>15.13</v>
      </c>
      <c r="R1647" s="258">
        <v>14.86</v>
      </c>
      <c r="S1647" s="258">
        <v>15.24</v>
      </c>
      <c r="T1647" s="258">
        <v>677.67</v>
      </c>
      <c r="U1647" s="258">
        <v>5.01</v>
      </c>
      <c r="V1647" s="257">
        <v>2</v>
      </c>
    </row>
    <row r="1648" s="14" customFormat="1" customHeight="1" spans="1:22">
      <c r="A1648" s="454"/>
      <c r="B1648" s="41"/>
      <c r="C1648" s="37"/>
      <c r="D1648" s="449" t="s">
        <v>865</v>
      </c>
      <c r="E1648" s="221">
        <v>90.3</v>
      </c>
      <c r="F1648" s="260">
        <v>155</v>
      </c>
      <c r="G1648" s="258">
        <v>9.66666666666667</v>
      </c>
      <c r="H1648" s="258">
        <v>26.8</v>
      </c>
      <c r="I1648" s="258">
        <f>(H1648-G1648)/G1648*100</f>
        <v>177.241379310345</v>
      </c>
      <c r="J1648" s="258">
        <v>23.3333333333333</v>
      </c>
      <c r="K1648" s="258">
        <f>J1648/H1648*100</f>
        <v>87.0646766169153</v>
      </c>
      <c r="L1648" s="258">
        <v>142.1</v>
      </c>
      <c r="M1648" s="258">
        <v>126.6</v>
      </c>
      <c r="N1648" s="258">
        <f>M1648/L1648*100</f>
        <v>89.0921885995778</v>
      </c>
      <c r="O1648" s="258">
        <v>25.3</v>
      </c>
      <c r="P1648" s="312">
        <v>12.64</v>
      </c>
      <c r="Q1648" s="221">
        <v>12.26</v>
      </c>
      <c r="R1648" s="260">
        <v>12.98</v>
      </c>
      <c r="S1648" s="258">
        <f>AVERAGE(P1648:R1648)</f>
        <v>12.6266666666667</v>
      </c>
      <c r="T1648" s="258">
        <f>S1648*50</f>
        <v>631.333333333333</v>
      </c>
      <c r="U1648" s="258">
        <v>3.78082191780822</v>
      </c>
      <c r="V1648" s="257">
        <v>7</v>
      </c>
    </row>
    <row r="1649" s="14" customFormat="1" customHeight="1" spans="1:22">
      <c r="A1649" s="454"/>
      <c r="B1649" s="41"/>
      <c r="C1649" s="37"/>
      <c r="D1649" s="449" t="s">
        <v>762</v>
      </c>
      <c r="E1649" s="260">
        <v>87</v>
      </c>
      <c r="F1649" s="258">
        <v>146</v>
      </c>
      <c r="G1649" s="258">
        <v>8.89</v>
      </c>
      <c r="H1649" s="258">
        <v>28.9</v>
      </c>
      <c r="I1649" s="258">
        <v>325.1</v>
      </c>
      <c r="J1649" s="258">
        <v>23.3</v>
      </c>
      <c r="K1649" s="258">
        <v>80.5</v>
      </c>
      <c r="L1649" s="258">
        <v>146.3</v>
      </c>
      <c r="M1649" s="258">
        <v>137.6</v>
      </c>
      <c r="N1649" s="258">
        <v>94.1</v>
      </c>
      <c r="O1649" s="258">
        <v>27.3</v>
      </c>
      <c r="P1649" s="312">
        <v>14.5</v>
      </c>
      <c r="Q1649" s="260">
        <v>14.1</v>
      </c>
      <c r="R1649" s="258">
        <v>14.7</v>
      </c>
      <c r="S1649" s="258">
        <v>14.4</v>
      </c>
      <c r="T1649" s="258">
        <v>721.7</v>
      </c>
      <c r="U1649" s="258">
        <v>-1.4</v>
      </c>
      <c r="V1649" s="257">
        <v>12</v>
      </c>
    </row>
    <row r="1650" s="14" customFormat="1" customHeight="1" spans="1:22">
      <c r="A1650" s="454"/>
      <c r="B1650" s="41"/>
      <c r="C1650" s="37"/>
      <c r="D1650" s="449" t="s">
        <v>990</v>
      </c>
      <c r="E1650" s="258">
        <v>86.8</v>
      </c>
      <c r="F1650" s="258">
        <v>146</v>
      </c>
      <c r="G1650" s="258">
        <v>4.6</v>
      </c>
      <c r="H1650" s="258">
        <v>27.4</v>
      </c>
      <c r="I1650" s="258">
        <v>495.7</v>
      </c>
      <c r="J1650" s="258">
        <v>19.3</v>
      </c>
      <c r="K1650" s="258">
        <v>70.44</v>
      </c>
      <c r="L1650" s="258">
        <v>127</v>
      </c>
      <c r="M1650" s="258">
        <v>118.5</v>
      </c>
      <c r="N1650" s="258">
        <v>93.3</v>
      </c>
      <c r="O1650" s="258">
        <v>25.63</v>
      </c>
      <c r="P1650" s="312">
        <v>11.92</v>
      </c>
      <c r="Q1650" s="258">
        <v>12.01</v>
      </c>
      <c r="R1650" s="258">
        <v>12.14</v>
      </c>
      <c r="S1650" s="258">
        <v>12.02</v>
      </c>
      <c r="T1650" s="258">
        <v>601.17</v>
      </c>
      <c r="U1650" s="258">
        <v>5.47</v>
      </c>
      <c r="V1650" s="257">
        <v>7</v>
      </c>
    </row>
    <row r="1651" s="14" customFormat="1" customHeight="1" spans="1:22">
      <c r="A1651" s="454"/>
      <c r="B1651" s="41"/>
      <c r="C1651" s="37"/>
      <c r="D1651" s="449" t="s">
        <v>802</v>
      </c>
      <c r="E1651" s="258">
        <v>103</v>
      </c>
      <c r="F1651" s="258">
        <v>144</v>
      </c>
      <c r="G1651" s="258">
        <v>6.9</v>
      </c>
      <c r="H1651" s="258">
        <v>26.9</v>
      </c>
      <c r="I1651" s="258">
        <v>357</v>
      </c>
      <c r="J1651" s="258">
        <v>19.4</v>
      </c>
      <c r="K1651" s="258">
        <v>72.1</v>
      </c>
      <c r="L1651" s="258">
        <v>142.3</v>
      </c>
      <c r="M1651" s="258">
        <v>131.2</v>
      </c>
      <c r="N1651" s="258">
        <v>92.2</v>
      </c>
      <c r="O1651" s="258">
        <v>28.4</v>
      </c>
      <c r="P1651" s="312">
        <v>15.8</v>
      </c>
      <c r="Q1651" s="258">
        <v>13.5</v>
      </c>
      <c r="R1651" s="258">
        <v>14.2</v>
      </c>
      <c r="S1651" s="258">
        <v>14.5</v>
      </c>
      <c r="T1651" s="258">
        <v>725.3</v>
      </c>
      <c r="U1651" s="258">
        <v>7.87</v>
      </c>
      <c r="V1651" s="257">
        <v>2</v>
      </c>
    </row>
    <row r="1652" s="14" customFormat="1" customHeight="1" spans="1:22">
      <c r="A1652" s="454"/>
      <c r="B1652" s="41"/>
      <c r="C1652" s="37"/>
      <c r="D1652" s="449" t="s">
        <v>799</v>
      </c>
      <c r="E1652" s="258">
        <v>89.5</v>
      </c>
      <c r="F1652" s="258">
        <v>145</v>
      </c>
      <c r="G1652" s="221">
        <v>7.23</v>
      </c>
      <c r="H1652" s="258">
        <v>26.43</v>
      </c>
      <c r="I1652" s="258">
        <v>265.4</v>
      </c>
      <c r="J1652" s="258">
        <v>19.4</v>
      </c>
      <c r="K1652" s="258">
        <v>73.3</v>
      </c>
      <c r="L1652" s="258">
        <v>151.7</v>
      </c>
      <c r="M1652" s="258">
        <v>149</v>
      </c>
      <c r="N1652" s="258">
        <v>98.2</v>
      </c>
      <c r="O1652" s="258">
        <v>29.2</v>
      </c>
      <c r="P1652" s="312">
        <v>15.28</v>
      </c>
      <c r="Q1652" s="258">
        <v>16.86</v>
      </c>
      <c r="R1652" s="258">
        <v>15.45</v>
      </c>
      <c r="S1652" s="221">
        <v>15.86</v>
      </c>
      <c r="T1652" s="258">
        <v>793.18</v>
      </c>
      <c r="U1652" s="258">
        <v>6.17</v>
      </c>
      <c r="V1652" s="257">
        <v>2</v>
      </c>
    </row>
    <row r="1653" s="15" customFormat="1" customHeight="1" spans="1:22">
      <c r="A1653" s="456"/>
      <c r="B1653" s="41"/>
      <c r="C1653" s="41"/>
      <c r="D1653" s="450" t="s">
        <v>580</v>
      </c>
      <c r="E1653" s="280">
        <v>95.47</v>
      </c>
      <c r="F1653" s="451">
        <v>146.8</v>
      </c>
      <c r="G1653" s="451">
        <v>7.76666666666667</v>
      </c>
      <c r="H1653" s="451">
        <v>28.609</v>
      </c>
      <c r="I1653" s="451">
        <v>334.116137931035</v>
      </c>
      <c r="J1653" s="451">
        <v>21.6613333333333</v>
      </c>
      <c r="K1653" s="451">
        <v>75.9444676616915</v>
      </c>
      <c r="L1653" s="451">
        <v>139.973</v>
      </c>
      <c r="M1653" s="451">
        <v>130.679</v>
      </c>
      <c r="N1653" s="451">
        <v>93.1872188599578</v>
      </c>
      <c r="O1653" s="280">
        <v>27.313</v>
      </c>
      <c r="P1653" s="313">
        <v>14.827</v>
      </c>
      <c r="Q1653" s="280">
        <v>14.666</v>
      </c>
      <c r="R1653" s="451">
        <v>14.75</v>
      </c>
      <c r="S1653" s="451">
        <v>14.7436666666667</v>
      </c>
      <c r="T1653" s="451">
        <v>702.284333333333</v>
      </c>
      <c r="U1653" s="451">
        <v>4.68522677589968</v>
      </c>
      <c r="V1653" s="463">
        <v>4</v>
      </c>
    </row>
    <row r="1654" s="14" customFormat="1" customHeight="1" spans="1:22">
      <c r="A1654" s="37" t="s">
        <v>866</v>
      </c>
      <c r="B1654" s="41"/>
      <c r="C1654" s="448" t="s">
        <v>992</v>
      </c>
      <c r="D1654" s="449" t="s">
        <v>863</v>
      </c>
      <c r="E1654" s="258">
        <v>103.4</v>
      </c>
      <c r="F1654" s="258">
        <v>142</v>
      </c>
      <c r="G1654" s="258">
        <v>9.2</v>
      </c>
      <c r="H1654" s="258">
        <v>32.7</v>
      </c>
      <c r="I1654" s="258">
        <v>355.9</v>
      </c>
      <c r="J1654" s="258">
        <v>24</v>
      </c>
      <c r="K1654" s="258">
        <v>76.6</v>
      </c>
      <c r="L1654" s="258">
        <v>128.4</v>
      </c>
      <c r="M1654" s="258">
        <v>122.8</v>
      </c>
      <c r="N1654" s="258">
        <v>95.6</v>
      </c>
      <c r="O1654" s="258">
        <v>26.7</v>
      </c>
      <c r="P1654" s="312">
        <v>179.4</v>
      </c>
      <c r="Q1654" s="258">
        <v>173.4</v>
      </c>
      <c r="R1654" s="258"/>
      <c r="S1654" s="258">
        <v>176.4</v>
      </c>
      <c r="T1654" s="258">
        <v>705.6</v>
      </c>
      <c r="U1654" s="258">
        <v>4.79</v>
      </c>
      <c r="V1654" s="257">
        <v>4</v>
      </c>
    </row>
    <row r="1655" s="14" customFormat="1" customHeight="1" spans="1:22">
      <c r="A1655" s="37"/>
      <c r="B1655" s="41"/>
      <c r="C1655" s="37"/>
      <c r="D1655" s="449" t="s">
        <v>785</v>
      </c>
      <c r="E1655" s="221">
        <v>92</v>
      </c>
      <c r="F1655" s="260">
        <v>163</v>
      </c>
      <c r="G1655" s="258">
        <v>9.5</v>
      </c>
      <c r="H1655" s="258">
        <v>32.7</v>
      </c>
      <c r="I1655" s="258">
        <v>344.2</v>
      </c>
      <c r="J1655" s="258">
        <v>23.3</v>
      </c>
      <c r="K1655" s="258">
        <v>71.2</v>
      </c>
      <c r="L1655" s="258">
        <v>133.2</v>
      </c>
      <c r="M1655" s="258">
        <v>123.8</v>
      </c>
      <c r="N1655" s="258">
        <v>92.9</v>
      </c>
      <c r="O1655" s="258">
        <v>26.8</v>
      </c>
      <c r="P1655" s="312">
        <v>210.7</v>
      </c>
      <c r="Q1655" s="221">
        <v>220.8</v>
      </c>
      <c r="R1655" s="260"/>
      <c r="S1655" s="258">
        <v>215.75</v>
      </c>
      <c r="T1655" s="258">
        <v>719.17</v>
      </c>
      <c r="U1655" s="258">
        <v>10.36</v>
      </c>
      <c r="V1655" s="257"/>
    </row>
    <row r="1656" s="14" customFormat="1" customHeight="1" spans="1:22">
      <c r="A1656" s="37"/>
      <c r="B1656" s="41"/>
      <c r="C1656" s="37"/>
      <c r="D1656" s="449" t="s">
        <v>736</v>
      </c>
      <c r="E1656" s="258">
        <v>100</v>
      </c>
      <c r="F1656" s="258">
        <v>148</v>
      </c>
      <c r="G1656" s="258">
        <v>7.4</v>
      </c>
      <c r="H1656" s="258">
        <v>29.8</v>
      </c>
      <c r="I1656" s="258">
        <v>302.7</v>
      </c>
      <c r="J1656" s="258">
        <v>20.4</v>
      </c>
      <c r="K1656" s="258">
        <v>68.5</v>
      </c>
      <c r="L1656" s="258">
        <v>176.2</v>
      </c>
      <c r="M1656" s="258">
        <v>150.4</v>
      </c>
      <c r="N1656" s="258">
        <v>85.4</v>
      </c>
      <c r="O1656" s="258">
        <v>27.1</v>
      </c>
      <c r="P1656" s="312">
        <v>191.8</v>
      </c>
      <c r="Q1656" s="258">
        <v>193.9</v>
      </c>
      <c r="R1656" s="258"/>
      <c r="S1656" s="258">
        <v>192.85</v>
      </c>
      <c r="T1656" s="258">
        <v>685.7</v>
      </c>
      <c r="U1656" s="258">
        <v>6.99</v>
      </c>
      <c r="V1656" s="257">
        <v>1</v>
      </c>
    </row>
    <row r="1657" s="14" customFormat="1" customHeight="1" spans="1:22">
      <c r="A1657" s="37"/>
      <c r="B1657" s="41"/>
      <c r="C1657" s="37"/>
      <c r="D1657" s="449" t="s">
        <v>733</v>
      </c>
      <c r="E1657" s="258">
        <v>98.9</v>
      </c>
      <c r="F1657" s="258">
        <v>151</v>
      </c>
      <c r="G1657" s="221">
        <v>5.65</v>
      </c>
      <c r="H1657" s="258">
        <v>27.55</v>
      </c>
      <c r="I1657" s="258">
        <v>387.61</v>
      </c>
      <c r="J1657" s="258">
        <v>19.05</v>
      </c>
      <c r="K1657" s="258">
        <v>69.15</v>
      </c>
      <c r="L1657" s="258">
        <v>144.96</v>
      </c>
      <c r="M1657" s="258">
        <v>128.96</v>
      </c>
      <c r="N1657" s="258">
        <v>88.96</v>
      </c>
      <c r="O1657" s="258">
        <v>27.34</v>
      </c>
      <c r="P1657" s="312">
        <v>159.501413742931</v>
      </c>
      <c r="Q1657" s="258">
        <v>167.975606371968</v>
      </c>
      <c r="R1657" s="258"/>
      <c r="S1657" s="221">
        <v>163.73851005745</v>
      </c>
      <c r="T1657" s="258">
        <v>654.63</v>
      </c>
      <c r="U1657" s="258">
        <f>(T1657-622.62)/622.62*100</f>
        <v>5.14117760431724</v>
      </c>
      <c r="V1657" s="257">
        <v>4</v>
      </c>
    </row>
    <row r="1658" s="14" customFormat="1" customHeight="1" spans="1:22">
      <c r="A1658" s="37"/>
      <c r="B1658" s="41"/>
      <c r="C1658" s="37"/>
      <c r="D1658" s="449" t="s">
        <v>989</v>
      </c>
      <c r="E1658" s="221">
        <v>95.4</v>
      </c>
      <c r="F1658" s="258">
        <v>147</v>
      </c>
      <c r="G1658" s="258">
        <v>9.64</v>
      </c>
      <c r="H1658" s="258">
        <v>31.95</v>
      </c>
      <c r="I1658" s="258">
        <v>331.6</v>
      </c>
      <c r="J1658" s="258">
        <v>24.57</v>
      </c>
      <c r="K1658" s="258">
        <v>76.9</v>
      </c>
      <c r="L1658" s="258">
        <v>121.7</v>
      </c>
      <c r="M1658" s="258">
        <v>114.4</v>
      </c>
      <c r="N1658" s="258">
        <v>94</v>
      </c>
      <c r="O1658" s="221">
        <v>29.9</v>
      </c>
      <c r="P1658" s="312">
        <v>168.262193627451</v>
      </c>
      <c r="Q1658" s="221">
        <v>165.72824754902</v>
      </c>
      <c r="R1658" s="258"/>
      <c r="S1658" s="258">
        <v>166.995220588235</v>
      </c>
      <c r="T1658" s="258">
        <v>668.02</v>
      </c>
      <c r="U1658" s="258">
        <v>10.72</v>
      </c>
      <c r="V1658" s="257">
        <v>2</v>
      </c>
    </row>
    <row r="1659" s="14" customFormat="1" customHeight="1" spans="1:22">
      <c r="A1659" s="37"/>
      <c r="B1659" s="41"/>
      <c r="C1659" s="37"/>
      <c r="D1659" s="449" t="s">
        <v>865</v>
      </c>
      <c r="E1659" s="258"/>
      <c r="F1659" s="258">
        <v>152</v>
      </c>
      <c r="G1659" s="258"/>
      <c r="H1659" s="258"/>
      <c r="I1659" s="258"/>
      <c r="J1659" s="258"/>
      <c r="K1659" s="258"/>
      <c r="L1659" s="258"/>
      <c r="M1659" s="258"/>
      <c r="N1659" s="258"/>
      <c r="O1659" s="258"/>
      <c r="P1659" s="312">
        <v>152.88</v>
      </c>
      <c r="Q1659" s="258">
        <v>152.35</v>
      </c>
      <c r="R1659" s="258"/>
      <c r="S1659" s="258">
        <v>152.615</v>
      </c>
      <c r="T1659" s="258">
        <v>635.895833333333</v>
      </c>
      <c r="U1659" s="258">
        <v>6.65291692076359</v>
      </c>
      <c r="V1659" s="257">
        <v>4</v>
      </c>
    </row>
    <row r="1660" s="14" customFormat="1" customHeight="1" spans="1:22">
      <c r="A1660" s="37"/>
      <c r="B1660" s="41"/>
      <c r="C1660" s="37"/>
      <c r="D1660" s="449" t="s">
        <v>762</v>
      </c>
      <c r="E1660" s="221">
        <v>91.4</v>
      </c>
      <c r="F1660" s="260">
        <v>147</v>
      </c>
      <c r="G1660" s="258">
        <v>7.4</v>
      </c>
      <c r="H1660" s="258">
        <v>25.7</v>
      </c>
      <c r="I1660" s="258">
        <v>347.3</v>
      </c>
      <c r="J1660" s="258">
        <v>19.1</v>
      </c>
      <c r="K1660" s="258">
        <v>74.3</v>
      </c>
      <c r="L1660" s="258">
        <v>124.6</v>
      </c>
      <c r="M1660" s="258">
        <v>103.7</v>
      </c>
      <c r="N1660" s="258">
        <v>83.2</v>
      </c>
      <c r="O1660" s="258">
        <v>27.3</v>
      </c>
      <c r="P1660" s="312">
        <v>116.2</v>
      </c>
      <c r="Q1660" s="221">
        <v>115.6</v>
      </c>
      <c r="R1660" s="260"/>
      <c r="S1660" s="258">
        <v>115.9</v>
      </c>
      <c r="T1660" s="258">
        <v>515.2</v>
      </c>
      <c r="U1660" s="258">
        <v>-14.7</v>
      </c>
      <c r="V1660" s="257">
        <v>5</v>
      </c>
    </row>
    <row r="1661" s="14" customFormat="1" customHeight="1" spans="1:22">
      <c r="A1661" s="37"/>
      <c r="B1661" s="41"/>
      <c r="C1661" s="37"/>
      <c r="D1661" s="449" t="s">
        <v>990</v>
      </c>
      <c r="E1661" s="260">
        <v>93</v>
      </c>
      <c r="F1661" s="258">
        <v>143</v>
      </c>
      <c r="G1661" s="258">
        <v>4.8</v>
      </c>
      <c r="H1661" s="258">
        <v>22.2</v>
      </c>
      <c r="I1661" s="258">
        <v>362.5</v>
      </c>
      <c r="J1661" s="258">
        <v>18.1</v>
      </c>
      <c r="K1661" s="258">
        <v>81.5</v>
      </c>
      <c r="L1661" s="258">
        <v>141.2</v>
      </c>
      <c r="M1661" s="258">
        <v>134.8</v>
      </c>
      <c r="N1661" s="258">
        <v>95.5</v>
      </c>
      <c r="O1661" s="258">
        <v>28.8</v>
      </c>
      <c r="P1661" s="312">
        <v>160.196069606961</v>
      </c>
      <c r="Q1661" s="260">
        <v>152.741599159916</v>
      </c>
      <c r="R1661" s="258"/>
      <c r="S1661" s="258">
        <v>156.468834383438</v>
      </c>
      <c r="T1661" s="258">
        <v>625.5</v>
      </c>
      <c r="U1661" s="258">
        <v>3.03</v>
      </c>
      <c r="V1661" s="257">
        <v>4</v>
      </c>
    </row>
    <row r="1662" s="14" customFormat="1" customHeight="1" spans="1:22">
      <c r="A1662" s="37"/>
      <c r="B1662" s="41"/>
      <c r="C1662" s="37"/>
      <c r="D1662" s="449" t="s">
        <v>802</v>
      </c>
      <c r="E1662" s="258">
        <v>107</v>
      </c>
      <c r="F1662" s="258">
        <v>150</v>
      </c>
      <c r="G1662" s="258">
        <v>6.4</v>
      </c>
      <c r="H1662" s="258">
        <v>30.6</v>
      </c>
      <c r="I1662" s="258">
        <v>378.1</v>
      </c>
      <c r="J1662" s="258">
        <v>21.5</v>
      </c>
      <c r="K1662" s="258">
        <v>70.3</v>
      </c>
      <c r="L1662" s="258">
        <v>161.3</v>
      </c>
      <c r="M1662" s="258">
        <v>140.9</v>
      </c>
      <c r="N1662" s="258">
        <v>87.4</v>
      </c>
      <c r="O1662" s="258">
        <v>25.9</v>
      </c>
      <c r="P1662" s="312">
        <v>179.2</v>
      </c>
      <c r="Q1662" s="258">
        <v>185.6</v>
      </c>
      <c r="R1662" s="258"/>
      <c r="S1662" s="258">
        <v>182.4</v>
      </c>
      <c r="T1662" s="258">
        <v>715.7</v>
      </c>
      <c r="U1662" s="258">
        <v>8.06</v>
      </c>
      <c r="V1662" s="257">
        <v>1</v>
      </c>
    </row>
    <row r="1663" s="14" customFormat="1" customHeight="1" spans="1:22">
      <c r="A1663" s="37"/>
      <c r="B1663" s="41"/>
      <c r="C1663" s="37"/>
      <c r="D1663" s="449" t="s">
        <v>799</v>
      </c>
      <c r="E1663" s="258">
        <v>87.8</v>
      </c>
      <c r="F1663" s="258">
        <v>138</v>
      </c>
      <c r="G1663" s="258">
        <v>7.3</v>
      </c>
      <c r="H1663" s="258">
        <v>21.3</v>
      </c>
      <c r="I1663" s="258">
        <v>191.1</v>
      </c>
      <c r="J1663" s="258">
        <v>17</v>
      </c>
      <c r="K1663" s="258">
        <v>80</v>
      </c>
      <c r="L1663" s="258">
        <v>178.3</v>
      </c>
      <c r="M1663" s="258">
        <v>171.3</v>
      </c>
      <c r="N1663" s="258">
        <v>96.1</v>
      </c>
      <c r="O1663" s="258">
        <v>33</v>
      </c>
      <c r="P1663" s="312">
        <v>154.5</v>
      </c>
      <c r="Q1663" s="258">
        <v>162.02</v>
      </c>
      <c r="R1663" s="258"/>
      <c r="S1663" s="258">
        <v>158.26</v>
      </c>
      <c r="T1663" s="258">
        <v>633</v>
      </c>
      <c r="U1663" s="258">
        <v>3.7</v>
      </c>
      <c r="V1663" s="257">
        <v>2</v>
      </c>
    </row>
    <row r="1664" s="14" customFormat="1" customHeight="1" spans="1:22">
      <c r="A1664" s="37"/>
      <c r="B1664" s="41"/>
      <c r="C1664" s="37"/>
      <c r="D1664" s="449" t="s">
        <v>784</v>
      </c>
      <c r="E1664" s="258">
        <v>98.8</v>
      </c>
      <c r="F1664" s="258">
        <v>154</v>
      </c>
      <c r="G1664" s="221">
        <v>9.21</v>
      </c>
      <c r="H1664" s="258">
        <v>29.9</v>
      </c>
      <c r="I1664" s="258">
        <v>224.7</v>
      </c>
      <c r="J1664" s="258">
        <v>21.59</v>
      </c>
      <c r="K1664" s="258">
        <v>72.3</v>
      </c>
      <c r="L1664" s="258">
        <v>135.1</v>
      </c>
      <c r="M1664" s="258">
        <v>130.9</v>
      </c>
      <c r="N1664" s="258">
        <v>96.9</v>
      </c>
      <c r="O1664" s="258">
        <v>27.96</v>
      </c>
      <c r="P1664" s="312">
        <v>175.687975687976</v>
      </c>
      <c r="Q1664" s="258">
        <v>172.536397536398</v>
      </c>
      <c r="R1664" s="258"/>
      <c r="S1664" s="221">
        <v>174.112186612187</v>
      </c>
      <c r="T1664" s="258">
        <v>696.1</v>
      </c>
      <c r="U1664" s="258">
        <v>-1.75</v>
      </c>
      <c r="V1664" s="257">
        <v>3</v>
      </c>
    </row>
    <row r="1665" s="15" customFormat="1" customHeight="1" spans="1:22">
      <c r="A1665" s="41"/>
      <c r="B1665" s="41"/>
      <c r="C1665" s="41"/>
      <c r="D1665" s="450" t="s">
        <v>580</v>
      </c>
      <c r="E1665" s="280">
        <v>96.77</v>
      </c>
      <c r="F1665" s="451">
        <v>148.636363636364</v>
      </c>
      <c r="G1665" s="451">
        <v>7.65</v>
      </c>
      <c r="H1665" s="451">
        <v>28.44</v>
      </c>
      <c r="I1665" s="451">
        <v>322.571</v>
      </c>
      <c r="J1665" s="451">
        <v>20.861</v>
      </c>
      <c r="K1665" s="451">
        <v>74.075</v>
      </c>
      <c r="L1665" s="451">
        <v>144.496</v>
      </c>
      <c r="M1665" s="451">
        <v>132.196</v>
      </c>
      <c r="N1665" s="451">
        <v>91.596</v>
      </c>
      <c r="O1665" s="280">
        <v>28.08</v>
      </c>
      <c r="P1665" s="313">
        <v>168.029786605938</v>
      </c>
      <c r="Q1665" s="280">
        <v>169.331986419755</v>
      </c>
      <c r="R1665" s="451"/>
      <c r="S1665" s="451">
        <v>168.680886512846</v>
      </c>
      <c r="T1665" s="451">
        <v>659.501439393939</v>
      </c>
      <c r="U1665" s="451">
        <v>4.24626816194696</v>
      </c>
      <c r="V1665" s="463">
        <v>2</v>
      </c>
    </row>
    <row r="1666" s="17" customFormat="1" ht="15" customHeight="1" spans="1:22">
      <c r="A1666" s="394" t="s">
        <v>868</v>
      </c>
      <c r="B1666" s="467" t="s">
        <v>222</v>
      </c>
      <c r="C1666" s="467" t="s">
        <v>993</v>
      </c>
      <c r="D1666" s="468" t="s">
        <v>726</v>
      </c>
      <c r="E1666" s="469">
        <v>98.7</v>
      </c>
      <c r="F1666" s="469">
        <v>151</v>
      </c>
      <c r="G1666" s="469">
        <v>7.2</v>
      </c>
      <c r="H1666" s="469">
        <v>38.9</v>
      </c>
      <c r="I1666" s="469">
        <v>440.3</v>
      </c>
      <c r="J1666" s="469">
        <v>25.3</v>
      </c>
      <c r="K1666" s="469">
        <v>65</v>
      </c>
      <c r="L1666" s="469">
        <v>128.2</v>
      </c>
      <c r="M1666" s="469">
        <v>120.6</v>
      </c>
      <c r="N1666" s="469">
        <v>94.1</v>
      </c>
      <c r="O1666" s="469">
        <v>25.9</v>
      </c>
      <c r="P1666" s="475">
        <v>15.8</v>
      </c>
      <c r="Q1666" s="475">
        <v>15.85</v>
      </c>
      <c r="R1666" s="475">
        <v>16.45</v>
      </c>
      <c r="S1666" s="475">
        <v>16.03</v>
      </c>
      <c r="T1666" s="477">
        <v>706.94</v>
      </c>
      <c r="U1666" s="478">
        <v>3.11</v>
      </c>
      <c r="V1666" s="394">
        <v>9</v>
      </c>
    </row>
    <row r="1667" s="17" customFormat="1" spans="1:22">
      <c r="A1667" s="394"/>
      <c r="B1667" s="467"/>
      <c r="C1667" s="467"/>
      <c r="D1667" s="470" t="s">
        <v>752</v>
      </c>
      <c r="E1667" s="469">
        <v>95.1</v>
      </c>
      <c r="F1667" s="469">
        <v>154</v>
      </c>
      <c r="G1667" s="469">
        <v>8.89</v>
      </c>
      <c r="H1667" s="469">
        <v>41.86</v>
      </c>
      <c r="I1667" s="469">
        <v>370.9</v>
      </c>
      <c r="J1667" s="469">
        <v>20.19</v>
      </c>
      <c r="K1667" s="469">
        <v>48.2</v>
      </c>
      <c r="L1667" s="469">
        <v>162.6</v>
      </c>
      <c r="M1667" s="469">
        <v>127.6</v>
      </c>
      <c r="N1667" s="469">
        <v>78.5</v>
      </c>
      <c r="O1667" s="469">
        <v>26.13</v>
      </c>
      <c r="P1667" s="475">
        <v>12.28</v>
      </c>
      <c r="Q1667" s="475">
        <v>12.29</v>
      </c>
      <c r="R1667" s="475">
        <v>12.45</v>
      </c>
      <c r="S1667" s="475">
        <v>12.34</v>
      </c>
      <c r="T1667" s="477">
        <v>617</v>
      </c>
      <c r="U1667" s="478">
        <v>-0.19</v>
      </c>
      <c r="V1667" s="394">
        <v>12</v>
      </c>
    </row>
    <row r="1668" s="17" customFormat="1" spans="1:22">
      <c r="A1668" s="394"/>
      <c r="B1668" s="467"/>
      <c r="C1668" s="467"/>
      <c r="D1668" s="470" t="s">
        <v>994</v>
      </c>
      <c r="E1668" s="469">
        <v>84</v>
      </c>
      <c r="F1668" s="469">
        <v>155</v>
      </c>
      <c r="G1668" s="469">
        <v>9.6</v>
      </c>
      <c r="H1668" s="469">
        <v>32.6</v>
      </c>
      <c r="I1668" s="469">
        <v>339.58</v>
      </c>
      <c r="J1668" s="469">
        <v>22.2</v>
      </c>
      <c r="K1668" s="469">
        <v>68.1</v>
      </c>
      <c r="L1668" s="469">
        <v>128.7</v>
      </c>
      <c r="M1668" s="469">
        <v>119.6</v>
      </c>
      <c r="N1668" s="469">
        <v>92.9</v>
      </c>
      <c r="O1668" s="469">
        <v>26.8</v>
      </c>
      <c r="P1668" s="475">
        <v>12.95</v>
      </c>
      <c r="Q1668" s="475">
        <v>14.15</v>
      </c>
      <c r="R1668" s="475">
        <v>14.45</v>
      </c>
      <c r="S1668" s="475">
        <v>13.85</v>
      </c>
      <c r="T1668" s="477">
        <v>692.5</v>
      </c>
      <c r="U1668" s="478">
        <v>-0.12</v>
      </c>
      <c r="V1668" s="394">
        <v>13</v>
      </c>
    </row>
    <row r="1669" s="17" customFormat="1" spans="1:22">
      <c r="A1669" s="394"/>
      <c r="B1669" s="467"/>
      <c r="C1669" s="467"/>
      <c r="D1669" s="470" t="s">
        <v>797</v>
      </c>
      <c r="E1669" s="469">
        <v>100.1</v>
      </c>
      <c r="F1669" s="469">
        <v>148</v>
      </c>
      <c r="G1669" s="469">
        <v>4.05</v>
      </c>
      <c r="H1669" s="469">
        <v>40.65</v>
      </c>
      <c r="I1669" s="469">
        <v>903.7</v>
      </c>
      <c r="J1669" s="469">
        <v>22.69</v>
      </c>
      <c r="K1669" s="469">
        <v>55.82</v>
      </c>
      <c r="L1669" s="469">
        <v>135.4</v>
      </c>
      <c r="M1669" s="469">
        <v>127.7</v>
      </c>
      <c r="N1669" s="469">
        <v>94.3</v>
      </c>
      <c r="O1669" s="469">
        <v>27.1</v>
      </c>
      <c r="P1669" s="475">
        <v>16.86</v>
      </c>
      <c r="Q1669" s="475">
        <v>15.34</v>
      </c>
      <c r="R1669" s="475">
        <v>16.67</v>
      </c>
      <c r="S1669" s="475">
        <v>16.29</v>
      </c>
      <c r="T1669" s="477">
        <v>829.36</v>
      </c>
      <c r="U1669" s="478">
        <v>4.96</v>
      </c>
      <c r="V1669" s="394">
        <v>7</v>
      </c>
    </row>
    <row r="1670" s="17" customFormat="1" spans="1:22">
      <c r="A1670" s="394"/>
      <c r="B1670" s="467"/>
      <c r="C1670" s="467"/>
      <c r="D1670" s="470" t="s">
        <v>762</v>
      </c>
      <c r="E1670" s="469">
        <v>103.6</v>
      </c>
      <c r="F1670" s="469">
        <v>149</v>
      </c>
      <c r="G1670" s="469">
        <v>7</v>
      </c>
      <c r="H1670" s="469">
        <v>31</v>
      </c>
      <c r="I1670" s="469">
        <v>342.9</v>
      </c>
      <c r="J1670" s="469">
        <v>22</v>
      </c>
      <c r="K1670" s="469">
        <v>70.97</v>
      </c>
      <c r="L1670" s="469">
        <v>142</v>
      </c>
      <c r="M1670" s="469">
        <v>125</v>
      </c>
      <c r="N1670" s="469">
        <v>88</v>
      </c>
      <c r="O1670" s="469">
        <v>25.3</v>
      </c>
      <c r="P1670" s="475">
        <v>13.23</v>
      </c>
      <c r="Q1670" s="475">
        <v>13.37</v>
      </c>
      <c r="R1670" s="475">
        <v>13.54</v>
      </c>
      <c r="S1670" s="475">
        <v>13.38</v>
      </c>
      <c r="T1670" s="477">
        <v>669</v>
      </c>
      <c r="U1670" s="478">
        <v>4.03</v>
      </c>
      <c r="V1670" s="394">
        <v>2</v>
      </c>
    </row>
    <row r="1671" s="17" customFormat="1" spans="1:22">
      <c r="A1671" s="394"/>
      <c r="B1671" s="467"/>
      <c r="C1671" s="467"/>
      <c r="D1671" s="470" t="s">
        <v>742</v>
      </c>
      <c r="E1671" s="469">
        <v>96.1</v>
      </c>
      <c r="F1671" s="469">
        <v>150</v>
      </c>
      <c r="G1671" s="469">
        <v>7.6</v>
      </c>
      <c r="H1671" s="469">
        <v>34.8</v>
      </c>
      <c r="I1671" s="469">
        <v>357.9</v>
      </c>
      <c r="J1671" s="469">
        <v>23</v>
      </c>
      <c r="K1671" s="469">
        <v>66.1</v>
      </c>
      <c r="L1671" s="469">
        <v>126.7</v>
      </c>
      <c r="M1671" s="469">
        <v>119</v>
      </c>
      <c r="N1671" s="469">
        <v>93.9</v>
      </c>
      <c r="O1671" s="469">
        <v>25.5</v>
      </c>
      <c r="P1671" s="475">
        <v>12.33</v>
      </c>
      <c r="Q1671" s="475">
        <v>12.51</v>
      </c>
      <c r="R1671" s="475">
        <v>12.53</v>
      </c>
      <c r="S1671" s="475">
        <v>12.46</v>
      </c>
      <c r="T1671" s="477">
        <v>622.8</v>
      </c>
      <c r="U1671" s="478">
        <v>3.4</v>
      </c>
      <c r="V1671" s="394">
        <v>9</v>
      </c>
    </row>
    <row r="1672" s="17" customFormat="1" spans="1:22">
      <c r="A1672" s="394"/>
      <c r="B1672" s="467"/>
      <c r="C1672" s="467"/>
      <c r="D1672" s="470" t="s">
        <v>737</v>
      </c>
      <c r="E1672" s="469">
        <v>95</v>
      </c>
      <c r="F1672" s="469">
        <v>147</v>
      </c>
      <c r="G1672" s="469">
        <v>6.1</v>
      </c>
      <c r="H1672" s="469">
        <v>30</v>
      </c>
      <c r="I1672" s="469">
        <v>392</v>
      </c>
      <c r="J1672" s="469">
        <v>18.9</v>
      </c>
      <c r="K1672" s="469">
        <v>63.1</v>
      </c>
      <c r="L1672" s="469">
        <v>115.7</v>
      </c>
      <c r="M1672" s="469">
        <v>109.4</v>
      </c>
      <c r="N1672" s="469">
        <v>94.6</v>
      </c>
      <c r="O1672" s="469">
        <v>28.45</v>
      </c>
      <c r="P1672" s="475">
        <v>16.89</v>
      </c>
      <c r="Q1672" s="475">
        <v>16.64</v>
      </c>
      <c r="R1672" s="475">
        <v>16.68</v>
      </c>
      <c r="S1672" s="475">
        <v>16.74</v>
      </c>
      <c r="T1672" s="477">
        <v>697.36</v>
      </c>
      <c r="U1672" s="478">
        <v>1.01</v>
      </c>
      <c r="V1672" s="394">
        <v>8</v>
      </c>
    </row>
    <row r="1673" s="17" customFormat="1" spans="1:22">
      <c r="A1673" s="394"/>
      <c r="B1673" s="467"/>
      <c r="C1673" s="467"/>
      <c r="D1673" s="470" t="s">
        <v>787</v>
      </c>
      <c r="E1673" s="469">
        <v>98.67</v>
      </c>
      <c r="F1673" s="469">
        <v>143</v>
      </c>
      <c r="G1673" s="469">
        <v>7.6</v>
      </c>
      <c r="H1673" s="469">
        <v>29.9</v>
      </c>
      <c r="I1673" s="469">
        <v>293.4</v>
      </c>
      <c r="J1673" s="469">
        <v>24.3</v>
      </c>
      <c r="K1673" s="469">
        <v>81.3</v>
      </c>
      <c r="L1673" s="469">
        <v>127.43</v>
      </c>
      <c r="M1673" s="469">
        <v>118.17</v>
      </c>
      <c r="N1673" s="469">
        <v>92.73</v>
      </c>
      <c r="O1673" s="469">
        <v>27.42</v>
      </c>
      <c r="P1673" s="475">
        <v>13.38</v>
      </c>
      <c r="Q1673" s="475">
        <v>13.06</v>
      </c>
      <c r="R1673" s="475">
        <v>13.15</v>
      </c>
      <c r="S1673" s="475">
        <v>13.2</v>
      </c>
      <c r="T1673" s="477">
        <v>659.8</v>
      </c>
      <c r="U1673" s="478">
        <v>4.4</v>
      </c>
      <c r="V1673" s="394">
        <v>5</v>
      </c>
    </row>
    <row r="1674" s="17" customFormat="1" spans="1:22">
      <c r="A1674" s="394"/>
      <c r="B1674" s="467"/>
      <c r="C1674" s="467"/>
      <c r="D1674" s="470" t="s">
        <v>729</v>
      </c>
      <c r="E1674" s="469">
        <v>88.3</v>
      </c>
      <c r="F1674" s="469">
        <v>149</v>
      </c>
      <c r="G1674" s="469">
        <v>8.43</v>
      </c>
      <c r="H1674" s="469">
        <v>32.45</v>
      </c>
      <c r="I1674" s="469">
        <v>285.1</v>
      </c>
      <c r="J1674" s="469">
        <v>21.3</v>
      </c>
      <c r="K1674" s="469">
        <v>65.6</v>
      </c>
      <c r="L1674" s="469">
        <v>135</v>
      </c>
      <c r="M1674" s="469">
        <v>127</v>
      </c>
      <c r="N1674" s="469">
        <v>94.07</v>
      </c>
      <c r="O1674" s="469">
        <v>25.8</v>
      </c>
      <c r="P1674" s="475">
        <v>13.55</v>
      </c>
      <c r="Q1674" s="475">
        <v>12.31</v>
      </c>
      <c r="R1674" s="475">
        <v>12.11</v>
      </c>
      <c r="S1674" s="475">
        <v>12.66</v>
      </c>
      <c r="T1674" s="477">
        <v>632.83</v>
      </c>
      <c r="U1674" s="478">
        <v>3.85</v>
      </c>
      <c r="V1674" s="394">
        <v>4</v>
      </c>
    </row>
    <row r="1675" s="17" customFormat="1" spans="1:22">
      <c r="A1675" s="394"/>
      <c r="B1675" s="467"/>
      <c r="C1675" s="467"/>
      <c r="D1675" s="470" t="s">
        <v>783</v>
      </c>
      <c r="E1675" s="469">
        <v>93.1</v>
      </c>
      <c r="F1675" s="469">
        <v>155</v>
      </c>
      <c r="G1675" s="469">
        <v>7.8</v>
      </c>
      <c r="H1675" s="469">
        <v>52</v>
      </c>
      <c r="I1675" s="469">
        <v>566.8</v>
      </c>
      <c r="J1675" s="469">
        <v>30.2</v>
      </c>
      <c r="K1675" s="469">
        <v>58.1</v>
      </c>
      <c r="L1675" s="469">
        <v>133.8</v>
      </c>
      <c r="M1675" s="469">
        <v>113.7</v>
      </c>
      <c r="N1675" s="469">
        <v>85</v>
      </c>
      <c r="O1675" s="469">
        <v>23.4</v>
      </c>
      <c r="P1675" s="475">
        <v>15.2</v>
      </c>
      <c r="Q1675" s="475">
        <v>14.8</v>
      </c>
      <c r="R1675" s="475">
        <v>15.1</v>
      </c>
      <c r="S1675" s="475">
        <v>15.03</v>
      </c>
      <c r="T1675" s="477">
        <v>668.15</v>
      </c>
      <c r="U1675" s="478">
        <v>4.4</v>
      </c>
      <c r="V1675" s="394">
        <v>6</v>
      </c>
    </row>
    <row r="1676" s="17" customFormat="1" spans="1:22">
      <c r="A1676" s="394"/>
      <c r="B1676" s="467"/>
      <c r="C1676" s="467"/>
      <c r="D1676" s="470" t="s">
        <v>794</v>
      </c>
      <c r="E1676" s="469">
        <v>87.1</v>
      </c>
      <c r="F1676" s="469">
        <v>145</v>
      </c>
      <c r="G1676" s="469">
        <v>5.4</v>
      </c>
      <c r="H1676" s="469">
        <v>25.43</v>
      </c>
      <c r="I1676" s="469">
        <v>370.8</v>
      </c>
      <c r="J1676" s="469">
        <v>22.95</v>
      </c>
      <c r="K1676" s="469">
        <v>90.27</v>
      </c>
      <c r="L1676" s="469">
        <v>105.75</v>
      </c>
      <c r="M1676" s="469">
        <v>97.75</v>
      </c>
      <c r="N1676" s="469">
        <v>92.43</v>
      </c>
      <c r="O1676" s="469">
        <v>25.58</v>
      </c>
      <c r="P1676" s="475">
        <v>10.55</v>
      </c>
      <c r="Q1676" s="475">
        <v>11.05</v>
      </c>
      <c r="R1676" s="475">
        <v>11.05</v>
      </c>
      <c r="S1676" s="475">
        <v>10.88</v>
      </c>
      <c r="T1676" s="477">
        <v>544.17</v>
      </c>
      <c r="U1676" s="478">
        <v>7.54</v>
      </c>
      <c r="V1676" s="394">
        <v>2</v>
      </c>
    </row>
    <row r="1677" s="17" customFormat="1" spans="1:22">
      <c r="A1677" s="394"/>
      <c r="B1677" s="467"/>
      <c r="C1677" s="467"/>
      <c r="D1677" s="470" t="s">
        <v>757</v>
      </c>
      <c r="E1677" s="469">
        <v>92</v>
      </c>
      <c r="F1677" s="469">
        <v>150</v>
      </c>
      <c r="G1677" s="469">
        <v>7.2</v>
      </c>
      <c r="H1677" s="469">
        <v>29</v>
      </c>
      <c r="I1677" s="469">
        <v>302.7</v>
      </c>
      <c r="J1677" s="469">
        <v>22.5</v>
      </c>
      <c r="K1677" s="469">
        <v>77.6</v>
      </c>
      <c r="L1677" s="469">
        <v>131.4</v>
      </c>
      <c r="M1677" s="469">
        <v>122.4</v>
      </c>
      <c r="N1677" s="469">
        <v>93.2</v>
      </c>
      <c r="O1677" s="469">
        <v>21.8</v>
      </c>
      <c r="P1677" s="475">
        <v>15.85</v>
      </c>
      <c r="Q1677" s="475">
        <v>15.76</v>
      </c>
      <c r="R1677" s="475">
        <v>15.68</v>
      </c>
      <c r="S1677" s="475">
        <v>15.76</v>
      </c>
      <c r="T1677" s="477">
        <v>750.6</v>
      </c>
      <c r="U1677" s="478">
        <v>6.94</v>
      </c>
      <c r="V1677" s="394">
        <v>4</v>
      </c>
    </row>
    <row r="1678" s="17" customFormat="1" spans="1:22">
      <c r="A1678" s="394"/>
      <c r="B1678" s="467"/>
      <c r="C1678" s="467"/>
      <c r="D1678" s="471" t="s">
        <v>580</v>
      </c>
      <c r="E1678" s="472">
        <v>94.3141666666667</v>
      </c>
      <c r="F1678" s="472">
        <v>149.666666666667</v>
      </c>
      <c r="G1678" s="472">
        <v>7.23916666666667</v>
      </c>
      <c r="H1678" s="472">
        <v>34.8825</v>
      </c>
      <c r="I1678" s="472">
        <v>413.84</v>
      </c>
      <c r="J1678" s="472">
        <v>22.9608333333333</v>
      </c>
      <c r="K1678" s="472">
        <v>67.5133333333333</v>
      </c>
      <c r="L1678" s="472">
        <v>131.056666666667</v>
      </c>
      <c r="M1678" s="472">
        <v>118.993333333333</v>
      </c>
      <c r="N1678" s="472">
        <v>91.1441666666667</v>
      </c>
      <c r="O1678" s="472">
        <v>25.765</v>
      </c>
      <c r="P1678" s="476">
        <v>14.0725</v>
      </c>
      <c r="Q1678" s="476">
        <v>13.9275</v>
      </c>
      <c r="R1678" s="476">
        <v>14.155</v>
      </c>
      <c r="S1678" s="476">
        <v>14.0516666666667</v>
      </c>
      <c r="T1678" s="479">
        <v>674.209166666667</v>
      </c>
      <c r="U1678" s="473">
        <v>4.04320987654322</v>
      </c>
      <c r="V1678" s="394">
        <v>7</v>
      </c>
    </row>
    <row r="1679" s="17" customFormat="1" spans="1:22">
      <c r="A1679" s="394" t="s">
        <v>871</v>
      </c>
      <c r="B1679" s="467"/>
      <c r="C1679" s="473" t="s">
        <v>995</v>
      </c>
      <c r="D1679" s="32" t="s">
        <v>781</v>
      </c>
      <c r="E1679" s="33">
        <v>97.8</v>
      </c>
      <c r="F1679" s="33">
        <v>147</v>
      </c>
      <c r="G1679" s="33">
        <v>6.8</v>
      </c>
      <c r="H1679" s="33">
        <v>36.3</v>
      </c>
      <c r="I1679" s="33">
        <v>433.8</v>
      </c>
      <c r="J1679" s="33">
        <v>24.8</v>
      </c>
      <c r="K1679" s="33">
        <v>68.3</v>
      </c>
      <c r="L1679" s="33">
        <v>117.8</v>
      </c>
      <c r="M1679" s="33">
        <v>107.8</v>
      </c>
      <c r="N1679" s="33">
        <v>91.5</v>
      </c>
      <c r="O1679" s="33">
        <v>25.8</v>
      </c>
      <c r="P1679" s="299">
        <v>13.85</v>
      </c>
      <c r="Q1679" s="299">
        <v>13.89</v>
      </c>
      <c r="R1679" s="299">
        <v>13.64</v>
      </c>
      <c r="S1679" s="299">
        <v>13.79</v>
      </c>
      <c r="T1679" s="33">
        <v>689.7</v>
      </c>
      <c r="U1679" s="43">
        <v>8.34</v>
      </c>
      <c r="V1679" s="38">
        <v>2</v>
      </c>
    </row>
    <row r="1680" s="17" customFormat="1" spans="1:22">
      <c r="A1680" s="394"/>
      <c r="B1680" s="467"/>
      <c r="C1680" s="473"/>
      <c r="D1680" s="32" t="s">
        <v>726</v>
      </c>
      <c r="E1680" s="33">
        <v>102.3</v>
      </c>
      <c r="F1680" s="33">
        <v>148</v>
      </c>
      <c r="G1680" s="33">
        <v>7.9</v>
      </c>
      <c r="H1680" s="33">
        <v>36.2</v>
      </c>
      <c r="I1680" s="33">
        <v>411.4</v>
      </c>
      <c r="J1680" s="33">
        <v>25.8</v>
      </c>
      <c r="K1680" s="33">
        <v>63.9</v>
      </c>
      <c r="L1680" s="33">
        <v>127</v>
      </c>
      <c r="M1680" s="33">
        <v>118.6</v>
      </c>
      <c r="N1680" s="33">
        <v>93.4</v>
      </c>
      <c r="O1680" s="33">
        <v>24</v>
      </c>
      <c r="P1680" s="299">
        <v>16.9</v>
      </c>
      <c r="Q1680" s="299">
        <v>17.1</v>
      </c>
      <c r="R1680" s="299">
        <v>16.9</v>
      </c>
      <c r="S1680" s="299">
        <v>16.97</v>
      </c>
      <c r="T1680" s="33">
        <v>703.43</v>
      </c>
      <c r="U1680" s="43">
        <v>-0.39</v>
      </c>
      <c r="V1680" s="38">
        <v>13</v>
      </c>
    </row>
    <row r="1681" s="17" customFormat="1" spans="1:22">
      <c r="A1681" s="394"/>
      <c r="B1681" s="467"/>
      <c r="C1681" s="473"/>
      <c r="D1681" s="32" t="s">
        <v>752</v>
      </c>
      <c r="E1681" s="33">
        <v>96.1</v>
      </c>
      <c r="F1681" s="33">
        <v>155</v>
      </c>
      <c r="G1681" s="33">
        <v>9.56</v>
      </c>
      <c r="H1681" s="33">
        <v>43.82</v>
      </c>
      <c r="I1681" s="33">
        <v>358.4</v>
      </c>
      <c r="J1681" s="33">
        <v>21.11</v>
      </c>
      <c r="K1681" s="33">
        <v>48.17</v>
      </c>
      <c r="L1681" s="33">
        <v>150.9</v>
      </c>
      <c r="M1681" s="33">
        <v>143.1</v>
      </c>
      <c r="N1681" s="33">
        <v>94.8</v>
      </c>
      <c r="O1681" s="33">
        <v>25.21</v>
      </c>
      <c r="P1681" s="299">
        <v>13.57</v>
      </c>
      <c r="Q1681" s="299">
        <v>14.03</v>
      </c>
      <c r="R1681" s="299">
        <v>13.38</v>
      </c>
      <c r="S1681" s="299">
        <v>13.66</v>
      </c>
      <c r="T1681" s="33">
        <v>683</v>
      </c>
      <c r="U1681" s="43">
        <v>5.73</v>
      </c>
      <c r="V1681" s="38">
        <v>5</v>
      </c>
    </row>
    <row r="1682" s="17" customFormat="1" spans="1:22">
      <c r="A1682" s="394"/>
      <c r="B1682" s="467"/>
      <c r="C1682" s="473"/>
      <c r="D1682" s="32" t="s">
        <v>994</v>
      </c>
      <c r="E1682" s="33">
        <v>86</v>
      </c>
      <c r="F1682" s="33">
        <v>154</v>
      </c>
      <c r="G1682" s="33">
        <v>9.5</v>
      </c>
      <c r="H1682" s="33">
        <v>32</v>
      </c>
      <c r="I1682" s="33">
        <v>336.84</v>
      </c>
      <c r="J1682" s="33">
        <v>22.9</v>
      </c>
      <c r="K1682" s="33">
        <v>71.6</v>
      </c>
      <c r="L1682" s="33">
        <v>132.1</v>
      </c>
      <c r="M1682" s="33">
        <v>121.7</v>
      </c>
      <c r="N1682" s="33">
        <v>92.1</v>
      </c>
      <c r="O1682" s="33">
        <v>27.8</v>
      </c>
      <c r="P1682" s="299">
        <v>13.95</v>
      </c>
      <c r="Q1682" s="299">
        <v>14.7</v>
      </c>
      <c r="R1682" s="299">
        <v>14.95</v>
      </c>
      <c r="S1682" s="299">
        <v>14.53</v>
      </c>
      <c r="T1682" s="33">
        <v>726.67</v>
      </c>
      <c r="U1682" s="43">
        <v>7.92</v>
      </c>
      <c r="V1682" s="38">
        <v>9</v>
      </c>
    </row>
    <row r="1683" s="17" customFormat="1" spans="1:22">
      <c r="A1683" s="394"/>
      <c r="B1683" s="467"/>
      <c r="C1683" s="473"/>
      <c r="D1683" s="32" t="s">
        <v>797</v>
      </c>
      <c r="E1683" s="33">
        <v>92.3</v>
      </c>
      <c r="F1683" s="33">
        <v>154</v>
      </c>
      <c r="G1683" s="33">
        <v>7.2</v>
      </c>
      <c r="H1683" s="33">
        <v>50.6</v>
      </c>
      <c r="I1683" s="33">
        <v>602.8</v>
      </c>
      <c r="J1683" s="33">
        <v>23.8</v>
      </c>
      <c r="K1683" s="33">
        <v>47</v>
      </c>
      <c r="L1683" s="33">
        <v>151.4</v>
      </c>
      <c r="M1683" s="33">
        <v>136.8</v>
      </c>
      <c r="N1683" s="33">
        <v>90.4</v>
      </c>
      <c r="O1683" s="33">
        <v>27.1</v>
      </c>
      <c r="P1683" s="299">
        <v>15.21</v>
      </c>
      <c r="Q1683" s="299">
        <v>15.13</v>
      </c>
      <c r="R1683" s="299">
        <v>15.76</v>
      </c>
      <c r="S1683" s="299">
        <v>15.37</v>
      </c>
      <c r="T1683" s="33">
        <v>776.02</v>
      </c>
      <c r="U1683" s="43">
        <v>4.08</v>
      </c>
      <c r="V1683" s="38">
        <v>2</v>
      </c>
    </row>
    <row r="1684" s="17" customFormat="1" spans="1:22">
      <c r="A1684" s="394"/>
      <c r="B1684" s="467"/>
      <c r="C1684" s="473"/>
      <c r="D1684" s="32" t="s">
        <v>762</v>
      </c>
      <c r="E1684" s="33">
        <v>99.6</v>
      </c>
      <c r="F1684" s="33">
        <v>150</v>
      </c>
      <c r="G1684" s="33">
        <v>7.8</v>
      </c>
      <c r="H1684" s="33">
        <v>32.6</v>
      </c>
      <c r="I1684" s="33">
        <v>316.9</v>
      </c>
      <c r="J1684" s="33">
        <v>22.1</v>
      </c>
      <c r="K1684" s="33">
        <v>67.8</v>
      </c>
      <c r="L1684" s="33">
        <v>131.8</v>
      </c>
      <c r="M1684" s="33">
        <v>119.9</v>
      </c>
      <c r="N1684" s="33">
        <v>91</v>
      </c>
      <c r="O1684" s="33">
        <v>25.8</v>
      </c>
      <c r="P1684" s="299">
        <v>13.29</v>
      </c>
      <c r="Q1684" s="299">
        <v>13.16</v>
      </c>
      <c r="R1684" s="299">
        <v>13.18</v>
      </c>
      <c r="S1684" s="299">
        <v>13.21</v>
      </c>
      <c r="T1684" s="33">
        <v>660.54</v>
      </c>
      <c r="U1684" s="43">
        <v>0.36</v>
      </c>
      <c r="V1684" s="38">
        <v>12</v>
      </c>
    </row>
    <row r="1685" s="17" customFormat="1" spans="1:22">
      <c r="A1685" s="394"/>
      <c r="B1685" s="467"/>
      <c r="C1685" s="473"/>
      <c r="D1685" s="32" t="s">
        <v>737</v>
      </c>
      <c r="E1685" s="33">
        <v>90.4</v>
      </c>
      <c r="F1685" s="33">
        <v>153</v>
      </c>
      <c r="G1685" s="33">
        <v>5</v>
      </c>
      <c r="H1685" s="33">
        <v>24.2</v>
      </c>
      <c r="I1685" s="33">
        <v>384</v>
      </c>
      <c r="J1685" s="33">
        <v>15</v>
      </c>
      <c r="K1685" s="33">
        <v>61.98</v>
      </c>
      <c r="L1685" s="33">
        <v>133</v>
      </c>
      <c r="M1685" s="33">
        <v>125</v>
      </c>
      <c r="N1685" s="33">
        <v>93.98</v>
      </c>
      <c r="O1685" s="33">
        <v>29.18</v>
      </c>
      <c r="P1685" s="299">
        <v>17.26</v>
      </c>
      <c r="Q1685" s="299">
        <v>16.79</v>
      </c>
      <c r="R1685" s="299">
        <v>16.72</v>
      </c>
      <c r="S1685" s="299">
        <v>16.92</v>
      </c>
      <c r="T1685" s="33">
        <v>626.16</v>
      </c>
      <c r="U1685" s="43">
        <v>8.48</v>
      </c>
      <c r="V1685" s="38">
        <v>4</v>
      </c>
    </row>
    <row r="1686" s="17" customFormat="1" spans="1:22">
      <c r="A1686" s="394"/>
      <c r="B1686" s="467"/>
      <c r="C1686" s="473"/>
      <c r="D1686" s="32" t="s">
        <v>787</v>
      </c>
      <c r="E1686" s="33">
        <v>85.7</v>
      </c>
      <c r="F1686" s="33">
        <v>145</v>
      </c>
      <c r="G1686" s="33">
        <v>7.1</v>
      </c>
      <c r="H1686" s="33">
        <v>38.2</v>
      </c>
      <c r="I1686" s="33">
        <v>434.3</v>
      </c>
      <c r="J1686" s="33">
        <v>24.8</v>
      </c>
      <c r="K1686" s="33">
        <v>64.9</v>
      </c>
      <c r="L1686" s="33">
        <v>111.3</v>
      </c>
      <c r="M1686" s="33">
        <v>105.1</v>
      </c>
      <c r="N1686" s="33">
        <v>94.4</v>
      </c>
      <c r="O1686" s="33">
        <v>29.59</v>
      </c>
      <c r="P1686" s="299">
        <v>13.52</v>
      </c>
      <c r="Q1686" s="299">
        <v>13.07</v>
      </c>
      <c r="R1686" s="299">
        <v>13.98</v>
      </c>
      <c r="S1686" s="299">
        <v>13.52</v>
      </c>
      <c r="T1686" s="33">
        <v>676.2</v>
      </c>
      <c r="U1686" s="43">
        <v>3.2</v>
      </c>
      <c r="V1686" s="38">
        <v>9</v>
      </c>
    </row>
    <row r="1687" s="17" customFormat="1" spans="1:22">
      <c r="A1687" s="394"/>
      <c r="B1687" s="467"/>
      <c r="C1687" s="473"/>
      <c r="D1687" s="32" t="s">
        <v>729</v>
      </c>
      <c r="E1687" s="33">
        <v>83.2</v>
      </c>
      <c r="F1687" s="33">
        <v>145</v>
      </c>
      <c r="G1687" s="33">
        <v>7.33</v>
      </c>
      <c r="H1687" s="33">
        <v>28.57</v>
      </c>
      <c r="I1687" s="33">
        <v>289.9</v>
      </c>
      <c r="J1687" s="33">
        <v>19.8</v>
      </c>
      <c r="K1687" s="33">
        <v>69.5</v>
      </c>
      <c r="L1687" s="33">
        <v>141.3</v>
      </c>
      <c r="M1687" s="33">
        <v>134.7</v>
      </c>
      <c r="N1687" s="33">
        <v>95.3</v>
      </c>
      <c r="O1687" s="33">
        <v>25.3</v>
      </c>
      <c r="P1687" s="299">
        <v>15.05</v>
      </c>
      <c r="Q1687" s="299">
        <v>15.12</v>
      </c>
      <c r="R1687" s="299">
        <v>14.62</v>
      </c>
      <c r="S1687" s="299">
        <v>14.93</v>
      </c>
      <c r="T1687" s="33">
        <v>746.5</v>
      </c>
      <c r="U1687" s="43">
        <v>3.11</v>
      </c>
      <c r="V1687" s="38">
        <v>12</v>
      </c>
    </row>
    <row r="1688" s="17" customFormat="1" spans="1:22">
      <c r="A1688" s="394"/>
      <c r="B1688" s="467"/>
      <c r="C1688" s="473"/>
      <c r="D1688" s="32" t="s">
        <v>916</v>
      </c>
      <c r="E1688" s="33">
        <v>101.7</v>
      </c>
      <c r="F1688" s="33">
        <v>158</v>
      </c>
      <c r="G1688" s="33">
        <v>8.4</v>
      </c>
      <c r="H1688" s="33">
        <v>22.1</v>
      </c>
      <c r="I1688" s="33">
        <v>163.1</v>
      </c>
      <c r="J1688" s="33">
        <v>21.6</v>
      </c>
      <c r="K1688" s="33">
        <v>97.7</v>
      </c>
      <c r="L1688" s="33">
        <v>188.7</v>
      </c>
      <c r="M1688" s="33">
        <v>168.7</v>
      </c>
      <c r="N1688" s="33">
        <v>89.4</v>
      </c>
      <c r="O1688" s="33">
        <v>29.2</v>
      </c>
      <c r="P1688" s="299">
        <v>13.69</v>
      </c>
      <c r="Q1688" s="299">
        <v>13.5</v>
      </c>
      <c r="R1688" s="299">
        <v>14.09</v>
      </c>
      <c r="S1688" s="299">
        <v>13.76</v>
      </c>
      <c r="T1688" s="33">
        <v>688</v>
      </c>
      <c r="U1688" s="43">
        <v>3.54</v>
      </c>
      <c r="V1688" s="38">
        <v>5</v>
      </c>
    </row>
    <row r="1689" s="17" customFormat="1" spans="1:22">
      <c r="A1689" s="394"/>
      <c r="B1689" s="467"/>
      <c r="C1689" s="473"/>
      <c r="D1689" s="32" t="s">
        <v>757</v>
      </c>
      <c r="E1689" s="33">
        <v>100</v>
      </c>
      <c r="F1689" s="33">
        <v>151</v>
      </c>
      <c r="G1689" s="33">
        <v>6.7</v>
      </c>
      <c r="H1689" s="33">
        <v>34.1</v>
      </c>
      <c r="I1689" s="33">
        <v>408.96</v>
      </c>
      <c r="J1689" s="33">
        <v>22.36</v>
      </c>
      <c r="K1689" s="33">
        <v>65.57</v>
      </c>
      <c r="L1689" s="33">
        <v>132</v>
      </c>
      <c r="M1689" s="33">
        <v>123.6</v>
      </c>
      <c r="N1689" s="33">
        <v>93.6</v>
      </c>
      <c r="O1689" s="33">
        <v>24.7</v>
      </c>
      <c r="P1689" s="299">
        <v>14.41</v>
      </c>
      <c r="Q1689" s="299">
        <v>14.88</v>
      </c>
      <c r="R1689" s="299">
        <v>15.24</v>
      </c>
      <c r="S1689" s="299">
        <v>14.84</v>
      </c>
      <c r="T1689" s="33">
        <v>706.54</v>
      </c>
      <c r="U1689" s="43">
        <v>4.75</v>
      </c>
      <c r="V1689" s="38">
        <v>6</v>
      </c>
    </row>
    <row r="1690" s="17" customFormat="1" spans="1:22">
      <c r="A1690" s="394"/>
      <c r="B1690" s="467"/>
      <c r="C1690" s="473"/>
      <c r="D1690" s="34" t="s">
        <v>580</v>
      </c>
      <c r="E1690" s="35">
        <f t="shared" ref="E1690:T1690" si="65">AVERAGE(E1679:E1689)</f>
        <v>94.1</v>
      </c>
      <c r="F1690" s="35">
        <f t="shared" si="65"/>
        <v>150.909090909091</v>
      </c>
      <c r="G1690" s="35">
        <f t="shared" si="65"/>
        <v>7.57181818181818</v>
      </c>
      <c r="H1690" s="35">
        <f t="shared" si="65"/>
        <v>34.4263636363636</v>
      </c>
      <c r="I1690" s="35">
        <f t="shared" si="65"/>
        <v>376.4</v>
      </c>
      <c r="J1690" s="35">
        <f t="shared" si="65"/>
        <v>22.1881818181818</v>
      </c>
      <c r="K1690" s="35">
        <f t="shared" si="65"/>
        <v>66.0381818181818</v>
      </c>
      <c r="L1690" s="35">
        <f t="shared" si="65"/>
        <v>137.936363636364</v>
      </c>
      <c r="M1690" s="35">
        <f t="shared" si="65"/>
        <v>127.727272727273</v>
      </c>
      <c r="N1690" s="35">
        <f t="shared" si="65"/>
        <v>92.7163636363636</v>
      </c>
      <c r="O1690" s="35">
        <f t="shared" si="65"/>
        <v>26.6981818181818</v>
      </c>
      <c r="P1690" s="301">
        <f t="shared" si="65"/>
        <v>14.6090909090909</v>
      </c>
      <c r="Q1690" s="301">
        <f t="shared" si="65"/>
        <v>14.67</v>
      </c>
      <c r="R1690" s="301">
        <f t="shared" si="65"/>
        <v>14.7690909090909</v>
      </c>
      <c r="S1690" s="301">
        <f t="shared" si="65"/>
        <v>14.6818181818182</v>
      </c>
      <c r="T1690" s="35">
        <f t="shared" si="65"/>
        <v>698.432727272727</v>
      </c>
      <c r="U1690" s="45">
        <v>4.77224314792945</v>
      </c>
      <c r="V1690" s="46">
        <v>6</v>
      </c>
    </row>
    <row r="1691" s="17" customFormat="1" spans="1:22">
      <c r="A1691" s="394" t="s">
        <v>866</v>
      </c>
      <c r="B1691" s="467"/>
      <c r="C1691" s="474" t="s">
        <v>996</v>
      </c>
      <c r="D1691" s="32" t="s">
        <v>762</v>
      </c>
      <c r="E1691" s="33">
        <v>99.5</v>
      </c>
      <c r="F1691" s="33">
        <v>149</v>
      </c>
      <c r="G1691" s="33">
        <v>7.2</v>
      </c>
      <c r="H1691" s="33">
        <v>31</v>
      </c>
      <c r="I1691" s="33">
        <v>330.6</v>
      </c>
      <c r="J1691" s="33">
        <v>22.2</v>
      </c>
      <c r="K1691" s="33">
        <v>71.6</v>
      </c>
      <c r="L1691" s="33">
        <v>131.5</v>
      </c>
      <c r="M1691" s="33">
        <v>118.9</v>
      </c>
      <c r="N1691" s="33">
        <v>90.4</v>
      </c>
      <c r="O1691" s="33">
        <v>26.7</v>
      </c>
      <c r="P1691" s="299">
        <v>341.33</v>
      </c>
      <c r="Q1691" s="299">
        <v>333.48</v>
      </c>
      <c r="R1691" s="299"/>
      <c r="S1691" s="299">
        <v>337.41</v>
      </c>
      <c r="T1691" s="33">
        <v>674.81</v>
      </c>
      <c r="U1691" s="43">
        <v>5.52</v>
      </c>
      <c r="V1691" s="38">
        <v>3</v>
      </c>
    </row>
    <row r="1692" s="17" customFormat="1" spans="1:22">
      <c r="A1692" s="394"/>
      <c r="B1692" s="467"/>
      <c r="C1692" s="474"/>
      <c r="D1692" s="32" t="s">
        <v>775</v>
      </c>
      <c r="E1692" s="33">
        <v>95.2</v>
      </c>
      <c r="F1692" s="33">
        <v>158</v>
      </c>
      <c r="G1692" s="33">
        <v>7</v>
      </c>
      <c r="H1692" s="33">
        <v>26.3</v>
      </c>
      <c r="I1692" s="33">
        <v>276</v>
      </c>
      <c r="J1692" s="33">
        <v>21.4</v>
      </c>
      <c r="K1692" s="33">
        <v>81</v>
      </c>
      <c r="L1692" s="33">
        <v>145.2</v>
      </c>
      <c r="M1692" s="33">
        <v>122</v>
      </c>
      <c r="N1692" s="33">
        <v>84</v>
      </c>
      <c r="O1692" s="33">
        <v>26.4</v>
      </c>
      <c r="P1692" s="299">
        <v>154.45</v>
      </c>
      <c r="Q1692" s="299">
        <v>158.37</v>
      </c>
      <c r="R1692" s="299"/>
      <c r="S1692" s="299">
        <v>156.41</v>
      </c>
      <c r="T1692" s="33">
        <v>662.1</v>
      </c>
      <c r="U1692" s="43">
        <v>11.02</v>
      </c>
      <c r="V1692" s="38">
        <v>3</v>
      </c>
    </row>
    <row r="1693" s="17" customFormat="1" spans="1:22">
      <c r="A1693" s="394"/>
      <c r="B1693" s="467"/>
      <c r="C1693" s="474"/>
      <c r="D1693" s="32" t="s">
        <v>742</v>
      </c>
      <c r="E1693" s="33">
        <v>105</v>
      </c>
      <c r="F1693" s="33">
        <v>147</v>
      </c>
      <c r="G1693" s="33">
        <v>7.3</v>
      </c>
      <c r="H1693" s="33">
        <v>37.2</v>
      </c>
      <c r="I1693" s="33">
        <v>409.6</v>
      </c>
      <c r="J1693" s="33">
        <v>21.3</v>
      </c>
      <c r="K1693" s="33">
        <v>57.3</v>
      </c>
      <c r="L1693" s="33">
        <v>149.5</v>
      </c>
      <c r="M1693" s="33">
        <v>135.4</v>
      </c>
      <c r="N1693" s="33">
        <v>90.6</v>
      </c>
      <c r="O1693" s="33">
        <v>27.8</v>
      </c>
      <c r="P1693" s="299">
        <v>202.3</v>
      </c>
      <c r="Q1693" s="299">
        <v>198.8</v>
      </c>
      <c r="R1693" s="299"/>
      <c r="S1693" s="299">
        <v>200.6</v>
      </c>
      <c r="T1693" s="33">
        <v>668.9</v>
      </c>
      <c r="U1693" s="43">
        <v>3.3</v>
      </c>
      <c r="V1693" s="38">
        <v>6</v>
      </c>
    </row>
    <row r="1694" s="17" customFormat="1" spans="1:22">
      <c r="A1694" s="394"/>
      <c r="B1694" s="467"/>
      <c r="C1694" s="474"/>
      <c r="D1694" s="32" t="s">
        <v>737</v>
      </c>
      <c r="E1694" s="33">
        <v>100.7</v>
      </c>
      <c r="F1694" s="33">
        <v>153</v>
      </c>
      <c r="G1694" s="33">
        <v>7.5</v>
      </c>
      <c r="H1694" s="33">
        <v>29</v>
      </c>
      <c r="I1694" s="33">
        <v>285</v>
      </c>
      <c r="J1694" s="33">
        <v>21.9</v>
      </c>
      <c r="K1694" s="33">
        <v>75.5</v>
      </c>
      <c r="L1694" s="33">
        <v>143.8</v>
      </c>
      <c r="M1694" s="33">
        <v>136.2</v>
      </c>
      <c r="N1694" s="33">
        <v>94.7</v>
      </c>
      <c r="O1694" s="33">
        <v>29</v>
      </c>
      <c r="P1694" s="299">
        <v>156.1</v>
      </c>
      <c r="Q1694" s="299">
        <v>164</v>
      </c>
      <c r="R1694" s="299"/>
      <c r="S1694" s="299">
        <v>160</v>
      </c>
      <c r="T1694" s="33">
        <v>782</v>
      </c>
      <c r="U1694" s="43">
        <v>6.76</v>
      </c>
      <c r="V1694" s="38">
        <v>1</v>
      </c>
    </row>
    <row r="1695" s="17" customFormat="1" spans="1:22">
      <c r="A1695" s="394"/>
      <c r="B1695" s="467"/>
      <c r="C1695" s="474"/>
      <c r="D1695" s="32" t="s">
        <v>787</v>
      </c>
      <c r="E1695" s="33">
        <v>98.7</v>
      </c>
      <c r="F1695" s="33">
        <v>144</v>
      </c>
      <c r="G1695" s="33">
        <v>7.8</v>
      </c>
      <c r="H1695" s="33">
        <v>28.9</v>
      </c>
      <c r="I1695" s="33">
        <v>269.3</v>
      </c>
      <c r="J1695" s="33">
        <v>22.3</v>
      </c>
      <c r="K1695" s="33">
        <v>77.2</v>
      </c>
      <c r="L1695" s="33">
        <v>121</v>
      </c>
      <c r="M1695" s="33">
        <v>118.2</v>
      </c>
      <c r="N1695" s="33">
        <v>97.6</v>
      </c>
      <c r="O1695" s="33">
        <v>28.8</v>
      </c>
      <c r="P1695" s="299">
        <v>357.74</v>
      </c>
      <c r="Q1695" s="299">
        <v>353.29</v>
      </c>
      <c r="R1695" s="299"/>
      <c r="S1695" s="299">
        <v>355.52</v>
      </c>
      <c r="T1695" s="33">
        <v>711</v>
      </c>
      <c r="U1695" s="43">
        <v>4.79</v>
      </c>
      <c r="V1695" s="38">
        <v>4</v>
      </c>
    </row>
    <row r="1696" s="17" customFormat="1" spans="1:22">
      <c r="A1696" s="394"/>
      <c r="B1696" s="467"/>
      <c r="C1696" s="474"/>
      <c r="D1696" s="32" t="s">
        <v>729</v>
      </c>
      <c r="E1696" s="33">
        <v>88.3</v>
      </c>
      <c r="F1696" s="33">
        <v>141</v>
      </c>
      <c r="G1696" s="33">
        <v>7.1</v>
      </c>
      <c r="H1696" s="33">
        <v>27.7</v>
      </c>
      <c r="I1696" s="33">
        <v>288.3</v>
      </c>
      <c r="J1696" s="33">
        <v>20.4</v>
      </c>
      <c r="K1696" s="33">
        <v>73.6</v>
      </c>
      <c r="L1696" s="33">
        <v>153</v>
      </c>
      <c r="M1696" s="33">
        <v>142.7</v>
      </c>
      <c r="N1696" s="33">
        <v>93.2</v>
      </c>
      <c r="O1696" s="33">
        <v>28.7</v>
      </c>
      <c r="P1696" s="299">
        <v>156.08</v>
      </c>
      <c r="Q1696" s="299">
        <v>149.66</v>
      </c>
      <c r="R1696" s="299"/>
      <c r="S1696" s="299">
        <v>152.87</v>
      </c>
      <c r="T1696" s="33">
        <v>611.5</v>
      </c>
      <c r="U1696" s="43">
        <v>1.4</v>
      </c>
      <c r="V1696" s="38">
        <v>4</v>
      </c>
    </row>
    <row r="1697" s="17" customFormat="1" ht="15" customHeight="1" spans="1:22">
      <c r="A1697" s="394"/>
      <c r="B1697" s="467"/>
      <c r="C1697" s="474"/>
      <c r="D1697" s="32" t="s">
        <v>916</v>
      </c>
      <c r="E1697" s="33">
        <v>94</v>
      </c>
      <c r="F1697" s="33">
        <v>163</v>
      </c>
      <c r="G1697" s="33">
        <v>4.2</v>
      </c>
      <c r="H1697" s="33">
        <v>22.2</v>
      </c>
      <c r="I1697" s="33">
        <v>428.6</v>
      </c>
      <c r="J1697" s="33">
        <v>21.6</v>
      </c>
      <c r="K1697" s="33">
        <v>97.3</v>
      </c>
      <c r="L1697" s="33">
        <v>141.5</v>
      </c>
      <c r="M1697" s="33">
        <v>136.3</v>
      </c>
      <c r="N1697" s="33">
        <v>96.3</v>
      </c>
      <c r="O1697" s="33">
        <v>26.6</v>
      </c>
      <c r="P1697" s="299">
        <v>361.1</v>
      </c>
      <c r="Q1697" s="299">
        <v>366.6</v>
      </c>
      <c r="R1697" s="299"/>
      <c r="S1697" s="299">
        <v>363.85</v>
      </c>
      <c r="T1697" s="33">
        <v>727.7</v>
      </c>
      <c r="U1697" s="43">
        <v>4.83</v>
      </c>
      <c r="V1697" s="38">
        <v>3</v>
      </c>
    </row>
    <row r="1698" s="17" customFormat="1" spans="1:22">
      <c r="A1698" s="394"/>
      <c r="B1698" s="467"/>
      <c r="C1698" s="474"/>
      <c r="D1698" s="32" t="s">
        <v>757</v>
      </c>
      <c r="E1698" s="33">
        <v>96.6</v>
      </c>
      <c r="F1698" s="33">
        <v>149</v>
      </c>
      <c r="G1698" s="33">
        <v>9</v>
      </c>
      <c r="H1698" s="33">
        <v>40.8</v>
      </c>
      <c r="I1698" s="33">
        <v>352.6</v>
      </c>
      <c r="J1698" s="33">
        <v>22.5</v>
      </c>
      <c r="K1698" s="33">
        <v>55</v>
      </c>
      <c r="L1698" s="33">
        <v>124.2</v>
      </c>
      <c r="M1698" s="33">
        <v>120.4</v>
      </c>
      <c r="N1698" s="33">
        <v>96.9</v>
      </c>
      <c r="O1698" s="33">
        <v>26.6</v>
      </c>
      <c r="P1698" s="299">
        <v>358.7</v>
      </c>
      <c r="Q1698" s="299">
        <v>359.2</v>
      </c>
      <c r="R1698" s="299"/>
      <c r="S1698" s="299">
        <v>359</v>
      </c>
      <c r="T1698" s="33">
        <v>718</v>
      </c>
      <c r="U1698" s="43">
        <v>8.3</v>
      </c>
      <c r="V1698" s="38">
        <v>6</v>
      </c>
    </row>
    <row r="1699" s="17" customFormat="1" spans="1:22">
      <c r="A1699" s="394"/>
      <c r="B1699" s="467"/>
      <c r="C1699" s="474"/>
      <c r="D1699" s="34" t="s">
        <v>580</v>
      </c>
      <c r="E1699" s="35">
        <f t="shared" ref="E1699:Q1699" si="66">AVERAGE(E1691:E1698)</f>
        <v>97.25</v>
      </c>
      <c r="F1699" s="35">
        <f t="shared" si="66"/>
        <v>150.5</v>
      </c>
      <c r="G1699" s="35">
        <f t="shared" si="66"/>
        <v>7.1375</v>
      </c>
      <c r="H1699" s="35">
        <f t="shared" si="66"/>
        <v>30.3875</v>
      </c>
      <c r="I1699" s="35">
        <f t="shared" si="66"/>
        <v>330</v>
      </c>
      <c r="J1699" s="35">
        <f t="shared" si="66"/>
        <v>21.7</v>
      </c>
      <c r="K1699" s="35">
        <f t="shared" si="66"/>
        <v>73.5625</v>
      </c>
      <c r="L1699" s="35">
        <f t="shared" si="66"/>
        <v>138.7125</v>
      </c>
      <c r="M1699" s="35">
        <f t="shared" si="66"/>
        <v>128.7625</v>
      </c>
      <c r="N1699" s="35">
        <f t="shared" si="66"/>
        <v>92.9625</v>
      </c>
      <c r="O1699" s="35">
        <f t="shared" si="66"/>
        <v>27.575</v>
      </c>
      <c r="P1699" s="301">
        <f t="shared" si="66"/>
        <v>260.975</v>
      </c>
      <c r="Q1699" s="301">
        <f t="shared" si="66"/>
        <v>260.425</v>
      </c>
      <c r="R1699" s="301"/>
      <c r="S1699" s="301">
        <f>AVERAGE(S1691:S1698)</f>
        <v>260.7075</v>
      </c>
      <c r="T1699" s="35">
        <f>AVERAGE(T1691:T1698)</f>
        <v>694.50125</v>
      </c>
      <c r="U1699" s="45">
        <v>5.7401415956151</v>
      </c>
      <c r="V1699" s="46">
        <v>5</v>
      </c>
    </row>
    <row r="1700" s="17" customFormat="1" ht="15" customHeight="1" spans="1:22">
      <c r="A1700" s="394" t="s">
        <v>868</v>
      </c>
      <c r="B1700" s="467" t="s">
        <v>997</v>
      </c>
      <c r="C1700" s="467" t="s">
        <v>998</v>
      </c>
      <c r="D1700" s="468" t="s">
        <v>726</v>
      </c>
      <c r="E1700" s="469">
        <v>105.3</v>
      </c>
      <c r="F1700" s="469">
        <v>149</v>
      </c>
      <c r="G1700" s="469">
        <v>7.5</v>
      </c>
      <c r="H1700" s="469">
        <v>30.8</v>
      </c>
      <c r="I1700" s="469">
        <v>272.7</v>
      </c>
      <c r="J1700" s="469">
        <v>22.4</v>
      </c>
      <c r="K1700" s="469">
        <v>72.7</v>
      </c>
      <c r="L1700" s="469">
        <v>138.3</v>
      </c>
      <c r="M1700" s="469">
        <v>132.1</v>
      </c>
      <c r="N1700" s="469">
        <v>95.5</v>
      </c>
      <c r="O1700" s="469">
        <v>25.4</v>
      </c>
      <c r="P1700" s="475">
        <v>16.1</v>
      </c>
      <c r="Q1700" s="475">
        <v>16.7</v>
      </c>
      <c r="R1700" s="475">
        <v>16.4</v>
      </c>
      <c r="S1700" s="475">
        <v>16.4</v>
      </c>
      <c r="T1700" s="477">
        <v>723.1</v>
      </c>
      <c r="U1700" s="478">
        <v>5.47</v>
      </c>
      <c r="V1700" s="394">
        <v>2</v>
      </c>
    </row>
    <row r="1701" s="17" customFormat="1" spans="1:22">
      <c r="A1701" s="394"/>
      <c r="B1701" s="467"/>
      <c r="C1701" s="467"/>
      <c r="D1701" s="470" t="s">
        <v>752</v>
      </c>
      <c r="E1701" s="469">
        <v>101.5</v>
      </c>
      <c r="F1701" s="469">
        <v>151</v>
      </c>
      <c r="G1701" s="469">
        <v>9</v>
      </c>
      <c r="H1701" s="469">
        <v>32.6</v>
      </c>
      <c r="I1701" s="469">
        <v>263</v>
      </c>
      <c r="J1701" s="469">
        <v>20.7</v>
      </c>
      <c r="K1701" s="469">
        <v>63.6</v>
      </c>
      <c r="L1701" s="469">
        <v>164.2</v>
      </c>
      <c r="M1701" s="469">
        <v>155.9</v>
      </c>
      <c r="N1701" s="469">
        <v>94.9</v>
      </c>
      <c r="O1701" s="469">
        <v>27.2</v>
      </c>
      <c r="P1701" s="475">
        <v>12.83</v>
      </c>
      <c r="Q1701" s="475">
        <v>12.25</v>
      </c>
      <c r="R1701" s="475">
        <v>12.63</v>
      </c>
      <c r="S1701" s="475">
        <v>12.57</v>
      </c>
      <c r="T1701" s="477">
        <v>628.5</v>
      </c>
      <c r="U1701" s="478">
        <v>1.67</v>
      </c>
      <c r="V1701" s="394">
        <v>8</v>
      </c>
    </row>
    <row r="1702" s="17" customFormat="1" spans="1:22">
      <c r="A1702" s="394"/>
      <c r="B1702" s="467"/>
      <c r="C1702" s="467"/>
      <c r="D1702" s="470" t="s">
        <v>994</v>
      </c>
      <c r="E1702" s="469">
        <v>89</v>
      </c>
      <c r="F1702" s="469">
        <v>152</v>
      </c>
      <c r="G1702" s="469">
        <v>9.6</v>
      </c>
      <c r="H1702" s="469">
        <v>32.6</v>
      </c>
      <c r="I1702" s="469">
        <v>339.6</v>
      </c>
      <c r="J1702" s="469">
        <v>21.9</v>
      </c>
      <c r="K1702" s="469">
        <v>67.2</v>
      </c>
      <c r="L1702" s="469">
        <v>135.5</v>
      </c>
      <c r="M1702" s="469">
        <v>129.1</v>
      </c>
      <c r="N1702" s="469">
        <v>95.3</v>
      </c>
      <c r="O1702" s="469">
        <v>27.5</v>
      </c>
      <c r="P1702" s="475">
        <v>14</v>
      </c>
      <c r="Q1702" s="475">
        <v>13.65</v>
      </c>
      <c r="R1702" s="475">
        <v>14.95</v>
      </c>
      <c r="S1702" s="475">
        <v>14.2</v>
      </c>
      <c r="T1702" s="477">
        <v>710</v>
      </c>
      <c r="U1702" s="478">
        <v>3.15</v>
      </c>
      <c r="V1702" s="394">
        <v>10</v>
      </c>
    </row>
    <row r="1703" s="17" customFormat="1" spans="1:22">
      <c r="A1703" s="394"/>
      <c r="B1703" s="467"/>
      <c r="C1703" s="467"/>
      <c r="D1703" s="470" t="s">
        <v>797</v>
      </c>
      <c r="E1703" s="469">
        <v>105.1</v>
      </c>
      <c r="F1703" s="469">
        <v>149</v>
      </c>
      <c r="G1703" s="469">
        <v>4.2</v>
      </c>
      <c r="H1703" s="469">
        <v>42.6</v>
      </c>
      <c r="I1703" s="469">
        <v>914.3</v>
      </c>
      <c r="J1703" s="469">
        <v>23.9</v>
      </c>
      <c r="K1703" s="469">
        <v>56.1</v>
      </c>
      <c r="L1703" s="469">
        <v>134.8</v>
      </c>
      <c r="M1703" s="469">
        <v>128.1</v>
      </c>
      <c r="N1703" s="469">
        <v>95</v>
      </c>
      <c r="O1703" s="469">
        <v>25.9</v>
      </c>
      <c r="P1703" s="475">
        <v>16.78</v>
      </c>
      <c r="Q1703" s="475">
        <v>15.46</v>
      </c>
      <c r="R1703" s="475">
        <v>16.39</v>
      </c>
      <c r="S1703" s="475">
        <v>16.21</v>
      </c>
      <c r="T1703" s="477">
        <v>815.4</v>
      </c>
      <c r="U1703" s="478">
        <v>4.45</v>
      </c>
      <c r="V1703" s="394">
        <v>10</v>
      </c>
    </row>
    <row r="1704" s="17" customFormat="1" spans="1:22">
      <c r="A1704" s="394"/>
      <c r="B1704" s="467"/>
      <c r="C1704" s="467"/>
      <c r="D1704" s="470" t="s">
        <v>762</v>
      </c>
      <c r="E1704" s="469">
        <v>104.6</v>
      </c>
      <c r="F1704" s="469">
        <v>147</v>
      </c>
      <c r="G1704" s="469">
        <v>7.5</v>
      </c>
      <c r="H1704" s="469">
        <v>30.8</v>
      </c>
      <c r="I1704" s="469">
        <v>310.7</v>
      </c>
      <c r="J1704" s="469">
        <v>21.4</v>
      </c>
      <c r="K1704" s="469">
        <v>69.5</v>
      </c>
      <c r="L1704" s="469">
        <v>143.2</v>
      </c>
      <c r="M1704" s="469">
        <v>124.6</v>
      </c>
      <c r="N1704" s="469">
        <v>87</v>
      </c>
      <c r="O1704" s="469">
        <v>26.3</v>
      </c>
      <c r="P1704" s="475">
        <v>13.73</v>
      </c>
      <c r="Q1704" s="475">
        <v>13.55</v>
      </c>
      <c r="R1704" s="475">
        <v>13.84</v>
      </c>
      <c r="S1704" s="475">
        <v>13.71</v>
      </c>
      <c r="T1704" s="477">
        <v>685.3</v>
      </c>
      <c r="U1704" s="478">
        <v>6.57</v>
      </c>
      <c r="V1704" s="394">
        <v>1</v>
      </c>
    </row>
    <row r="1705" s="17" customFormat="1" spans="1:22">
      <c r="A1705" s="394"/>
      <c r="B1705" s="467"/>
      <c r="C1705" s="467"/>
      <c r="D1705" s="470" t="s">
        <v>742</v>
      </c>
      <c r="E1705" s="469">
        <v>102.7</v>
      </c>
      <c r="F1705" s="469">
        <v>146</v>
      </c>
      <c r="G1705" s="469">
        <v>7</v>
      </c>
      <c r="H1705" s="469">
        <v>35</v>
      </c>
      <c r="I1705" s="469">
        <v>400</v>
      </c>
      <c r="J1705" s="469">
        <v>20.8</v>
      </c>
      <c r="K1705" s="469">
        <v>59.4</v>
      </c>
      <c r="L1705" s="469">
        <v>121.3</v>
      </c>
      <c r="M1705" s="469">
        <v>119.3</v>
      </c>
      <c r="N1705" s="469">
        <v>98.4</v>
      </c>
      <c r="O1705" s="469">
        <v>27.1</v>
      </c>
      <c r="P1705" s="475">
        <v>12.68</v>
      </c>
      <c r="Q1705" s="475">
        <v>12.49</v>
      </c>
      <c r="R1705" s="475">
        <v>12.78</v>
      </c>
      <c r="S1705" s="475">
        <v>12.65</v>
      </c>
      <c r="T1705" s="477">
        <v>632.5</v>
      </c>
      <c r="U1705" s="478">
        <v>5</v>
      </c>
      <c r="V1705" s="394">
        <v>6</v>
      </c>
    </row>
    <row r="1706" s="17" customFormat="1" spans="1:22">
      <c r="A1706" s="394"/>
      <c r="B1706" s="467"/>
      <c r="C1706" s="467"/>
      <c r="D1706" s="470" t="s">
        <v>737</v>
      </c>
      <c r="E1706" s="469">
        <v>103.1</v>
      </c>
      <c r="F1706" s="469">
        <v>150</v>
      </c>
      <c r="G1706" s="469">
        <v>5.8</v>
      </c>
      <c r="H1706" s="469">
        <v>26.6</v>
      </c>
      <c r="I1706" s="469">
        <v>358</v>
      </c>
      <c r="J1706" s="469">
        <v>15.4</v>
      </c>
      <c r="K1706" s="469">
        <v>57.9</v>
      </c>
      <c r="L1706" s="469">
        <v>142.9</v>
      </c>
      <c r="M1706" s="469">
        <v>127.6</v>
      </c>
      <c r="N1706" s="469">
        <v>89.3</v>
      </c>
      <c r="O1706" s="469">
        <v>28.1</v>
      </c>
      <c r="P1706" s="475">
        <v>16.93</v>
      </c>
      <c r="Q1706" s="475">
        <v>16.51</v>
      </c>
      <c r="R1706" s="475">
        <v>16.71</v>
      </c>
      <c r="S1706" s="475">
        <v>16.72</v>
      </c>
      <c r="T1706" s="477">
        <v>696.5</v>
      </c>
      <c r="U1706" s="478">
        <v>0.89</v>
      </c>
      <c r="V1706" s="394">
        <v>9</v>
      </c>
    </row>
    <row r="1707" s="17" customFormat="1" spans="1:22">
      <c r="A1707" s="394"/>
      <c r="B1707" s="467"/>
      <c r="C1707" s="467"/>
      <c r="D1707" s="470" t="s">
        <v>787</v>
      </c>
      <c r="E1707" s="469">
        <v>108</v>
      </c>
      <c r="F1707" s="469">
        <v>143</v>
      </c>
      <c r="G1707" s="469">
        <v>6.9</v>
      </c>
      <c r="H1707" s="469">
        <v>30.3</v>
      </c>
      <c r="I1707" s="469">
        <v>339.1</v>
      </c>
      <c r="J1707" s="469">
        <v>21.1</v>
      </c>
      <c r="K1707" s="469">
        <v>69.6</v>
      </c>
      <c r="L1707" s="469">
        <v>128.7</v>
      </c>
      <c r="M1707" s="469">
        <v>119.5</v>
      </c>
      <c r="N1707" s="469">
        <v>92.9</v>
      </c>
      <c r="O1707" s="469">
        <v>25.2</v>
      </c>
      <c r="P1707" s="475">
        <v>13.78</v>
      </c>
      <c r="Q1707" s="475">
        <v>13.54</v>
      </c>
      <c r="R1707" s="475">
        <v>13.56</v>
      </c>
      <c r="S1707" s="475">
        <v>13.63</v>
      </c>
      <c r="T1707" s="477">
        <v>681.3</v>
      </c>
      <c r="U1707" s="478">
        <v>7.81</v>
      </c>
      <c r="V1707" s="394">
        <v>2</v>
      </c>
    </row>
    <row r="1708" s="17" customFormat="1" spans="1:22">
      <c r="A1708" s="394"/>
      <c r="B1708" s="467"/>
      <c r="C1708" s="467"/>
      <c r="D1708" s="470" t="s">
        <v>729</v>
      </c>
      <c r="E1708" s="469">
        <v>93.6</v>
      </c>
      <c r="F1708" s="469">
        <v>147</v>
      </c>
      <c r="G1708" s="469">
        <v>8.4</v>
      </c>
      <c r="H1708" s="469">
        <v>33.6</v>
      </c>
      <c r="I1708" s="469">
        <v>298.2</v>
      </c>
      <c r="J1708" s="469">
        <v>18.4</v>
      </c>
      <c r="K1708" s="469">
        <v>54.7</v>
      </c>
      <c r="L1708" s="469">
        <v>140.4</v>
      </c>
      <c r="M1708" s="469">
        <v>128.6</v>
      </c>
      <c r="N1708" s="469">
        <v>91.6</v>
      </c>
      <c r="O1708" s="469">
        <v>28.6</v>
      </c>
      <c r="P1708" s="475">
        <v>12.53</v>
      </c>
      <c r="Q1708" s="475">
        <v>12.05</v>
      </c>
      <c r="R1708" s="475">
        <v>11.6</v>
      </c>
      <c r="S1708" s="475">
        <v>12.06</v>
      </c>
      <c r="T1708" s="477">
        <v>603</v>
      </c>
      <c r="U1708" s="478">
        <v>-1.04</v>
      </c>
      <c r="V1708" s="394">
        <v>11</v>
      </c>
    </row>
    <row r="1709" s="17" customFormat="1" spans="1:22">
      <c r="A1709" s="394"/>
      <c r="B1709" s="467"/>
      <c r="C1709" s="467"/>
      <c r="D1709" s="470" t="s">
        <v>783</v>
      </c>
      <c r="E1709" s="469">
        <v>103.5</v>
      </c>
      <c r="F1709" s="469">
        <v>151</v>
      </c>
      <c r="G1709" s="469">
        <v>7.9</v>
      </c>
      <c r="H1709" s="469">
        <v>36.7</v>
      </c>
      <c r="I1709" s="469">
        <v>364.1</v>
      </c>
      <c r="J1709" s="469">
        <v>21.7</v>
      </c>
      <c r="K1709" s="469">
        <v>59.2</v>
      </c>
      <c r="L1709" s="469">
        <v>137.2</v>
      </c>
      <c r="M1709" s="469">
        <v>130.8</v>
      </c>
      <c r="N1709" s="469">
        <v>95.3</v>
      </c>
      <c r="O1709" s="469">
        <v>27</v>
      </c>
      <c r="P1709" s="475">
        <v>15.1</v>
      </c>
      <c r="Q1709" s="475">
        <v>15.1</v>
      </c>
      <c r="R1709" s="475">
        <v>15.2</v>
      </c>
      <c r="S1709" s="475">
        <v>15.13</v>
      </c>
      <c r="T1709" s="477">
        <v>672.6</v>
      </c>
      <c r="U1709" s="478">
        <v>5.09</v>
      </c>
      <c r="V1709" s="394">
        <v>2</v>
      </c>
    </row>
    <row r="1710" s="17" customFormat="1" spans="1:22">
      <c r="A1710" s="394"/>
      <c r="B1710" s="467"/>
      <c r="C1710" s="467"/>
      <c r="D1710" s="470" t="s">
        <v>794</v>
      </c>
      <c r="E1710" s="469">
        <v>92.6</v>
      </c>
      <c r="F1710" s="469">
        <v>142</v>
      </c>
      <c r="G1710" s="469">
        <v>5.8</v>
      </c>
      <c r="H1710" s="469">
        <v>18</v>
      </c>
      <c r="I1710" s="469">
        <v>212</v>
      </c>
      <c r="J1710" s="469">
        <v>14.6</v>
      </c>
      <c r="K1710" s="469">
        <v>81.3</v>
      </c>
      <c r="L1710" s="469">
        <v>127.8</v>
      </c>
      <c r="M1710" s="469">
        <v>120.9</v>
      </c>
      <c r="N1710" s="469">
        <v>94.6</v>
      </c>
      <c r="O1710" s="469">
        <v>26</v>
      </c>
      <c r="P1710" s="475">
        <v>9.45</v>
      </c>
      <c r="Q1710" s="475">
        <v>10.25</v>
      </c>
      <c r="R1710" s="475">
        <v>9.9</v>
      </c>
      <c r="S1710" s="475">
        <v>9.87</v>
      </c>
      <c r="T1710" s="477">
        <v>493.3</v>
      </c>
      <c r="U1710" s="478">
        <v>-2.5</v>
      </c>
      <c r="V1710" s="394">
        <v>13</v>
      </c>
    </row>
    <row r="1711" s="17" customFormat="1" spans="1:22">
      <c r="A1711" s="394"/>
      <c r="B1711" s="467"/>
      <c r="C1711" s="467"/>
      <c r="D1711" s="470" t="s">
        <v>757</v>
      </c>
      <c r="E1711" s="469">
        <v>104</v>
      </c>
      <c r="F1711" s="469">
        <v>148</v>
      </c>
      <c r="G1711" s="469">
        <v>5</v>
      </c>
      <c r="H1711" s="469">
        <v>24.4</v>
      </c>
      <c r="I1711" s="469">
        <v>388</v>
      </c>
      <c r="J1711" s="469">
        <v>16.3</v>
      </c>
      <c r="K1711" s="469">
        <v>66.8</v>
      </c>
      <c r="L1711" s="469">
        <v>123.3</v>
      </c>
      <c r="M1711" s="469">
        <v>117.9</v>
      </c>
      <c r="N1711" s="469">
        <v>95.6</v>
      </c>
      <c r="O1711" s="469">
        <v>25.6</v>
      </c>
      <c r="P1711" s="475">
        <v>15.82</v>
      </c>
      <c r="Q1711" s="475">
        <v>15.95</v>
      </c>
      <c r="R1711" s="475">
        <v>15.86</v>
      </c>
      <c r="S1711" s="475">
        <v>15.88</v>
      </c>
      <c r="T1711" s="477">
        <v>756</v>
      </c>
      <c r="U1711" s="478">
        <v>7.71</v>
      </c>
      <c r="V1711" s="394">
        <v>1</v>
      </c>
    </row>
    <row r="1712" s="17" customFormat="1" spans="1:22">
      <c r="A1712" s="394"/>
      <c r="B1712" s="467"/>
      <c r="C1712" s="467"/>
      <c r="D1712" s="471" t="s">
        <v>580</v>
      </c>
      <c r="E1712" s="472">
        <v>101.1</v>
      </c>
      <c r="F1712" s="472">
        <v>147.9</v>
      </c>
      <c r="G1712" s="472">
        <v>7</v>
      </c>
      <c r="H1712" s="472">
        <v>31.2</v>
      </c>
      <c r="I1712" s="472">
        <v>371.6</v>
      </c>
      <c r="J1712" s="472">
        <v>19.9</v>
      </c>
      <c r="K1712" s="472">
        <v>64.8</v>
      </c>
      <c r="L1712" s="472">
        <v>136.5</v>
      </c>
      <c r="M1712" s="472">
        <v>127.9</v>
      </c>
      <c r="N1712" s="472">
        <v>93.8</v>
      </c>
      <c r="O1712" s="472">
        <v>26.7</v>
      </c>
      <c r="P1712" s="476">
        <v>14.14</v>
      </c>
      <c r="Q1712" s="476">
        <v>13.96</v>
      </c>
      <c r="R1712" s="476">
        <v>14.15</v>
      </c>
      <c r="S1712" s="476">
        <v>14.09</v>
      </c>
      <c r="T1712" s="479">
        <v>674.8</v>
      </c>
      <c r="U1712" s="473">
        <v>4.14</v>
      </c>
      <c r="V1712" s="467">
        <v>6</v>
      </c>
    </row>
    <row r="1713" s="17" customFormat="1" spans="1:22">
      <c r="A1713" s="394" t="s">
        <v>871</v>
      </c>
      <c r="B1713" s="467"/>
      <c r="C1713" s="473" t="s">
        <v>998</v>
      </c>
      <c r="D1713" s="468" t="s">
        <v>781</v>
      </c>
      <c r="E1713" s="469">
        <v>103.7</v>
      </c>
      <c r="F1713" s="469">
        <v>149</v>
      </c>
      <c r="G1713" s="469">
        <v>6.7</v>
      </c>
      <c r="H1713" s="469">
        <v>36.7</v>
      </c>
      <c r="I1713" s="469">
        <v>447.8</v>
      </c>
      <c r="J1713" s="469">
        <v>22.4</v>
      </c>
      <c r="K1713" s="469">
        <v>61</v>
      </c>
      <c r="L1713" s="469">
        <v>124.5</v>
      </c>
      <c r="M1713" s="469">
        <v>115.3</v>
      </c>
      <c r="N1713" s="469">
        <v>92.6</v>
      </c>
      <c r="O1713" s="469">
        <v>26.9</v>
      </c>
      <c r="P1713" s="475">
        <v>14.08</v>
      </c>
      <c r="Q1713" s="475">
        <v>13.85</v>
      </c>
      <c r="R1713" s="475">
        <v>13.75</v>
      </c>
      <c r="S1713" s="475">
        <v>13.89</v>
      </c>
      <c r="T1713" s="477">
        <v>694.7</v>
      </c>
      <c r="U1713" s="478">
        <v>9.12</v>
      </c>
      <c r="V1713" s="394">
        <v>1</v>
      </c>
    </row>
    <row r="1714" s="17" customFormat="1" spans="1:22">
      <c r="A1714" s="394"/>
      <c r="B1714" s="467"/>
      <c r="C1714" s="473"/>
      <c r="D1714" s="470" t="s">
        <v>726</v>
      </c>
      <c r="E1714" s="469">
        <v>114</v>
      </c>
      <c r="F1714" s="469">
        <v>148</v>
      </c>
      <c r="G1714" s="469">
        <v>7.8</v>
      </c>
      <c r="H1714" s="469">
        <v>35.2</v>
      </c>
      <c r="I1714" s="469">
        <v>343.6</v>
      </c>
      <c r="J1714" s="469">
        <v>24</v>
      </c>
      <c r="K1714" s="469">
        <v>69.4</v>
      </c>
      <c r="L1714" s="469">
        <v>138.9</v>
      </c>
      <c r="M1714" s="469">
        <v>128.3</v>
      </c>
      <c r="N1714" s="469">
        <v>92.4</v>
      </c>
      <c r="O1714" s="469">
        <v>27</v>
      </c>
      <c r="P1714" s="475">
        <v>18.2</v>
      </c>
      <c r="Q1714" s="475">
        <v>18.3</v>
      </c>
      <c r="R1714" s="475">
        <v>18.5</v>
      </c>
      <c r="S1714" s="475">
        <v>18.33</v>
      </c>
      <c r="T1714" s="477">
        <v>760.1</v>
      </c>
      <c r="U1714" s="478">
        <v>7.63</v>
      </c>
      <c r="V1714" s="394">
        <v>1</v>
      </c>
    </row>
    <row r="1715" s="17" customFormat="1" spans="1:22">
      <c r="A1715" s="394"/>
      <c r="B1715" s="467"/>
      <c r="C1715" s="473"/>
      <c r="D1715" s="470" t="s">
        <v>752</v>
      </c>
      <c r="E1715" s="469">
        <v>109.6</v>
      </c>
      <c r="F1715" s="469">
        <v>153</v>
      </c>
      <c r="G1715" s="469">
        <v>8.5</v>
      </c>
      <c r="H1715" s="469">
        <v>36.6</v>
      </c>
      <c r="I1715" s="469">
        <v>333.1</v>
      </c>
      <c r="J1715" s="469">
        <v>20.9</v>
      </c>
      <c r="K1715" s="469">
        <v>57.2</v>
      </c>
      <c r="L1715" s="469">
        <v>162.1</v>
      </c>
      <c r="M1715" s="469">
        <v>158.4</v>
      </c>
      <c r="N1715" s="469">
        <v>97.7</v>
      </c>
      <c r="O1715" s="469">
        <v>27.5</v>
      </c>
      <c r="P1715" s="475">
        <v>13.33</v>
      </c>
      <c r="Q1715" s="475">
        <v>13.79</v>
      </c>
      <c r="R1715" s="475">
        <v>13.14</v>
      </c>
      <c r="S1715" s="475">
        <v>13.42</v>
      </c>
      <c r="T1715" s="477">
        <v>671</v>
      </c>
      <c r="U1715" s="478">
        <v>3.87</v>
      </c>
      <c r="V1715" s="394">
        <v>8</v>
      </c>
    </row>
    <row r="1716" s="17" customFormat="1" spans="1:22">
      <c r="A1716" s="394"/>
      <c r="B1716" s="467"/>
      <c r="C1716" s="473"/>
      <c r="D1716" s="470" t="s">
        <v>994</v>
      </c>
      <c r="E1716" s="469">
        <v>95</v>
      </c>
      <c r="F1716" s="469">
        <v>156</v>
      </c>
      <c r="G1716" s="469">
        <v>9.6</v>
      </c>
      <c r="H1716" s="469">
        <v>33.1</v>
      </c>
      <c r="I1716" s="469">
        <v>344.8</v>
      </c>
      <c r="J1716" s="469">
        <v>22.8</v>
      </c>
      <c r="K1716" s="469">
        <v>68.9</v>
      </c>
      <c r="L1716" s="469">
        <v>125.3</v>
      </c>
      <c r="M1716" s="469">
        <v>115.6</v>
      </c>
      <c r="N1716" s="469">
        <v>92.3</v>
      </c>
      <c r="O1716" s="469">
        <v>27.5</v>
      </c>
      <c r="P1716" s="475">
        <v>14.6</v>
      </c>
      <c r="Q1716" s="475">
        <v>13.8</v>
      </c>
      <c r="R1716" s="475">
        <v>14.9</v>
      </c>
      <c r="S1716" s="475">
        <v>14.43</v>
      </c>
      <c r="T1716" s="477">
        <v>721.7</v>
      </c>
      <c r="U1716" s="478">
        <v>7.18</v>
      </c>
      <c r="V1716" s="394">
        <v>11</v>
      </c>
    </row>
    <row r="1717" s="17" customFormat="1" spans="1:22">
      <c r="A1717" s="394"/>
      <c r="B1717" s="467"/>
      <c r="C1717" s="473"/>
      <c r="D1717" s="470" t="s">
        <v>797</v>
      </c>
      <c r="E1717" s="469">
        <v>87.8</v>
      </c>
      <c r="F1717" s="469">
        <v>154</v>
      </c>
      <c r="G1717" s="469">
        <v>7.2</v>
      </c>
      <c r="H1717" s="469">
        <v>46.3</v>
      </c>
      <c r="I1717" s="469">
        <v>543.1</v>
      </c>
      <c r="J1717" s="469">
        <v>21</v>
      </c>
      <c r="K1717" s="469">
        <v>45.4</v>
      </c>
      <c r="L1717" s="469">
        <v>139.5</v>
      </c>
      <c r="M1717" s="469">
        <v>127.5</v>
      </c>
      <c r="N1717" s="469">
        <v>91.4</v>
      </c>
      <c r="O1717" s="469">
        <v>27.8</v>
      </c>
      <c r="P1717" s="475">
        <v>15.55</v>
      </c>
      <c r="Q1717" s="475">
        <v>15.27</v>
      </c>
      <c r="R1717" s="475">
        <v>15.23</v>
      </c>
      <c r="S1717" s="475">
        <v>15.35</v>
      </c>
      <c r="T1717" s="477">
        <v>775.2</v>
      </c>
      <c r="U1717" s="478">
        <v>4.02</v>
      </c>
      <c r="V1717" s="394">
        <v>3</v>
      </c>
    </row>
    <row r="1718" s="17" customFormat="1" spans="1:22">
      <c r="A1718" s="394"/>
      <c r="B1718" s="467"/>
      <c r="C1718" s="473"/>
      <c r="D1718" s="470" t="s">
        <v>762</v>
      </c>
      <c r="E1718" s="469">
        <v>105</v>
      </c>
      <c r="F1718" s="469">
        <v>150</v>
      </c>
      <c r="G1718" s="469">
        <v>6.5</v>
      </c>
      <c r="H1718" s="469">
        <v>31.8</v>
      </c>
      <c r="I1718" s="469">
        <v>389.2</v>
      </c>
      <c r="J1718" s="469">
        <v>22.6</v>
      </c>
      <c r="K1718" s="469">
        <v>71.1</v>
      </c>
      <c r="L1718" s="469">
        <v>138.5</v>
      </c>
      <c r="M1718" s="469">
        <v>126.7</v>
      </c>
      <c r="N1718" s="469">
        <v>91.5</v>
      </c>
      <c r="O1718" s="469">
        <v>26.2</v>
      </c>
      <c r="P1718" s="475">
        <v>13.86</v>
      </c>
      <c r="Q1718" s="475">
        <v>13.65</v>
      </c>
      <c r="R1718" s="475">
        <v>13.74</v>
      </c>
      <c r="S1718" s="475">
        <v>13.75</v>
      </c>
      <c r="T1718" s="477">
        <v>687.5</v>
      </c>
      <c r="U1718" s="478">
        <v>4.46</v>
      </c>
      <c r="V1718" s="394">
        <v>4</v>
      </c>
    </row>
    <row r="1719" s="17" customFormat="1" spans="1:22">
      <c r="A1719" s="394"/>
      <c r="B1719" s="467"/>
      <c r="C1719" s="473"/>
      <c r="D1719" s="470" t="s">
        <v>737</v>
      </c>
      <c r="E1719" s="469">
        <v>98.8</v>
      </c>
      <c r="F1719" s="469">
        <v>154</v>
      </c>
      <c r="G1719" s="469">
        <v>5.1</v>
      </c>
      <c r="H1719" s="469">
        <v>28.9</v>
      </c>
      <c r="I1719" s="469">
        <v>466.7</v>
      </c>
      <c r="J1719" s="469">
        <v>17</v>
      </c>
      <c r="K1719" s="469">
        <v>58.8</v>
      </c>
      <c r="L1719" s="469">
        <v>146</v>
      </c>
      <c r="M1719" s="469">
        <v>128</v>
      </c>
      <c r="N1719" s="469">
        <v>87.7</v>
      </c>
      <c r="O1719" s="469">
        <v>26.8</v>
      </c>
      <c r="P1719" s="475">
        <v>16.37</v>
      </c>
      <c r="Q1719" s="475">
        <v>16.63</v>
      </c>
      <c r="R1719" s="475">
        <v>15.53</v>
      </c>
      <c r="S1719" s="475">
        <v>16.18</v>
      </c>
      <c r="T1719" s="477">
        <v>598.5</v>
      </c>
      <c r="U1719" s="478">
        <v>3.7</v>
      </c>
      <c r="V1719" s="394">
        <v>8</v>
      </c>
    </row>
    <row r="1720" s="17" customFormat="1" spans="1:22">
      <c r="A1720" s="394"/>
      <c r="B1720" s="467"/>
      <c r="C1720" s="473"/>
      <c r="D1720" s="470" t="s">
        <v>787</v>
      </c>
      <c r="E1720" s="469">
        <v>98</v>
      </c>
      <c r="F1720" s="469">
        <v>145</v>
      </c>
      <c r="G1720" s="469">
        <v>6.8</v>
      </c>
      <c r="H1720" s="469">
        <v>30.7</v>
      </c>
      <c r="I1720" s="469">
        <v>353.9</v>
      </c>
      <c r="J1720" s="469">
        <v>19.9</v>
      </c>
      <c r="K1720" s="469">
        <v>64.8</v>
      </c>
      <c r="L1720" s="469">
        <v>115.2</v>
      </c>
      <c r="M1720" s="469">
        <v>112.2</v>
      </c>
      <c r="N1720" s="469">
        <v>97.4</v>
      </c>
      <c r="O1720" s="469">
        <v>29</v>
      </c>
      <c r="P1720" s="475">
        <v>13.76</v>
      </c>
      <c r="Q1720" s="475">
        <v>13.66</v>
      </c>
      <c r="R1720" s="475">
        <v>13.55</v>
      </c>
      <c r="S1720" s="475">
        <v>13.66</v>
      </c>
      <c r="T1720" s="477">
        <v>682.8</v>
      </c>
      <c r="U1720" s="478">
        <v>4.22</v>
      </c>
      <c r="V1720" s="394">
        <v>7</v>
      </c>
    </row>
    <row r="1721" s="17" customFormat="1" spans="1:22">
      <c r="A1721" s="394"/>
      <c r="B1721" s="467"/>
      <c r="C1721" s="473"/>
      <c r="D1721" s="470" t="s">
        <v>729</v>
      </c>
      <c r="E1721" s="469">
        <v>96.3</v>
      </c>
      <c r="F1721" s="469">
        <v>146</v>
      </c>
      <c r="G1721" s="469">
        <v>7.6</v>
      </c>
      <c r="H1721" s="469">
        <v>26.5</v>
      </c>
      <c r="I1721" s="469">
        <v>248.8</v>
      </c>
      <c r="J1721" s="469">
        <v>17.6</v>
      </c>
      <c r="K1721" s="469">
        <v>66.4</v>
      </c>
      <c r="L1721" s="469">
        <v>157.3</v>
      </c>
      <c r="M1721" s="469">
        <v>152</v>
      </c>
      <c r="N1721" s="469">
        <v>96.6</v>
      </c>
      <c r="O1721" s="469">
        <v>28.1</v>
      </c>
      <c r="P1721" s="475">
        <v>14.92</v>
      </c>
      <c r="Q1721" s="475">
        <v>14.98</v>
      </c>
      <c r="R1721" s="475">
        <v>14.97</v>
      </c>
      <c r="S1721" s="475">
        <v>14.96</v>
      </c>
      <c r="T1721" s="477">
        <v>747.8</v>
      </c>
      <c r="U1721" s="478">
        <v>3.29</v>
      </c>
      <c r="V1721" s="394">
        <v>9</v>
      </c>
    </row>
    <row r="1722" s="17" customFormat="1" spans="1:22">
      <c r="A1722" s="394"/>
      <c r="B1722" s="467"/>
      <c r="C1722" s="473"/>
      <c r="D1722" s="470" t="s">
        <v>916</v>
      </c>
      <c r="E1722" s="469">
        <v>101.3</v>
      </c>
      <c r="F1722" s="469">
        <v>159</v>
      </c>
      <c r="G1722" s="469">
        <v>8.2</v>
      </c>
      <c r="H1722" s="469">
        <v>23.1</v>
      </c>
      <c r="I1722" s="469">
        <v>181.7</v>
      </c>
      <c r="J1722" s="469">
        <v>22</v>
      </c>
      <c r="K1722" s="469">
        <v>95.2</v>
      </c>
      <c r="L1722" s="469">
        <v>152.6</v>
      </c>
      <c r="M1722" s="469">
        <v>137.6</v>
      </c>
      <c r="N1722" s="469">
        <v>90.2</v>
      </c>
      <c r="O1722" s="469">
        <v>24.5</v>
      </c>
      <c r="P1722" s="475">
        <v>13.49</v>
      </c>
      <c r="Q1722" s="475">
        <v>13.58</v>
      </c>
      <c r="R1722" s="475">
        <v>13.69</v>
      </c>
      <c r="S1722" s="475">
        <v>13.59</v>
      </c>
      <c r="T1722" s="477">
        <v>679.3</v>
      </c>
      <c r="U1722" s="478">
        <v>2.23</v>
      </c>
      <c r="V1722" s="394">
        <v>11</v>
      </c>
    </row>
    <row r="1723" s="17" customFormat="1" spans="1:22">
      <c r="A1723" s="394"/>
      <c r="B1723" s="467"/>
      <c r="C1723" s="473"/>
      <c r="D1723" s="470" t="s">
        <v>757</v>
      </c>
      <c r="E1723" s="469">
        <v>106</v>
      </c>
      <c r="F1723" s="469">
        <v>152</v>
      </c>
      <c r="G1723" s="469">
        <v>7.5</v>
      </c>
      <c r="H1723" s="469">
        <v>27.2</v>
      </c>
      <c r="I1723" s="469">
        <v>262.7</v>
      </c>
      <c r="J1723" s="469">
        <v>22</v>
      </c>
      <c r="K1723" s="469">
        <v>80.7</v>
      </c>
      <c r="L1723" s="469">
        <v>137</v>
      </c>
      <c r="M1723" s="469">
        <v>129.3</v>
      </c>
      <c r="N1723" s="469">
        <v>94.4</v>
      </c>
      <c r="O1723" s="469">
        <v>26.1</v>
      </c>
      <c r="P1723" s="475">
        <v>15.08</v>
      </c>
      <c r="Q1723" s="475">
        <v>15.47</v>
      </c>
      <c r="R1723" s="475">
        <v>14.84</v>
      </c>
      <c r="S1723" s="475">
        <v>15.13</v>
      </c>
      <c r="T1723" s="477">
        <v>720.2</v>
      </c>
      <c r="U1723" s="478">
        <v>6.78</v>
      </c>
      <c r="V1723" s="394">
        <v>2</v>
      </c>
    </row>
    <row r="1724" s="17" customFormat="1" spans="1:22">
      <c r="A1724" s="394"/>
      <c r="B1724" s="467"/>
      <c r="C1724" s="473"/>
      <c r="D1724" s="471" t="s">
        <v>580</v>
      </c>
      <c r="E1724" s="472">
        <v>101.4</v>
      </c>
      <c r="F1724" s="472">
        <v>151.5</v>
      </c>
      <c r="G1724" s="472">
        <v>7.4</v>
      </c>
      <c r="H1724" s="472">
        <v>32.4</v>
      </c>
      <c r="I1724" s="472">
        <v>355.9</v>
      </c>
      <c r="J1724" s="472">
        <v>21.1</v>
      </c>
      <c r="K1724" s="472">
        <v>67.2</v>
      </c>
      <c r="L1724" s="472">
        <v>139.7</v>
      </c>
      <c r="M1724" s="472">
        <v>130.1</v>
      </c>
      <c r="N1724" s="472">
        <v>93.1</v>
      </c>
      <c r="O1724" s="472">
        <v>27</v>
      </c>
      <c r="P1724" s="476">
        <v>14.8</v>
      </c>
      <c r="Q1724" s="476">
        <v>14.8</v>
      </c>
      <c r="R1724" s="476">
        <v>14.7</v>
      </c>
      <c r="S1724" s="476">
        <v>14.8</v>
      </c>
      <c r="T1724" s="479">
        <v>703.5</v>
      </c>
      <c r="U1724" s="473">
        <v>5.54</v>
      </c>
      <c r="V1724" s="467">
        <v>4</v>
      </c>
    </row>
    <row r="1725" s="17" customFormat="1" spans="1:22">
      <c r="A1725" s="394" t="s">
        <v>866</v>
      </c>
      <c r="B1725" s="467"/>
      <c r="C1725" s="474" t="s">
        <v>999</v>
      </c>
      <c r="D1725" s="468" t="s">
        <v>762</v>
      </c>
      <c r="E1725" s="469">
        <v>101.5</v>
      </c>
      <c r="F1725" s="469">
        <v>149</v>
      </c>
      <c r="G1725" s="469">
        <v>7.4</v>
      </c>
      <c r="H1725" s="469">
        <v>30.8</v>
      </c>
      <c r="I1725" s="469">
        <v>316.2</v>
      </c>
      <c r="J1725" s="469">
        <v>21</v>
      </c>
      <c r="K1725" s="469">
        <v>68.2</v>
      </c>
      <c r="L1725" s="469">
        <v>135.4</v>
      </c>
      <c r="M1725" s="469">
        <v>123.5</v>
      </c>
      <c r="N1725" s="469">
        <v>91.2</v>
      </c>
      <c r="O1725" s="469">
        <v>26.8</v>
      </c>
      <c r="P1725" s="475">
        <v>336.8</v>
      </c>
      <c r="Q1725" s="475">
        <v>347.2</v>
      </c>
      <c r="R1725" s="480"/>
      <c r="S1725" s="475">
        <v>342</v>
      </c>
      <c r="T1725" s="477">
        <v>684</v>
      </c>
      <c r="U1725" s="478">
        <v>6.95</v>
      </c>
      <c r="V1725" s="394">
        <v>1</v>
      </c>
    </row>
    <row r="1726" s="17" customFormat="1" spans="1:22">
      <c r="A1726" s="394"/>
      <c r="B1726" s="467"/>
      <c r="C1726" s="474"/>
      <c r="D1726" s="470" t="s">
        <v>775</v>
      </c>
      <c r="E1726" s="469">
        <v>101.5</v>
      </c>
      <c r="F1726" s="469">
        <v>158</v>
      </c>
      <c r="G1726" s="469">
        <v>8.1</v>
      </c>
      <c r="H1726" s="469">
        <v>33.8</v>
      </c>
      <c r="I1726" s="469">
        <v>317</v>
      </c>
      <c r="J1726" s="469">
        <v>22.1</v>
      </c>
      <c r="K1726" s="469">
        <v>65</v>
      </c>
      <c r="L1726" s="469">
        <v>136.5</v>
      </c>
      <c r="M1726" s="469">
        <v>125</v>
      </c>
      <c r="N1726" s="469">
        <v>91.6</v>
      </c>
      <c r="O1726" s="469">
        <v>25.2</v>
      </c>
      <c r="P1726" s="475">
        <v>155.2</v>
      </c>
      <c r="Q1726" s="475">
        <v>162.9</v>
      </c>
      <c r="R1726" s="480"/>
      <c r="S1726" s="475">
        <v>159</v>
      </c>
      <c r="T1726" s="477">
        <v>673.2</v>
      </c>
      <c r="U1726" s="478">
        <v>12.88</v>
      </c>
      <c r="V1726" s="394">
        <v>1</v>
      </c>
    </row>
    <row r="1727" s="17" customFormat="1" spans="1:22">
      <c r="A1727" s="394"/>
      <c r="B1727" s="467"/>
      <c r="C1727" s="474"/>
      <c r="D1727" s="470" t="s">
        <v>742</v>
      </c>
      <c r="E1727" s="469">
        <v>110.4</v>
      </c>
      <c r="F1727" s="469">
        <v>149</v>
      </c>
      <c r="G1727" s="469">
        <v>7.8</v>
      </c>
      <c r="H1727" s="469">
        <v>32.5</v>
      </c>
      <c r="I1727" s="469">
        <v>316.7</v>
      </c>
      <c r="J1727" s="469">
        <v>22.4</v>
      </c>
      <c r="K1727" s="469">
        <v>68.9</v>
      </c>
      <c r="L1727" s="469">
        <v>154.2</v>
      </c>
      <c r="M1727" s="469">
        <v>140.3</v>
      </c>
      <c r="N1727" s="469">
        <v>91</v>
      </c>
      <c r="O1727" s="469">
        <v>27.4</v>
      </c>
      <c r="P1727" s="475">
        <v>206.5</v>
      </c>
      <c r="Q1727" s="475">
        <v>201.6</v>
      </c>
      <c r="R1727" s="480"/>
      <c r="S1727" s="475">
        <v>204.1</v>
      </c>
      <c r="T1727" s="477">
        <v>680.5</v>
      </c>
      <c r="U1727" s="478">
        <v>5.1</v>
      </c>
      <c r="V1727" s="394">
        <v>1</v>
      </c>
    </row>
    <row r="1728" s="17" customFormat="1" spans="1:22">
      <c r="A1728" s="394"/>
      <c r="B1728" s="467"/>
      <c r="C1728" s="474"/>
      <c r="D1728" s="470" t="s">
        <v>737</v>
      </c>
      <c r="E1728" s="469">
        <v>102.8</v>
      </c>
      <c r="F1728" s="469">
        <v>153</v>
      </c>
      <c r="G1728" s="469">
        <v>8.6</v>
      </c>
      <c r="H1728" s="469">
        <v>29.2</v>
      </c>
      <c r="I1728" s="469">
        <v>241</v>
      </c>
      <c r="J1728" s="469">
        <v>18.6</v>
      </c>
      <c r="K1728" s="469">
        <v>63.9</v>
      </c>
      <c r="L1728" s="469">
        <v>136.8</v>
      </c>
      <c r="M1728" s="469">
        <v>131.9</v>
      </c>
      <c r="N1728" s="469">
        <v>96.4</v>
      </c>
      <c r="O1728" s="469">
        <v>28.4</v>
      </c>
      <c r="P1728" s="475">
        <v>147.8</v>
      </c>
      <c r="Q1728" s="475">
        <v>154.4</v>
      </c>
      <c r="R1728" s="480"/>
      <c r="S1728" s="475">
        <v>151.1</v>
      </c>
      <c r="T1728" s="477">
        <v>738.4</v>
      </c>
      <c r="U1728" s="478">
        <v>0.81</v>
      </c>
      <c r="V1728" s="394">
        <v>6</v>
      </c>
    </row>
    <row r="1729" s="17" customFormat="1" spans="1:22">
      <c r="A1729" s="394"/>
      <c r="B1729" s="467"/>
      <c r="C1729" s="474"/>
      <c r="D1729" s="470" t="s">
        <v>787</v>
      </c>
      <c r="E1729" s="469">
        <v>103</v>
      </c>
      <c r="F1729" s="469">
        <v>144</v>
      </c>
      <c r="G1729" s="469">
        <v>7.2</v>
      </c>
      <c r="H1729" s="469">
        <v>25.5</v>
      </c>
      <c r="I1729" s="469">
        <v>251.9</v>
      </c>
      <c r="J1729" s="469">
        <v>20</v>
      </c>
      <c r="K1729" s="469">
        <v>78.4</v>
      </c>
      <c r="L1729" s="469">
        <v>168.5</v>
      </c>
      <c r="M1729" s="469">
        <v>161.8</v>
      </c>
      <c r="N1729" s="469">
        <v>96</v>
      </c>
      <c r="O1729" s="469">
        <v>26.6</v>
      </c>
      <c r="P1729" s="475">
        <v>361.3</v>
      </c>
      <c r="Q1729" s="475">
        <v>359.9</v>
      </c>
      <c r="R1729" s="480"/>
      <c r="S1729" s="475">
        <v>360.6</v>
      </c>
      <c r="T1729" s="477">
        <v>721.1</v>
      </c>
      <c r="U1729" s="478">
        <v>6.28</v>
      </c>
      <c r="V1729" s="394">
        <v>3</v>
      </c>
    </row>
    <row r="1730" s="17" customFormat="1" spans="1:22">
      <c r="A1730" s="394"/>
      <c r="B1730" s="467"/>
      <c r="C1730" s="474"/>
      <c r="D1730" s="470" t="s">
        <v>729</v>
      </c>
      <c r="E1730" s="469">
        <v>94.5</v>
      </c>
      <c r="F1730" s="469">
        <v>142</v>
      </c>
      <c r="G1730" s="469">
        <v>7.5</v>
      </c>
      <c r="H1730" s="469">
        <v>27.2</v>
      </c>
      <c r="I1730" s="469">
        <v>263</v>
      </c>
      <c r="J1730" s="469">
        <v>19.4</v>
      </c>
      <c r="K1730" s="469">
        <v>71.4</v>
      </c>
      <c r="L1730" s="469">
        <v>166.7</v>
      </c>
      <c r="M1730" s="469">
        <v>159</v>
      </c>
      <c r="N1730" s="469">
        <v>95.4</v>
      </c>
      <c r="O1730" s="469">
        <v>28.3</v>
      </c>
      <c r="P1730" s="475">
        <v>158.3</v>
      </c>
      <c r="Q1730" s="475">
        <v>152.9</v>
      </c>
      <c r="R1730" s="475"/>
      <c r="S1730" s="475">
        <v>155.6</v>
      </c>
      <c r="T1730" s="477">
        <v>622.3</v>
      </c>
      <c r="U1730" s="478">
        <v>3.19</v>
      </c>
      <c r="V1730" s="394">
        <v>1</v>
      </c>
    </row>
    <row r="1731" s="17" customFormat="1" ht="15" customHeight="1" spans="1:22">
      <c r="A1731" s="394"/>
      <c r="B1731" s="467"/>
      <c r="C1731" s="474"/>
      <c r="D1731" s="470" t="s">
        <v>916</v>
      </c>
      <c r="E1731" s="469">
        <v>105.8</v>
      </c>
      <c r="F1731" s="469">
        <v>164</v>
      </c>
      <c r="G1731" s="469">
        <v>4.6</v>
      </c>
      <c r="H1731" s="469">
        <v>26.6</v>
      </c>
      <c r="I1731" s="469">
        <v>478.3</v>
      </c>
      <c r="J1731" s="469">
        <v>20.6</v>
      </c>
      <c r="K1731" s="469">
        <v>77.4</v>
      </c>
      <c r="L1731" s="469">
        <v>150.5</v>
      </c>
      <c r="M1731" s="469">
        <v>142.7</v>
      </c>
      <c r="N1731" s="469">
        <v>94.8</v>
      </c>
      <c r="O1731" s="469">
        <v>27.1</v>
      </c>
      <c r="P1731" s="475">
        <v>359.6</v>
      </c>
      <c r="Q1731" s="475">
        <v>358.8</v>
      </c>
      <c r="R1731" s="480"/>
      <c r="S1731" s="475">
        <v>359.2</v>
      </c>
      <c r="T1731" s="477">
        <v>718.4</v>
      </c>
      <c r="U1731" s="478">
        <v>3.49</v>
      </c>
      <c r="V1731" s="394">
        <v>5</v>
      </c>
    </row>
    <row r="1732" s="17" customFormat="1" spans="1:22">
      <c r="A1732" s="394"/>
      <c r="B1732" s="467"/>
      <c r="C1732" s="474"/>
      <c r="D1732" s="470" t="s">
        <v>757</v>
      </c>
      <c r="E1732" s="469">
        <v>101.2</v>
      </c>
      <c r="F1732" s="469">
        <v>150</v>
      </c>
      <c r="G1732" s="469">
        <v>9.7</v>
      </c>
      <c r="H1732" s="469">
        <v>39.4</v>
      </c>
      <c r="I1732" s="469">
        <v>306.6</v>
      </c>
      <c r="J1732" s="469">
        <v>22.5</v>
      </c>
      <c r="K1732" s="469">
        <v>57.2</v>
      </c>
      <c r="L1732" s="469">
        <v>131.2</v>
      </c>
      <c r="M1732" s="469">
        <v>123.7</v>
      </c>
      <c r="N1732" s="469">
        <v>94.3</v>
      </c>
      <c r="O1732" s="469">
        <v>27.1</v>
      </c>
      <c r="P1732" s="475">
        <v>373.2</v>
      </c>
      <c r="Q1732" s="475">
        <v>373.4</v>
      </c>
      <c r="R1732" s="480"/>
      <c r="S1732" s="475">
        <v>373.3</v>
      </c>
      <c r="T1732" s="477">
        <v>746.7</v>
      </c>
      <c r="U1732" s="478">
        <v>12.7</v>
      </c>
      <c r="V1732" s="394">
        <v>3</v>
      </c>
    </row>
    <row r="1733" s="17" customFormat="1" spans="1:22">
      <c r="A1733" s="394"/>
      <c r="B1733" s="467"/>
      <c r="C1733" s="474"/>
      <c r="D1733" s="471" t="s">
        <v>580</v>
      </c>
      <c r="E1733" s="472">
        <v>102.6</v>
      </c>
      <c r="F1733" s="472">
        <v>151.1</v>
      </c>
      <c r="G1733" s="472">
        <v>7.6</v>
      </c>
      <c r="H1733" s="472">
        <v>30.6</v>
      </c>
      <c r="I1733" s="472">
        <v>311.3</v>
      </c>
      <c r="J1733" s="472">
        <v>20.8</v>
      </c>
      <c r="K1733" s="472">
        <v>68.8</v>
      </c>
      <c r="L1733" s="472">
        <v>147.5</v>
      </c>
      <c r="M1733" s="472">
        <v>138.5</v>
      </c>
      <c r="N1733" s="472">
        <v>93.8</v>
      </c>
      <c r="O1733" s="472">
        <v>27.1</v>
      </c>
      <c r="P1733" s="476">
        <v>262.3</v>
      </c>
      <c r="Q1733" s="476">
        <v>263.9</v>
      </c>
      <c r="R1733" s="481"/>
      <c r="S1733" s="476">
        <v>263.1</v>
      </c>
      <c r="T1733" s="479">
        <v>698.1</v>
      </c>
      <c r="U1733" s="473">
        <v>6.28</v>
      </c>
      <c r="V1733" s="467">
        <v>3</v>
      </c>
    </row>
    <row r="1734" s="17" customFormat="1" spans="1:22">
      <c r="A1734" s="394" t="s">
        <v>871</v>
      </c>
      <c r="B1734" s="467" t="s">
        <v>1000</v>
      </c>
      <c r="C1734" s="474" t="s">
        <v>1001</v>
      </c>
      <c r="D1734" s="32" t="s">
        <v>781</v>
      </c>
      <c r="E1734" s="33">
        <v>98.7</v>
      </c>
      <c r="F1734" s="33">
        <v>147</v>
      </c>
      <c r="G1734" s="33">
        <v>6.9</v>
      </c>
      <c r="H1734" s="33">
        <v>35.6</v>
      </c>
      <c r="I1734" s="33">
        <v>415.9</v>
      </c>
      <c r="J1734" s="33">
        <v>20.4</v>
      </c>
      <c r="K1734" s="33">
        <v>57.3</v>
      </c>
      <c r="L1734" s="33">
        <v>136.4</v>
      </c>
      <c r="M1734" s="33">
        <v>124.9</v>
      </c>
      <c r="N1734" s="33">
        <v>91.6</v>
      </c>
      <c r="O1734" s="33">
        <v>26.1</v>
      </c>
      <c r="P1734" s="299">
        <v>13.42</v>
      </c>
      <c r="Q1734" s="299">
        <v>13.25</v>
      </c>
      <c r="R1734" s="299">
        <v>13.24</v>
      </c>
      <c r="S1734" s="299">
        <v>13.3</v>
      </c>
      <c r="T1734" s="33">
        <v>665.2</v>
      </c>
      <c r="U1734" s="43">
        <v>4.49</v>
      </c>
      <c r="V1734" s="38">
        <v>7</v>
      </c>
    </row>
    <row r="1735" s="17" customFormat="1" spans="1:22">
      <c r="A1735" s="394"/>
      <c r="B1735" s="394"/>
      <c r="C1735" s="394"/>
      <c r="D1735" s="32" t="s">
        <v>726</v>
      </c>
      <c r="E1735" s="33">
        <v>110.3</v>
      </c>
      <c r="F1735" s="33">
        <v>145</v>
      </c>
      <c r="G1735" s="33">
        <v>7.9</v>
      </c>
      <c r="H1735" s="33">
        <v>35</v>
      </c>
      <c r="I1735" s="33">
        <v>375</v>
      </c>
      <c r="J1735" s="33">
        <v>23.2</v>
      </c>
      <c r="K1735" s="33">
        <v>66.3</v>
      </c>
      <c r="L1735" s="33">
        <v>127</v>
      </c>
      <c r="M1735" s="33">
        <v>122.6</v>
      </c>
      <c r="N1735" s="33">
        <v>96.5</v>
      </c>
      <c r="O1735" s="33">
        <v>28.1</v>
      </c>
      <c r="P1735" s="299">
        <v>17.6</v>
      </c>
      <c r="Q1735" s="299">
        <v>17.3</v>
      </c>
      <c r="R1735" s="299">
        <v>17.5</v>
      </c>
      <c r="S1735" s="299">
        <v>17.47</v>
      </c>
      <c r="T1735" s="33">
        <v>724.16</v>
      </c>
      <c r="U1735" s="43">
        <v>2.54</v>
      </c>
      <c r="V1735" s="38">
        <v>7</v>
      </c>
    </row>
    <row r="1736" s="17" customFormat="1" spans="1:22">
      <c r="A1736" s="394"/>
      <c r="B1736" s="394"/>
      <c r="C1736" s="394"/>
      <c r="D1736" s="32" t="s">
        <v>752</v>
      </c>
      <c r="E1736" s="33">
        <v>104.2</v>
      </c>
      <c r="F1736" s="33">
        <v>153</v>
      </c>
      <c r="G1736" s="33">
        <v>9.7</v>
      </c>
      <c r="H1736" s="33">
        <v>51.52</v>
      </c>
      <c r="I1736" s="33">
        <v>431.1</v>
      </c>
      <c r="J1736" s="33">
        <v>21.85</v>
      </c>
      <c r="K1736" s="33">
        <v>42.41</v>
      </c>
      <c r="L1736" s="33">
        <v>133.7</v>
      </c>
      <c r="M1736" s="33">
        <v>126.9</v>
      </c>
      <c r="N1736" s="33">
        <v>94.9</v>
      </c>
      <c r="O1736" s="33">
        <v>30.46</v>
      </c>
      <c r="P1736" s="299">
        <v>13.48</v>
      </c>
      <c r="Q1736" s="299">
        <v>13.94</v>
      </c>
      <c r="R1736" s="299">
        <v>13.29</v>
      </c>
      <c r="S1736" s="299">
        <v>13.57</v>
      </c>
      <c r="T1736" s="33">
        <v>678.5</v>
      </c>
      <c r="U1736" s="43">
        <v>5.03</v>
      </c>
      <c r="V1736" s="38">
        <v>6</v>
      </c>
    </row>
    <row r="1737" s="17" customFormat="1" spans="1:22">
      <c r="A1737" s="394"/>
      <c r="B1737" s="394"/>
      <c r="C1737" s="394"/>
      <c r="D1737" s="32" t="s">
        <v>994</v>
      </c>
      <c r="E1737" s="33">
        <v>93</v>
      </c>
      <c r="F1737" s="33">
        <v>154</v>
      </c>
      <c r="G1737" s="33">
        <v>9.6</v>
      </c>
      <c r="H1737" s="33">
        <v>32.7</v>
      </c>
      <c r="I1737" s="33">
        <v>340.63</v>
      </c>
      <c r="J1737" s="33">
        <v>23.2</v>
      </c>
      <c r="K1737" s="33">
        <v>70.9</v>
      </c>
      <c r="L1737" s="33">
        <v>134.6</v>
      </c>
      <c r="M1737" s="33">
        <v>125.1</v>
      </c>
      <c r="N1737" s="33">
        <v>92.9</v>
      </c>
      <c r="O1737" s="33">
        <v>28.5</v>
      </c>
      <c r="P1737" s="299">
        <v>14.75</v>
      </c>
      <c r="Q1737" s="299">
        <v>15.25</v>
      </c>
      <c r="R1737" s="299">
        <v>15.05</v>
      </c>
      <c r="S1737" s="299">
        <v>15.02</v>
      </c>
      <c r="T1737" s="33">
        <v>750.83</v>
      </c>
      <c r="U1737" s="43">
        <v>11.51</v>
      </c>
      <c r="V1737" s="38">
        <v>2</v>
      </c>
    </row>
    <row r="1738" s="17" customFormat="1" spans="1:22">
      <c r="A1738" s="394"/>
      <c r="B1738" s="394"/>
      <c r="C1738" s="394"/>
      <c r="D1738" s="32" t="s">
        <v>797</v>
      </c>
      <c r="E1738" s="33">
        <v>101.8</v>
      </c>
      <c r="F1738" s="33">
        <v>156</v>
      </c>
      <c r="G1738" s="33">
        <v>6.8</v>
      </c>
      <c r="H1738" s="33">
        <v>39.1</v>
      </c>
      <c r="I1738" s="33">
        <v>475</v>
      </c>
      <c r="J1738" s="33">
        <v>24.1</v>
      </c>
      <c r="K1738" s="33">
        <v>61.6</v>
      </c>
      <c r="L1738" s="33">
        <v>148.8</v>
      </c>
      <c r="M1738" s="33">
        <v>127.6</v>
      </c>
      <c r="N1738" s="33">
        <v>85.7</v>
      </c>
      <c r="O1738" s="33">
        <v>30.3</v>
      </c>
      <c r="P1738" s="299">
        <v>15.19</v>
      </c>
      <c r="Q1738" s="299">
        <v>15.76</v>
      </c>
      <c r="R1738" s="299">
        <v>15.69</v>
      </c>
      <c r="S1738" s="299">
        <v>15.55</v>
      </c>
      <c r="T1738" s="33">
        <v>785.11</v>
      </c>
      <c r="U1738" s="43">
        <v>4.72</v>
      </c>
      <c r="V1738" s="38">
        <v>1</v>
      </c>
    </row>
    <row r="1739" s="17" customFormat="1" spans="1:22">
      <c r="A1739" s="394"/>
      <c r="B1739" s="394"/>
      <c r="C1739" s="394"/>
      <c r="D1739" s="32" t="s">
        <v>762</v>
      </c>
      <c r="E1739" s="33">
        <v>101.5</v>
      </c>
      <c r="F1739" s="33">
        <v>152</v>
      </c>
      <c r="G1739" s="33">
        <v>7.5</v>
      </c>
      <c r="H1739" s="33">
        <v>30.9</v>
      </c>
      <c r="I1739" s="33">
        <v>313.6</v>
      </c>
      <c r="J1739" s="33">
        <v>20</v>
      </c>
      <c r="K1739" s="33">
        <v>64.6</v>
      </c>
      <c r="L1739" s="33">
        <v>125.4</v>
      </c>
      <c r="M1739" s="33">
        <v>117.6</v>
      </c>
      <c r="N1739" s="33">
        <v>93.8</v>
      </c>
      <c r="O1739" s="33">
        <v>26.5</v>
      </c>
      <c r="P1739" s="299">
        <v>12.83</v>
      </c>
      <c r="Q1739" s="299">
        <v>13.62</v>
      </c>
      <c r="R1739" s="299">
        <v>13.98</v>
      </c>
      <c r="S1739" s="299">
        <v>13.48</v>
      </c>
      <c r="T1739" s="33">
        <v>673.88</v>
      </c>
      <c r="U1739" s="43">
        <v>2.39</v>
      </c>
      <c r="V1739" s="38">
        <v>10</v>
      </c>
    </row>
    <row r="1740" s="17" customFormat="1" spans="1:22">
      <c r="A1740" s="394"/>
      <c r="B1740" s="394"/>
      <c r="C1740" s="394"/>
      <c r="D1740" s="32" t="s">
        <v>737</v>
      </c>
      <c r="E1740" s="33">
        <v>92.6</v>
      </c>
      <c r="F1740" s="33">
        <v>149</v>
      </c>
      <c r="G1740" s="33">
        <v>4.7</v>
      </c>
      <c r="H1740" s="33">
        <v>23.2</v>
      </c>
      <c r="I1740" s="33">
        <v>393.62</v>
      </c>
      <c r="J1740" s="33">
        <v>19</v>
      </c>
      <c r="K1740" s="33">
        <v>81.9</v>
      </c>
      <c r="L1740" s="33">
        <v>134</v>
      </c>
      <c r="M1740" s="33">
        <v>132</v>
      </c>
      <c r="N1740" s="33">
        <v>98.51</v>
      </c>
      <c r="O1740" s="33">
        <v>28.13</v>
      </c>
      <c r="P1740" s="299">
        <v>16.37</v>
      </c>
      <c r="Q1740" s="299">
        <v>15.57</v>
      </c>
      <c r="R1740" s="299">
        <v>16.35</v>
      </c>
      <c r="S1740" s="299">
        <v>16.1</v>
      </c>
      <c r="T1740" s="33">
        <v>595.58</v>
      </c>
      <c r="U1740" s="43">
        <v>3.18</v>
      </c>
      <c r="V1740" s="38">
        <v>10</v>
      </c>
    </row>
    <row r="1741" s="17" customFormat="1" spans="1:22">
      <c r="A1741" s="394"/>
      <c r="B1741" s="394"/>
      <c r="C1741" s="394"/>
      <c r="D1741" s="32" t="s">
        <v>787</v>
      </c>
      <c r="E1741" s="33">
        <v>95.7</v>
      </c>
      <c r="F1741" s="33">
        <v>140</v>
      </c>
      <c r="G1741" s="33">
        <v>7.9</v>
      </c>
      <c r="H1741" s="33">
        <v>36.8</v>
      </c>
      <c r="I1741" s="33">
        <v>364.5</v>
      </c>
      <c r="J1741" s="33">
        <v>20.2</v>
      </c>
      <c r="K1741" s="33">
        <v>54.9</v>
      </c>
      <c r="L1741" s="33">
        <v>103.3</v>
      </c>
      <c r="M1741" s="33">
        <v>101.7</v>
      </c>
      <c r="N1741" s="33">
        <v>98.4</v>
      </c>
      <c r="O1741" s="33">
        <v>33.3</v>
      </c>
      <c r="P1741" s="299">
        <v>13.66</v>
      </c>
      <c r="Q1741" s="299">
        <v>13.97</v>
      </c>
      <c r="R1741" s="299">
        <v>13.87</v>
      </c>
      <c r="S1741" s="299">
        <v>13.83</v>
      </c>
      <c r="T1741" s="33">
        <v>691.7</v>
      </c>
      <c r="U1741" s="43">
        <v>5.57</v>
      </c>
      <c r="V1741" s="38">
        <v>2</v>
      </c>
    </row>
    <row r="1742" s="17" customFormat="1" spans="1:22">
      <c r="A1742" s="394"/>
      <c r="B1742" s="394"/>
      <c r="C1742" s="394"/>
      <c r="D1742" s="32" t="s">
        <v>729</v>
      </c>
      <c r="E1742" s="33">
        <v>91.7</v>
      </c>
      <c r="F1742" s="33">
        <v>145</v>
      </c>
      <c r="G1742" s="33">
        <v>7.33</v>
      </c>
      <c r="H1742" s="33">
        <v>28.29</v>
      </c>
      <c r="I1742" s="33">
        <v>286.1</v>
      </c>
      <c r="J1742" s="33">
        <v>19.4</v>
      </c>
      <c r="K1742" s="33">
        <v>68.5</v>
      </c>
      <c r="L1742" s="33">
        <v>117</v>
      </c>
      <c r="M1742" s="33">
        <v>114.3</v>
      </c>
      <c r="N1742" s="33">
        <v>97.7</v>
      </c>
      <c r="O1742" s="33">
        <v>31.45</v>
      </c>
      <c r="P1742" s="299">
        <v>14.77</v>
      </c>
      <c r="Q1742" s="299">
        <v>15.09</v>
      </c>
      <c r="R1742" s="299">
        <v>14.96</v>
      </c>
      <c r="S1742" s="299">
        <v>14.94</v>
      </c>
      <c r="T1742" s="33">
        <v>747</v>
      </c>
      <c r="U1742" s="43">
        <v>3.18</v>
      </c>
      <c r="V1742" s="38">
        <v>10</v>
      </c>
    </row>
    <row r="1743" s="17" customFormat="1" spans="1:22">
      <c r="A1743" s="394"/>
      <c r="B1743" s="394"/>
      <c r="C1743" s="394"/>
      <c r="D1743" s="32" t="s">
        <v>916</v>
      </c>
      <c r="E1743" s="33">
        <v>98.7</v>
      </c>
      <c r="F1743" s="33">
        <v>155</v>
      </c>
      <c r="G1743" s="33">
        <v>9.2</v>
      </c>
      <c r="H1743" s="33">
        <v>26.6</v>
      </c>
      <c r="I1743" s="33">
        <v>189.1</v>
      </c>
      <c r="J1743" s="33">
        <v>25.2</v>
      </c>
      <c r="K1743" s="33">
        <v>94.7</v>
      </c>
      <c r="L1743" s="33">
        <v>152.8</v>
      </c>
      <c r="M1743" s="33">
        <v>142.8</v>
      </c>
      <c r="N1743" s="33">
        <v>93.5</v>
      </c>
      <c r="O1743" s="33">
        <v>25</v>
      </c>
      <c r="P1743" s="299">
        <v>14.22</v>
      </c>
      <c r="Q1743" s="299">
        <v>13.42</v>
      </c>
      <c r="R1743" s="299">
        <v>14.32</v>
      </c>
      <c r="S1743" s="299">
        <v>13.99</v>
      </c>
      <c r="T1743" s="33">
        <v>699.3</v>
      </c>
      <c r="U1743" s="43">
        <v>5.24</v>
      </c>
      <c r="V1743" s="38">
        <v>2</v>
      </c>
    </row>
    <row r="1744" s="17" customFormat="1" spans="1:22">
      <c r="A1744" s="394"/>
      <c r="B1744" s="394"/>
      <c r="C1744" s="394"/>
      <c r="D1744" s="32" t="s">
        <v>757</v>
      </c>
      <c r="E1744" s="33">
        <v>91</v>
      </c>
      <c r="F1744" s="33">
        <v>150</v>
      </c>
      <c r="G1744" s="33">
        <v>6.7</v>
      </c>
      <c r="H1744" s="33">
        <v>34.9</v>
      </c>
      <c r="I1744" s="33">
        <v>420.9</v>
      </c>
      <c r="J1744" s="33">
        <v>21.78</v>
      </c>
      <c r="K1744" s="33">
        <v>62.41</v>
      </c>
      <c r="L1744" s="33">
        <v>116</v>
      </c>
      <c r="M1744" s="33">
        <v>108.7</v>
      </c>
      <c r="N1744" s="33">
        <v>93.7</v>
      </c>
      <c r="O1744" s="33">
        <v>29.5</v>
      </c>
      <c r="P1744" s="299">
        <v>15.31</v>
      </c>
      <c r="Q1744" s="299">
        <v>14.536</v>
      </c>
      <c r="R1744" s="299">
        <v>14.86</v>
      </c>
      <c r="S1744" s="299">
        <v>14.9</v>
      </c>
      <c r="T1744" s="33">
        <v>709.34</v>
      </c>
      <c r="U1744" s="43">
        <v>5.17</v>
      </c>
      <c r="V1744" s="38">
        <v>4</v>
      </c>
    </row>
    <row r="1745" s="17" customFormat="1" spans="1:22">
      <c r="A1745" s="394"/>
      <c r="B1745" s="394"/>
      <c r="C1745" s="394"/>
      <c r="D1745" s="34" t="s">
        <v>580</v>
      </c>
      <c r="E1745" s="35">
        <f t="shared" ref="E1745:T1745" si="67">AVERAGE(E1734:E1744)</f>
        <v>98.1090909090909</v>
      </c>
      <c r="F1745" s="35">
        <f t="shared" si="67"/>
        <v>149.636363636364</v>
      </c>
      <c r="G1745" s="35">
        <f t="shared" si="67"/>
        <v>7.65727272727273</v>
      </c>
      <c r="H1745" s="35">
        <f t="shared" si="67"/>
        <v>34.0554545454545</v>
      </c>
      <c r="I1745" s="35">
        <f t="shared" si="67"/>
        <v>364.131818181818</v>
      </c>
      <c r="J1745" s="35">
        <f t="shared" si="67"/>
        <v>21.6663636363636</v>
      </c>
      <c r="K1745" s="35">
        <f t="shared" si="67"/>
        <v>65.9563636363636</v>
      </c>
      <c r="L1745" s="35">
        <f t="shared" si="67"/>
        <v>129.909090909091</v>
      </c>
      <c r="M1745" s="35">
        <f t="shared" si="67"/>
        <v>122.2</v>
      </c>
      <c r="N1745" s="35">
        <f t="shared" si="67"/>
        <v>94.2918181818182</v>
      </c>
      <c r="O1745" s="35">
        <f t="shared" si="67"/>
        <v>28.8490909090909</v>
      </c>
      <c r="P1745" s="301">
        <f t="shared" si="67"/>
        <v>14.6909090909091</v>
      </c>
      <c r="Q1745" s="301">
        <f t="shared" si="67"/>
        <v>14.7005454545455</v>
      </c>
      <c r="R1745" s="301">
        <f t="shared" si="67"/>
        <v>14.8281818181818</v>
      </c>
      <c r="S1745" s="301">
        <f t="shared" si="67"/>
        <v>14.7409090909091</v>
      </c>
      <c r="T1745" s="35">
        <f t="shared" si="67"/>
        <v>701.872727272727</v>
      </c>
      <c r="U1745" s="45">
        <v>5.28827927045802</v>
      </c>
      <c r="V1745" s="46">
        <v>5</v>
      </c>
    </row>
    <row r="1746" s="17" customFormat="1" spans="1:22">
      <c r="A1746" s="394" t="s">
        <v>866</v>
      </c>
      <c r="B1746" s="394"/>
      <c r="C1746" s="467" t="s">
        <v>1002</v>
      </c>
      <c r="D1746" s="32" t="s">
        <v>726</v>
      </c>
      <c r="E1746" s="33">
        <v>107</v>
      </c>
      <c r="F1746" s="33">
        <v>146</v>
      </c>
      <c r="G1746" s="33">
        <v>7.6</v>
      </c>
      <c r="H1746" s="33">
        <v>32.4</v>
      </c>
      <c r="I1746" s="33">
        <v>326.3</v>
      </c>
      <c r="J1746" s="33">
        <v>21.8</v>
      </c>
      <c r="K1746" s="33">
        <v>67.3</v>
      </c>
      <c r="L1746" s="33">
        <v>153.2</v>
      </c>
      <c r="M1746" s="33">
        <v>126.7</v>
      </c>
      <c r="N1746" s="33">
        <v>82.7</v>
      </c>
      <c r="O1746" s="33">
        <v>28.4</v>
      </c>
      <c r="P1746" s="299">
        <v>16.55</v>
      </c>
      <c r="Q1746" s="299">
        <v>16</v>
      </c>
      <c r="R1746" s="299">
        <v>16.35</v>
      </c>
      <c r="S1746" s="299">
        <v>16.3</v>
      </c>
      <c r="T1746" s="33">
        <v>675.8</v>
      </c>
      <c r="U1746" s="43">
        <v>1.88</v>
      </c>
      <c r="V1746" s="44">
        <v>9</v>
      </c>
    </row>
    <row r="1747" s="17" customFormat="1" spans="1:22">
      <c r="A1747" s="394"/>
      <c r="B1747" s="394"/>
      <c r="C1747" s="467"/>
      <c r="D1747" s="32" t="s">
        <v>752</v>
      </c>
      <c r="E1747" s="33">
        <v>103.6</v>
      </c>
      <c r="F1747" s="33">
        <v>151</v>
      </c>
      <c r="G1747" s="33">
        <v>8.6</v>
      </c>
      <c r="H1747" s="33">
        <v>39.2</v>
      </c>
      <c r="I1747" s="33">
        <v>355.6</v>
      </c>
      <c r="J1747" s="33">
        <v>23.3</v>
      </c>
      <c r="K1747" s="33">
        <v>59.3</v>
      </c>
      <c r="L1747" s="33">
        <v>151.4</v>
      </c>
      <c r="M1747" s="33">
        <v>145.8</v>
      </c>
      <c r="N1747" s="33">
        <v>96.3</v>
      </c>
      <c r="O1747" s="33">
        <v>29.6</v>
      </c>
      <c r="P1747" s="299">
        <v>13.83</v>
      </c>
      <c r="Q1747" s="299">
        <v>13.23</v>
      </c>
      <c r="R1747" s="299">
        <v>13.47</v>
      </c>
      <c r="S1747" s="299">
        <v>13.51</v>
      </c>
      <c r="T1747" s="33">
        <v>675.67</v>
      </c>
      <c r="U1747" s="43">
        <v>4.97</v>
      </c>
      <c r="V1747" s="38">
        <v>3</v>
      </c>
    </row>
    <row r="1748" s="17" customFormat="1" spans="1:22">
      <c r="A1748" s="394"/>
      <c r="B1748" s="394"/>
      <c r="C1748" s="467"/>
      <c r="D1748" s="32" t="s">
        <v>785</v>
      </c>
      <c r="E1748" s="33">
        <v>93</v>
      </c>
      <c r="F1748" s="33">
        <v>156</v>
      </c>
      <c r="G1748" s="33">
        <v>9.7</v>
      </c>
      <c r="H1748" s="33">
        <v>33.1</v>
      </c>
      <c r="I1748" s="33">
        <v>341.2</v>
      </c>
      <c r="J1748" s="33">
        <v>22.9</v>
      </c>
      <c r="K1748" s="33">
        <v>69.2</v>
      </c>
      <c r="L1748" s="33">
        <v>131.5</v>
      </c>
      <c r="M1748" s="33">
        <v>123.2</v>
      </c>
      <c r="N1748" s="33">
        <v>93.7</v>
      </c>
      <c r="O1748" s="33">
        <v>27.9</v>
      </c>
      <c r="P1748" s="299">
        <v>14.65</v>
      </c>
      <c r="Q1748" s="299">
        <v>15.2</v>
      </c>
      <c r="R1748" s="299">
        <v>14.8</v>
      </c>
      <c r="S1748" s="299">
        <v>14.88</v>
      </c>
      <c r="T1748" s="33">
        <v>744.17</v>
      </c>
      <c r="U1748" s="43">
        <v>6.95</v>
      </c>
      <c r="V1748" s="38">
        <v>4</v>
      </c>
    </row>
    <row r="1749" s="17" customFormat="1" spans="1:22">
      <c r="A1749" s="394"/>
      <c r="B1749" s="394"/>
      <c r="C1749" s="467"/>
      <c r="D1749" s="32" t="s">
        <v>797</v>
      </c>
      <c r="E1749" s="33">
        <v>104.6</v>
      </c>
      <c r="F1749" s="33">
        <v>159</v>
      </c>
      <c r="G1749" s="33">
        <v>6.8</v>
      </c>
      <c r="H1749" s="33">
        <v>36.3</v>
      </c>
      <c r="I1749" s="33">
        <v>433.8</v>
      </c>
      <c r="J1749" s="33">
        <v>21.6</v>
      </c>
      <c r="K1749" s="33">
        <v>59.5</v>
      </c>
      <c r="L1749" s="33">
        <v>149.2</v>
      </c>
      <c r="M1749" s="33">
        <v>132.8</v>
      </c>
      <c r="N1749" s="33">
        <v>87.9</v>
      </c>
      <c r="O1749" s="33">
        <v>28.4</v>
      </c>
      <c r="P1749" s="299">
        <v>12.41</v>
      </c>
      <c r="Q1749" s="299">
        <v>12.33</v>
      </c>
      <c r="R1749" s="299">
        <v>12.96</v>
      </c>
      <c r="S1749" s="299">
        <v>12.57</v>
      </c>
      <c r="T1749" s="33">
        <v>628.97</v>
      </c>
      <c r="U1749" s="43">
        <v>4.66</v>
      </c>
      <c r="V1749" s="38">
        <v>2</v>
      </c>
    </row>
    <row r="1750" s="17" customFormat="1" spans="1:22">
      <c r="A1750" s="394"/>
      <c r="B1750" s="394"/>
      <c r="C1750" s="467"/>
      <c r="D1750" s="32" t="s">
        <v>762</v>
      </c>
      <c r="E1750" s="33">
        <v>101.5</v>
      </c>
      <c r="F1750" s="33">
        <v>147</v>
      </c>
      <c r="G1750" s="33">
        <v>6.6</v>
      </c>
      <c r="H1750" s="33">
        <v>32</v>
      </c>
      <c r="I1750" s="33">
        <v>384.8</v>
      </c>
      <c r="J1750" s="33">
        <v>20.5</v>
      </c>
      <c r="K1750" s="33">
        <v>64.1</v>
      </c>
      <c r="L1750" s="33">
        <v>133.2</v>
      </c>
      <c r="M1750" s="33">
        <v>119.4</v>
      </c>
      <c r="N1750" s="33">
        <v>89.7</v>
      </c>
      <c r="O1750" s="33">
        <v>27.5</v>
      </c>
      <c r="P1750" s="299">
        <v>12.92</v>
      </c>
      <c r="Q1750" s="299">
        <v>12.75</v>
      </c>
      <c r="R1750" s="299">
        <v>12.49</v>
      </c>
      <c r="S1750" s="299">
        <v>12.72</v>
      </c>
      <c r="T1750" s="33">
        <v>636</v>
      </c>
      <c r="U1750" s="43">
        <v>10.99</v>
      </c>
      <c r="V1750" s="38">
        <v>3</v>
      </c>
    </row>
    <row r="1751" s="17" customFormat="1" spans="1:22">
      <c r="A1751" s="394"/>
      <c r="B1751" s="394"/>
      <c r="C1751" s="467"/>
      <c r="D1751" s="32" t="s">
        <v>742</v>
      </c>
      <c r="E1751" s="33">
        <v>101.7</v>
      </c>
      <c r="F1751" s="33">
        <v>145</v>
      </c>
      <c r="G1751" s="33">
        <v>7.1</v>
      </c>
      <c r="H1751" s="33">
        <v>37.6</v>
      </c>
      <c r="I1751" s="33">
        <v>429.6</v>
      </c>
      <c r="J1751" s="33">
        <v>21.3</v>
      </c>
      <c r="K1751" s="33">
        <v>56.6</v>
      </c>
      <c r="L1751" s="33">
        <v>125.8</v>
      </c>
      <c r="M1751" s="33">
        <v>119.4</v>
      </c>
      <c r="N1751" s="33">
        <v>94.9</v>
      </c>
      <c r="O1751" s="33">
        <v>27.2</v>
      </c>
      <c r="P1751" s="299">
        <v>14.25</v>
      </c>
      <c r="Q1751" s="299">
        <v>14.65</v>
      </c>
      <c r="R1751" s="299">
        <v>14.23</v>
      </c>
      <c r="S1751" s="299">
        <v>14.38</v>
      </c>
      <c r="T1751" s="33">
        <v>718.9</v>
      </c>
      <c r="U1751" s="43">
        <v>7.7</v>
      </c>
      <c r="V1751" s="38">
        <v>2</v>
      </c>
    </row>
    <row r="1752" s="17" customFormat="1" spans="1:22">
      <c r="A1752" s="394"/>
      <c r="B1752" s="394"/>
      <c r="C1752" s="467"/>
      <c r="D1752" s="32" t="s">
        <v>737</v>
      </c>
      <c r="E1752" s="33">
        <v>98</v>
      </c>
      <c r="F1752" s="33">
        <v>153</v>
      </c>
      <c r="G1752" s="33">
        <v>9.1</v>
      </c>
      <c r="H1752" s="33">
        <v>36.4</v>
      </c>
      <c r="I1752" s="33">
        <v>301.9</v>
      </c>
      <c r="J1752" s="33">
        <v>20.5</v>
      </c>
      <c r="K1752" s="33">
        <v>56.3</v>
      </c>
      <c r="L1752" s="33">
        <v>136.1</v>
      </c>
      <c r="M1752" s="33">
        <v>132.8</v>
      </c>
      <c r="N1752" s="33">
        <v>97.6</v>
      </c>
      <c r="O1752" s="33">
        <v>28</v>
      </c>
      <c r="P1752" s="299">
        <v>18.1</v>
      </c>
      <c r="Q1752" s="299">
        <v>18.7</v>
      </c>
      <c r="R1752" s="299">
        <v>17.9</v>
      </c>
      <c r="S1752" s="299">
        <v>18.23</v>
      </c>
      <c r="T1752" s="33">
        <v>776.74</v>
      </c>
      <c r="U1752" s="43">
        <v>6.42</v>
      </c>
      <c r="V1752" s="38">
        <v>3</v>
      </c>
    </row>
    <row r="1753" s="17" customFormat="1" spans="1:22">
      <c r="A1753" s="394"/>
      <c r="B1753" s="394"/>
      <c r="C1753" s="467"/>
      <c r="D1753" s="32" t="s">
        <v>787</v>
      </c>
      <c r="E1753" s="33">
        <v>95</v>
      </c>
      <c r="F1753" s="33">
        <v>138</v>
      </c>
      <c r="G1753" s="33">
        <v>5.7</v>
      </c>
      <c r="H1753" s="33">
        <v>27.4</v>
      </c>
      <c r="I1753" s="33">
        <v>380.7</v>
      </c>
      <c r="J1753" s="33">
        <v>22.4</v>
      </c>
      <c r="K1753" s="33">
        <v>81.8</v>
      </c>
      <c r="L1753" s="33">
        <v>120.5</v>
      </c>
      <c r="M1753" s="33">
        <v>110.3</v>
      </c>
      <c r="N1753" s="33">
        <v>91.5</v>
      </c>
      <c r="O1753" s="33">
        <v>28</v>
      </c>
      <c r="P1753" s="299">
        <v>13.99</v>
      </c>
      <c r="Q1753" s="299">
        <v>14.52</v>
      </c>
      <c r="R1753" s="299">
        <v>14.65</v>
      </c>
      <c r="S1753" s="299">
        <v>14.39</v>
      </c>
      <c r="T1753" s="33">
        <v>719.3</v>
      </c>
      <c r="U1753" s="43">
        <v>8.25</v>
      </c>
      <c r="V1753" s="38">
        <v>2</v>
      </c>
    </row>
    <row r="1754" s="17" customFormat="1" spans="1:22">
      <c r="A1754" s="394"/>
      <c r="B1754" s="394"/>
      <c r="C1754" s="467"/>
      <c r="D1754" s="32" t="s">
        <v>729</v>
      </c>
      <c r="E1754" s="33">
        <v>89.5</v>
      </c>
      <c r="F1754" s="33">
        <v>140</v>
      </c>
      <c r="G1754" s="33">
        <v>6.9</v>
      </c>
      <c r="H1754" s="33">
        <v>22.2</v>
      </c>
      <c r="I1754" s="33">
        <v>224.3</v>
      </c>
      <c r="J1754" s="33">
        <v>19.6</v>
      </c>
      <c r="K1754" s="33">
        <v>88.3</v>
      </c>
      <c r="L1754" s="33">
        <v>151.3</v>
      </c>
      <c r="M1754" s="33">
        <v>148</v>
      </c>
      <c r="N1754" s="33">
        <v>97.8</v>
      </c>
      <c r="O1754" s="33">
        <v>30.6</v>
      </c>
      <c r="P1754" s="299">
        <v>12.04</v>
      </c>
      <c r="Q1754" s="299">
        <v>12.5</v>
      </c>
      <c r="R1754" s="299">
        <v>10.77</v>
      </c>
      <c r="S1754" s="299">
        <v>11.77</v>
      </c>
      <c r="T1754" s="33">
        <v>588.5</v>
      </c>
      <c r="U1754" s="43">
        <v>4.44</v>
      </c>
      <c r="V1754" s="38">
        <v>7</v>
      </c>
    </row>
    <row r="1755" s="17" customFormat="1" spans="1:22">
      <c r="A1755" s="394"/>
      <c r="B1755" s="394"/>
      <c r="C1755" s="467"/>
      <c r="D1755" s="32" t="s">
        <v>916</v>
      </c>
      <c r="E1755" s="33">
        <v>100</v>
      </c>
      <c r="F1755" s="33">
        <v>156</v>
      </c>
      <c r="G1755" s="33">
        <v>5.2</v>
      </c>
      <c r="H1755" s="33">
        <v>25.2</v>
      </c>
      <c r="I1755" s="33">
        <v>384.6</v>
      </c>
      <c r="J1755" s="33">
        <v>18.2</v>
      </c>
      <c r="K1755" s="33">
        <v>72.2</v>
      </c>
      <c r="L1755" s="33">
        <v>158.2</v>
      </c>
      <c r="M1755" s="33">
        <v>147.7</v>
      </c>
      <c r="N1755" s="33">
        <v>93.4</v>
      </c>
      <c r="O1755" s="33">
        <v>29.7</v>
      </c>
      <c r="P1755" s="299">
        <v>14.35</v>
      </c>
      <c r="Q1755" s="299">
        <v>14.36</v>
      </c>
      <c r="R1755" s="299">
        <v>14.4</v>
      </c>
      <c r="S1755" s="299">
        <v>14.37</v>
      </c>
      <c r="T1755" s="33">
        <v>718.5</v>
      </c>
      <c r="U1755" s="43">
        <v>5.12</v>
      </c>
      <c r="V1755" s="38">
        <v>8</v>
      </c>
    </row>
    <row r="1756" s="17" customFormat="1" spans="1:22">
      <c r="A1756" s="394"/>
      <c r="B1756" s="394"/>
      <c r="C1756" s="467"/>
      <c r="D1756" s="32" t="s">
        <v>757</v>
      </c>
      <c r="E1756" s="33">
        <v>95.2</v>
      </c>
      <c r="F1756" s="33">
        <v>151</v>
      </c>
      <c r="G1756" s="33">
        <v>5</v>
      </c>
      <c r="H1756" s="33">
        <v>29.4</v>
      </c>
      <c r="I1756" s="33">
        <v>488</v>
      </c>
      <c r="J1756" s="33">
        <v>19.7</v>
      </c>
      <c r="K1756" s="33">
        <v>67</v>
      </c>
      <c r="L1756" s="33">
        <v>142.2</v>
      </c>
      <c r="M1756" s="33">
        <v>131.7</v>
      </c>
      <c r="N1756" s="33">
        <v>92.6</v>
      </c>
      <c r="O1756" s="33">
        <v>28</v>
      </c>
      <c r="P1756" s="299">
        <v>16.78</v>
      </c>
      <c r="Q1756" s="299">
        <v>16.86</v>
      </c>
      <c r="R1756" s="299">
        <v>16.82</v>
      </c>
      <c r="S1756" s="299">
        <v>16.82</v>
      </c>
      <c r="T1756" s="33">
        <v>709.8</v>
      </c>
      <c r="U1756" s="43">
        <v>4.75</v>
      </c>
      <c r="V1756" s="38">
        <v>2</v>
      </c>
    </row>
    <row r="1757" s="17" customFormat="1" spans="1:22">
      <c r="A1757" s="394"/>
      <c r="B1757" s="394"/>
      <c r="C1757" s="467"/>
      <c r="D1757" s="34" t="s">
        <v>580</v>
      </c>
      <c r="E1757" s="35">
        <f t="shared" ref="E1757:T1757" si="68">AVERAGE(E1746:E1756)</f>
        <v>99.0090909090909</v>
      </c>
      <c r="F1757" s="35">
        <f t="shared" si="68"/>
        <v>149.272727272727</v>
      </c>
      <c r="G1757" s="35">
        <f t="shared" si="68"/>
        <v>7.11818181818182</v>
      </c>
      <c r="H1757" s="35">
        <f t="shared" si="68"/>
        <v>31.9272727272727</v>
      </c>
      <c r="I1757" s="35">
        <f t="shared" si="68"/>
        <v>368.254545454545</v>
      </c>
      <c r="J1757" s="35">
        <f t="shared" si="68"/>
        <v>21.0727272727273</v>
      </c>
      <c r="K1757" s="35">
        <f t="shared" si="68"/>
        <v>67.4181818181818</v>
      </c>
      <c r="L1757" s="35">
        <f t="shared" si="68"/>
        <v>141.145454545455</v>
      </c>
      <c r="M1757" s="35">
        <f t="shared" si="68"/>
        <v>130.709090909091</v>
      </c>
      <c r="N1757" s="35">
        <f t="shared" si="68"/>
        <v>92.5545454545455</v>
      </c>
      <c r="O1757" s="35">
        <f t="shared" si="68"/>
        <v>28.4818181818182</v>
      </c>
      <c r="P1757" s="301">
        <f t="shared" si="68"/>
        <v>14.5336363636364</v>
      </c>
      <c r="Q1757" s="301">
        <f t="shared" si="68"/>
        <v>14.6454545454545</v>
      </c>
      <c r="R1757" s="301">
        <f t="shared" si="68"/>
        <v>14.44</v>
      </c>
      <c r="S1757" s="301">
        <f t="shared" si="68"/>
        <v>14.54</v>
      </c>
      <c r="T1757" s="35">
        <f t="shared" si="68"/>
        <v>690.213636363636</v>
      </c>
      <c r="U1757" s="45">
        <v>5.98452741902162</v>
      </c>
      <c r="V1757" s="46">
        <v>2</v>
      </c>
    </row>
    <row r="1758" s="17" customFormat="1" spans="1:22">
      <c r="A1758" s="394" t="s">
        <v>866</v>
      </c>
      <c r="B1758" s="394"/>
      <c r="C1758" s="467" t="s">
        <v>1003</v>
      </c>
      <c r="D1758" s="32" t="s">
        <v>762</v>
      </c>
      <c r="E1758" s="33">
        <v>102.2</v>
      </c>
      <c r="F1758" s="33">
        <v>147</v>
      </c>
      <c r="G1758" s="33">
        <v>7.3</v>
      </c>
      <c r="H1758" s="33">
        <v>31.5</v>
      </c>
      <c r="I1758" s="33">
        <v>331.5</v>
      </c>
      <c r="J1758" s="33">
        <v>21.5</v>
      </c>
      <c r="K1758" s="33">
        <v>68.3</v>
      </c>
      <c r="L1758" s="33">
        <v>125.5</v>
      </c>
      <c r="M1758" s="33">
        <v>115.6</v>
      </c>
      <c r="N1758" s="33">
        <v>92.1</v>
      </c>
      <c r="O1758" s="33">
        <v>28</v>
      </c>
      <c r="P1758" s="299">
        <v>330.13</v>
      </c>
      <c r="Q1758" s="299">
        <v>338.15</v>
      </c>
      <c r="R1758" s="299"/>
      <c r="S1758" s="299">
        <v>334.14</v>
      </c>
      <c r="T1758" s="33">
        <v>668.28</v>
      </c>
      <c r="U1758" s="43">
        <v>4.5</v>
      </c>
      <c r="V1758" s="38">
        <v>4</v>
      </c>
    </row>
    <row r="1759" s="17" customFormat="1" spans="1:22">
      <c r="A1759" s="394"/>
      <c r="B1759" s="394"/>
      <c r="C1759" s="467"/>
      <c r="D1759" s="32" t="s">
        <v>775</v>
      </c>
      <c r="E1759" s="33">
        <v>92.3</v>
      </c>
      <c r="F1759" s="33">
        <v>156</v>
      </c>
      <c r="G1759" s="33">
        <v>6.3</v>
      </c>
      <c r="H1759" s="33">
        <v>31.5</v>
      </c>
      <c r="I1759" s="33">
        <v>400</v>
      </c>
      <c r="J1759" s="33">
        <v>20.2</v>
      </c>
      <c r="K1759" s="33">
        <v>64</v>
      </c>
      <c r="L1759" s="33">
        <v>126</v>
      </c>
      <c r="M1759" s="33">
        <v>118.2</v>
      </c>
      <c r="N1759" s="33">
        <v>93.8</v>
      </c>
      <c r="O1759" s="33">
        <v>30.1</v>
      </c>
      <c r="P1759" s="299">
        <v>149.38</v>
      </c>
      <c r="Q1759" s="299">
        <v>155.86</v>
      </c>
      <c r="R1759" s="299"/>
      <c r="S1759" s="299">
        <v>152.62</v>
      </c>
      <c r="T1759" s="33">
        <v>646</v>
      </c>
      <c r="U1759" s="43">
        <v>8.32</v>
      </c>
      <c r="V1759" s="38">
        <v>5</v>
      </c>
    </row>
    <row r="1760" s="17" customFormat="1" spans="1:22">
      <c r="A1760" s="394"/>
      <c r="B1760" s="394"/>
      <c r="C1760" s="467"/>
      <c r="D1760" s="32" t="s">
        <v>742</v>
      </c>
      <c r="E1760" s="33">
        <v>102.2</v>
      </c>
      <c r="F1760" s="33">
        <v>147</v>
      </c>
      <c r="G1760" s="33">
        <v>6.9</v>
      </c>
      <c r="H1760" s="33">
        <v>36.4</v>
      </c>
      <c r="I1760" s="33">
        <v>427.5</v>
      </c>
      <c r="J1760" s="33">
        <v>21.8</v>
      </c>
      <c r="K1760" s="33">
        <v>59.9</v>
      </c>
      <c r="L1760" s="33">
        <v>144.6</v>
      </c>
      <c r="M1760" s="33">
        <v>137.9</v>
      </c>
      <c r="N1760" s="33">
        <v>95.4</v>
      </c>
      <c r="O1760" s="33">
        <v>28.2</v>
      </c>
      <c r="P1760" s="299">
        <v>203.2</v>
      </c>
      <c r="Q1760" s="299">
        <v>202.2</v>
      </c>
      <c r="R1760" s="299"/>
      <c r="S1760" s="299">
        <v>202.7</v>
      </c>
      <c r="T1760" s="33">
        <v>676</v>
      </c>
      <c r="U1760" s="43">
        <v>4.4</v>
      </c>
      <c r="V1760" s="38">
        <v>3</v>
      </c>
    </row>
    <row r="1761" s="17" customFormat="1" spans="1:22">
      <c r="A1761" s="394"/>
      <c r="B1761" s="394"/>
      <c r="C1761" s="467"/>
      <c r="D1761" s="32" t="s">
        <v>737</v>
      </c>
      <c r="E1761" s="33">
        <v>105.2</v>
      </c>
      <c r="F1761" s="33">
        <v>153</v>
      </c>
      <c r="G1761" s="33">
        <v>7.2</v>
      </c>
      <c r="H1761" s="33">
        <v>27.1</v>
      </c>
      <c r="I1761" s="33">
        <v>277</v>
      </c>
      <c r="J1761" s="33">
        <v>20.1</v>
      </c>
      <c r="K1761" s="33">
        <v>74.1</v>
      </c>
      <c r="L1761" s="33">
        <v>129.3</v>
      </c>
      <c r="M1761" s="33">
        <v>127.8</v>
      </c>
      <c r="N1761" s="33">
        <v>98.8</v>
      </c>
      <c r="O1761" s="33">
        <v>28.7</v>
      </c>
      <c r="P1761" s="299">
        <v>153.5</v>
      </c>
      <c r="Q1761" s="299">
        <v>156.8</v>
      </c>
      <c r="R1761" s="299"/>
      <c r="S1761" s="299">
        <v>155.1</v>
      </c>
      <c r="T1761" s="33">
        <v>758.1</v>
      </c>
      <c r="U1761" s="43">
        <v>3.49</v>
      </c>
      <c r="V1761" s="38">
        <v>2</v>
      </c>
    </row>
    <row r="1762" s="17" customFormat="1" spans="1:22">
      <c r="A1762" s="394"/>
      <c r="B1762" s="394"/>
      <c r="C1762" s="467"/>
      <c r="D1762" s="32" t="s">
        <v>787</v>
      </c>
      <c r="E1762" s="33">
        <v>97.3</v>
      </c>
      <c r="F1762" s="33">
        <v>136</v>
      </c>
      <c r="G1762" s="33">
        <v>7.1</v>
      </c>
      <c r="H1762" s="33">
        <v>26.3</v>
      </c>
      <c r="I1762" s="33">
        <v>267.8</v>
      </c>
      <c r="J1762" s="33">
        <v>21.6</v>
      </c>
      <c r="K1762" s="33">
        <v>82.1</v>
      </c>
      <c r="L1762" s="33">
        <v>125.5</v>
      </c>
      <c r="M1762" s="33">
        <v>122.3</v>
      </c>
      <c r="N1762" s="33">
        <v>97.5</v>
      </c>
      <c r="O1762" s="33">
        <v>30</v>
      </c>
      <c r="P1762" s="299">
        <v>366.32</v>
      </c>
      <c r="Q1762" s="299">
        <v>360.21</v>
      </c>
      <c r="R1762" s="299"/>
      <c r="S1762" s="299">
        <v>363.27</v>
      </c>
      <c r="T1762" s="33">
        <v>726.5</v>
      </c>
      <c r="U1762" s="43">
        <v>7.08</v>
      </c>
      <c r="V1762" s="38">
        <v>2</v>
      </c>
    </row>
    <row r="1763" s="17" customFormat="1" spans="1:22">
      <c r="A1763" s="394"/>
      <c r="B1763" s="394"/>
      <c r="C1763" s="467"/>
      <c r="D1763" s="32" t="s">
        <v>729</v>
      </c>
      <c r="E1763" s="33">
        <v>90.2</v>
      </c>
      <c r="F1763" s="33">
        <v>139</v>
      </c>
      <c r="G1763" s="33">
        <v>7.2</v>
      </c>
      <c r="H1763" s="33">
        <v>26.3</v>
      </c>
      <c r="I1763" s="33">
        <v>264.1</v>
      </c>
      <c r="J1763" s="33">
        <v>19.3</v>
      </c>
      <c r="K1763" s="33">
        <v>73.2</v>
      </c>
      <c r="L1763" s="33">
        <v>140.3</v>
      </c>
      <c r="M1763" s="33">
        <v>137</v>
      </c>
      <c r="N1763" s="33">
        <v>97.6</v>
      </c>
      <c r="O1763" s="33">
        <v>31.7</v>
      </c>
      <c r="P1763" s="299">
        <v>147.12</v>
      </c>
      <c r="Q1763" s="299">
        <v>163.25</v>
      </c>
      <c r="R1763" s="299"/>
      <c r="S1763" s="299">
        <v>155.18</v>
      </c>
      <c r="T1763" s="33">
        <v>620.7</v>
      </c>
      <c r="U1763" s="43">
        <v>2.93</v>
      </c>
      <c r="V1763" s="38">
        <v>2</v>
      </c>
    </row>
    <row r="1764" s="17" customFormat="1" spans="1:22">
      <c r="A1764" s="394"/>
      <c r="B1764" s="394"/>
      <c r="C1764" s="467"/>
      <c r="D1764" s="32" t="s">
        <v>916</v>
      </c>
      <c r="E1764" s="33">
        <v>99.4</v>
      </c>
      <c r="F1764" s="33">
        <v>156</v>
      </c>
      <c r="G1764" s="33">
        <v>5</v>
      </c>
      <c r="H1764" s="33">
        <v>28.2</v>
      </c>
      <c r="I1764" s="33">
        <v>464</v>
      </c>
      <c r="J1764" s="33">
        <v>19.2</v>
      </c>
      <c r="K1764" s="33">
        <v>68.1</v>
      </c>
      <c r="L1764" s="33">
        <v>134.5</v>
      </c>
      <c r="M1764" s="33">
        <v>126.5</v>
      </c>
      <c r="N1764" s="33">
        <v>94.1</v>
      </c>
      <c r="O1764" s="33">
        <v>28.7</v>
      </c>
      <c r="P1764" s="299">
        <v>360.1</v>
      </c>
      <c r="Q1764" s="299">
        <v>365.7</v>
      </c>
      <c r="R1764" s="299"/>
      <c r="S1764" s="299">
        <v>362.9</v>
      </c>
      <c r="T1764" s="33">
        <v>725.8</v>
      </c>
      <c r="U1764" s="43">
        <v>4.55</v>
      </c>
      <c r="V1764" s="38">
        <v>4</v>
      </c>
    </row>
    <row r="1765" s="17" customFormat="1" spans="1:22">
      <c r="A1765" s="394"/>
      <c r="B1765" s="394"/>
      <c r="C1765" s="467"/>
      <c r="D1765" s="32" t="s">
        <v>757</v>
      </c>
      <c r="E1765" s="33">
        <v>99.4</v>
      </c>
      <c r="F1765" s="33">
        <v>150</v>
      </c>
      <c r="G1765" s="33">
        <v>6.5</v>
      </c>
      <c r="H1765" s="33">
        <v>39.3</v>
      </c>
      <c r="I1765" s="33">
        <v>502.9</v>
      </c>
      <c r="J1765" s="33">
        <v>22.6</v>
      </c>
      <c r="K1765" s="33">
        <v>57.6</v>
      </c>
      <c r="L1765" s="33">
        <v>123.1</v>
      </c>
      <c r="M1765" s="33">
        <v>119.5</v>
      </c>
      <c r="N1765" s="33">
        <v>97.1</v>
      </c>
      <c r="O1765" s="33">
        <v>28.2</v>
      </c>
      <c r="P1765" s="299">
        <v>367.7</v>
      </c>
      <c r="Q1765" s="299">
        <v>367.9</v>
      </c>
      <c r="R1765" s="299"/>
      <c r="S1765" s="299">
        <v>367.8</v>
      </c>
      <c r="T1765" s="33">
        <v>735.7</v>
      </c>
      <c r="U1765" s="43">
        <v>11</v>
      </c>
      <c r="V1765" s="38">
        <v>4</v>
      </c>
    </row>
    <row r="1766" s="17" customFormat="1" spans="1:22">
      <c r="A1766" s="394"/>
      <c r="B1766" s="394"/>
      <c r="C1766" s="467"/>
      <c r="D1766" s="34" t="s">
        <v>580</v>
      </c>
      <c r="E1766" s="35">
        <f t="shared" ref="E1766:Q1766" si="69">AVERAGE(E1758:E1765)</f>
        <v>98.525</v>
      </c>
      <c r="F1766" s="35">
        <f t="shared" si="69"/>
        <v>148</v>
      </c>
      <c r="G1766" s="35">
        <f t="shared" si="69"/>
        <v>6.6875</v>
      </c>
      <c r="H1766" s="35">
        <f t="shared" si="69"/>
        <v>30.825</v>
      </c>
      <c r="I1766" s="35">
        <f t="shared" si="69"/>
        <v>366.85</v>
      </c>
      <c r="J1766" s="35">
        <f t="shared" si="69"/>
        <v>20.7875</v>
      </c>
      <c r="K1766" s="35">
        <f t="shared" si="69"/>
        <v>68.4125</v>
      </c>
      <c r="L1766" s="35">
        <f t="shared" si="69"/>
        <v>131.1</v>
      </c>
      <c r="M1766" s="35">
        <f t="shared" si="69"/>
        <v>125.6</v>
      </c>
      <c r="N1766" s="35">
        <f t="shared" si="69"/>
        <v>95.8</v>
      </c>
      <c r="O1766" s="35">
        <f t="shared" si="69"/>
        <v>29.2</v>
      </c>
      <c r="P1766" s="301">
        <f t="shared" si="69"/>
        <v>259.68125</v>
      </c>
      <c r="Q1766" s="301">
        <f t="shared" si="69"/>
        <v>263.75875</v>
      </c>
      <c r="R1766" s="301"/>
      <c r="S1766" s="301">
        <f>AVERAGE(S1758:S1765)</f>
        <v>261.71375</v>
      </c>
      <c r="T1766" s="35">
        <f>AVERAGE(T1758:T1765)</f>
        <v>694.635</v>
      </c>
      <c r="U1766" s="45">
        <v>5.76050548112059</v>
      </c>
      <c r="V1766" s="46">
        <v>4</v>
      </c>
    </row>
    <row r="1767" s="17" customFormat="1" ht="16.5" customHeight="1" spans="1:22">
      <c r="A1767" s="394" t="s">
        <v>871</v>
      </c>
      <c r="B1767" s="467" t="s">
        <v>1004</v>
      </c>
      <c r="C1767" s="474" t="s">
        <v>1005</v>
      </c>
      <c r="D1767" s="468" t="s">
        <v>781</v>
      </c>
      <c r="E1767" s="469">
        <v>100.1</v>
      </c>
      <c r="F1767" s="469">
        <v>143</v>
      </c>
      <c r="G1767" s="469">
        <v>6.9</v>
      </c>
      <c r="H1767" s="469">
        <v>35.3</v>
      </c>
      <c r="I1767" s="469">
        <v>411.6</v>
      </c>
      <c r="J1767" s="469">
        <v>22.2</v>
      </c>
      <c r="K1767" s="469">
        <v>62.9</v>
      </c>
      <c r="L1767" s="469">
        <v>131.5</v>
      </c>
      <c r="M1767" s="469">
        <v>116.5</v>
      </c>
      <c r="N1767" s="469">
        <v>88.6</v>
      </c>
      <c r="O1767" s="469">
        <v>25.4</v>
      </c>
      <c r="P1767" s="475">
        <v>13.25</v>
      </c>
      <c r="Q1767" s="475">
        <v>13.11</v>
      </c>
      <c r="R1767" s="475">
        <v>13.06</v>
      </c>
      <c r="S1767" s="475">
        <v>13.14</v>
      </c>
      <c r="T1767" s="477">
        <v>657</v>
      </c>
      <c r="U1767" s="478">
        <v>3.2</v>
      </c>
      <c r="V1767" s="394">
        <v>9</v>
      </c>
    </row>
    <row r="1768" s="17" customFormat="1" ht="15" customHeight="1" spans="1:22">
      <c r="A1768" s="394"/>
      <c r="B1768" s="467"/>
      <c r="C1768" s="474"/>
      <c r="D1768" s="470" t="s">
        <v>726</v>
      </c>
      <c r="E1768" s="469">
        <v>109</v>
      </c>
      <c r="F1768" s="469">
        <v>152</v>
      </c>
      <c r="G1768" s="469">
        <v>7.8</v>
      </c>
      <c r="H1768" s="469">
        <v>34.1</v>
      </c>
      <c r="I1768" s="469">
        <v>362.8</v>
      </c>
      <c r="J1768" s="469">
        <v>23</v>
      </c>
      <c r="K1768" s="469">
        <v>63.7</v>
      </c>
      <c r="L1768" s="469">
        <v>135.8</v>
      </c>
      <c r="M1768" s="469">
        <v>128.6</v>
      </c>
      <c r="N1768" s="469">
        <v>94.7</v>
      </c>
      <c r="O1768" s="469">
        <v>25.3</v>
      </c>
      <c r="P1768" s="475">
        <v>17.3</v>
      </c>
      <c r="Q1768" s="475">
        <v>17.5</v>
      </c>
      <c r="R1768" s="475">
        <v>16.8</v>
      </c>
      <c r="S1768" s="475">
        <v>17.2</v>
      </c>
      <c r="T1768" s="477">
        <v>713.1</v>
      </c>
      <c r="U1768" s="478">
        <v>0.98</v>
      </c>
      <c r="V1768" s="394">
        <v>10</v>
      </c>
    </row>
    <row r="1769" s="17" customFormat="1" ht="15" customHeight="1" spans="1:22">
      <c r="A1769" s="394"/>
      <c r="B1769" s="467"/>
      <c r="C1769" s="474"/>
      <c r="D1769" s="470" t="s">
        <v>752</v>
      </c>
      <c r="E1769" s="469">
        <v>104.4</v>
      </c>
      <c r="F1769" s="469">
        <v>156</v>
      </c>
      <c r="G1769" s="469">
        <v>6.6</v>
      </c>
      <c r="H1769" s="469">
        <v>28.7</v>
      </c>
      <c r="I1769" s="469">
        <v>333.4</v>
      </c>
      <c r="J1769" s="469">
        <v>20.7</v>
      </c>
      <c r="K1769" s="469">
        <v>72.4</v>
      </c>
      <c r="L1769" s="469">
        <v>154.9</v>
      </c>
      <c r="M1769" s="469">
        <v>143.7</v>
      </c>
      <c r="N1769" s="469">
        <v>92.8</v>
      </c>
      <c r="O1769" s="469">
        <v>24.3</v>
      </c>
      <c r="P1769" s="475">
        <v>12.88</v>
      </c>
      <c r="Q1769" s="475">
        <v>13.07</v>
      </c>
      <c r="R1769" s="475">
        <v>13.53</v>
      </c>
      <c r="S1769" s="475">
        <v>13.16</v>
      </c>
      <c r="T1769" s="477">
        <v>658</v>
      </c>
      <c r="U1769" s="478">
        <v>1.86</v>
      </c>
      <c r="V1769" s="394">
        <v>11</v>
      </c>
    </row>
    <row r="1770" s="17" customFormat="1" ht="15" customHeight="1" spans="1:22">
      <c r="A1770" s="394"/>
      <c r="B1770" s="467"/>
      <c r="C1770" s="474"/>
      <c r="D1770" s="470" t="s">
        <v>994</v>
      </c>
      <c r="E1770" s="469">
        <v>97</v>
      </c>
      <c r="F1770" s="469">
        <v>154</v>
      </c>
      <c r="G1770" s="469">
        <v>9.8</v>
      </c>
      <c r="H1770" s="469">
        <v>33.8</v>
      </c>
      <c r="I1770" s="469">
        <v>344.9</v>
      </c>
      <c r="J1770" s="469">
        <v>23.7</v>
      </c>
      <c r="K1770" s="469">
        <v>70.1</v>
      </c>
      <c r="L1770" s="469">
        <v>132.2</v>
      </c>
      <c r="M1770" s="469">
        <v>123.8</v>
      </c>
      <c r="N1770" s="469">
        <v>93.6</v>
      </c>
      <c r="O1770" s="469">
        <v>28.3</v>
      </c>
      <c r="P1770" s="475">
        <v>13.1</v>
      </c>
      <c r="Q1770" s="475">
        <v>14.95</v>
      </c>
      <c r="R1770" s="475">
        <v>15.7</v>
      </c>
      <c r="S1770" s="475">
        <v>14.58</v>
      </c>
      <c r="T1770" s="477">
        <v>729.2</v>
      </c>
      <c r="U1770" s="478">
        <v>8.29</v>
      </c>
      <c r="V1770" s="394">
        <v>7</v>
      </c>
    </row>
    <row r="1771" s="17" customFormat="1" ht="15" customHeight="1" spans="1:22">
      <c r="A1771" s="394"/>
      <c r="B1771" s="467"/>
      <c r="C1771" s="474"/>
      <c r="D1771" s="470" t="s">
        <v>797</v>
      </c>
      <c r="E1771" s="469">
        <v>103.7</v>
      </c>
      <c r="F1771" s="469">
        <v>156</v>
      </c>
      <c r="G1771" s="469">
        <v>6.8</v>
      </c>
      <c r="H1771" s="469">
        <v>42.5</v>
      </c>
      <c r="I1771" s="469">
        <v>525</v>
      </c>
      <c r="J1771" s="469">
        <v>21.8</v>
      </c>
      <c r="K1771" s="469">
        <v>51.3</v>
      </c>
      <c r="L1771" s="469">
        <v>154.3</v>
      </c>
      <c r="M1771" s="469">
        <v>132.5</v>
      </c>
      <c r="N1771" s="469">
        <v>85.9</v>
      </c>
      <c r="O1771" s="469">
        <v>26.7</v>
      </c>
      <c r="P1771" s="475">
        <v>14.84</v>
      </c>
      <c r="Q1771" s="475">
        <v>15.8</v>
      </c>
      <c r="R1771" s="475">
        <v>14.82</v>
      </c>
      <c r="S1771" s="475">
        <v>15.15</v>
      </c>
      <c r="T1771" s="477">
        <v>765.2</v>
      </c>
      <c r="U1771" s="478">
        <v>3.33</v>
      </c>
      <c r="V1771" s="394">
        <v>7</v>
      </c>
    </row>
    <row r="1772" s="17" customFormat="1" ht="15" customHeight="1" spans="1:22">
      <c r="A1772" s="394"/>
      <c r="B1772" s="467"/>
      <c r="C1772" s="474"/>
      <c r="D1772" s="470" t="s">
        <v>762</v>
      </c>
      <c r="E1772" s="469">
        <v>103.4</v>
      </c>
      <c r="F1772" s="469">
        <v>150</v>
      </c>
      <c r="G1772" s="469">
        <v>8</v>
      </c>
      <c r="H1772" s="469">
        <v>32</v>
      </c>
      <c r="I1772" s="469">
        <v>300</v>
      </c>
      <c r="J1772" s="469">
        <v>21.8</v>
      </c>
      <c r="K1772" s="469">
        <v>68.1</v>
      </c>
      <c r="L1772" s="469">
        <v>140.3</v>
      </c>
      <c r="M1772" s="469">
        <v>128.5</v>
      </c>
      <c r="N1772" s="469">
        <v>91.6</v>
      </c>
      <c r="O1772" s="469">
        <v>26</v>
      </c>
      <c r="P1772" s="475">
        <v>13.93</v>
      </c>
      <c r="Q1772" s="475">
        <v>13.88</v>
      </c>
      <c r="R1772" s="475">
        <v>13.94</v>
      </c>
      <c r="S1772" s="475">
        <v>13.92</v>
      </c>
      <c r="T1772" s="477">
        <v>695.8</v>
      </c>
      <c r="U1772" s="478">
        <v>5.72</v>
      </c>
      <c r="V1772" s="394">
        <v>2</v>
      </c>
    </row>
    <row r="1773" s="17" customFormat="1" ht="15" customHeight="1" spans="1:22">
      <c r="A1773" s="394"/>
      <c r="B1773" s="467"/>
      <c r="C1773" s="474"/>
      <c r="D1773" s="470" t="s">
        <v>737</v>
      </c>
      <c r="E1773" s="469">
        <v>104.2</v>
      </c>
      <c r="F1773" s="469">
        <v>149</v>
      </c>
      <c r="G1773" s="469">
        <v>5</v>
      </c>
      <c r="H1773" s="469">
        <v>19.1</v>
      </c>
      <c r="I1773" s="469">
        <v>282</v>
      </c>
      <c r="J1773" s="469">
        <v>15</v>
      </c>
      <c r="K1773" s="469">
        <v>78.5</v>
      </c>
      <c r="L1773" s="469">
        <v>165</v>
      </c>
      <c r="M1773" s="469">
        <v>139</v>
      </c>
      <c r="N1773" s="469">
        <v>84.2</v>
      </c>
      <c r="O1773" s="469">
        <v>25.8</v>
      </c>
      <c r="P1773" s="475">
        <v>17.3</v>
      </c>
      <c r="Q1773" s="475">
        <v>16.44</v>
      </c>
      <c r="R1773" s="475">
        <v>15.93</v>
      </c>
      <c r="S1773" s="475">
        <v>16.56</v>
      </c>
      <c r="T1773" s="477">
        <v>612.6</v>
      </c>
      <c r="U1773" s="478">
        <v>6.13</v>
      </c>
      <c r="V1773" s="394">
        <v>6</v>
      </c>
    </row>
    <row r="1774" s="17" customFormat="1" ht="15" customHeight="1" spans="1:22">
      <c r="A1774" s="394"/>
      <c r="B1774" s="467"/>
      <c r="C1774" s="474"/>
      <c r="D1774" s="470" t="s">
        <v>787</v>
      </c>
      <c r="E1774" s="469">
        <v>98.3</v>
      </c>
      <c r="F1774" s="469">
        <v>147</v>
      </c>
      <c r="G1774" s="469">
        <v>8.3</v>
      </c>
      <c r="H1774" s="469">
        <v>32.8</v>
      </c>
      <c r="I1774" s="469">
        <v>293.4</v>
      </c>
      <c r="J1774" s="469">
        <v>20.1</v>
      </c>
      <c r="K1774" s="469">
        <v>61.3</v>
      </c>
      <c r="L1774" s="469">
        <v>112.6</v>
      </c>
      <c r="M1774" s="469">
        <v>97.1</v>
      </c>
      <c r="N1774" s="469">
        <v>86.3</v>
      </c>
      <c r="O1774" s="469">
        <v>25.9</v>
      </c>
      <c r="P1774" s="475">
        <v>13.07</v>
      </c>
      <c r="Q1774" s="475">
        <v>14.51</v>
      </c>
      <c r="R1774" s="475">
        <v>13.56</v>
      </c>
      <c r="S1774" s="475">
        <v>13.71</v>
      </c>
      <c r="T1774" s="477">
        <v>685.7</v>
      </c>
      <c r="U1774" s="478">
        <v>4.65</v>
      </c>
      <c r="V1774" s="394">
        <v>5</v>
      </c>
    </row>
    <row r="1775" s="17" customFormat="1" ht="15" customHeight="1" spans="1:22">
      <c r="A1775" s="394"/>
      <c r="B1775" s="467"/>
      <c r="C1775" s="474"/>
      <c r="D1775" s="470" t="s">
        <v>729</v>
      </c>
      <c r="E1775" s="469">
        <v>99.6</v>
      </c>
      <c r="F1775" s="469">
        <v>148</v>
      </c>
      <c r="G1775" s="469">
        <v>7.6</v>
      </c>
      <c r="H1775" s="469">
        <v>27.1</v>
      </c>
      <c r="I1775" s="469">
        <v>256.1</v>
      </c>
      <c r="J1775" s="469">
        <v>19.2</v>
      </c>
      <c r="K1775" s="469">
        <v>70.9</v>
      </c>
      <c r="L1775" s="469">
        <v>156.7</v>
      </c>
      <c r="M1775" s="469">
        <v>152.7</v>
      </c>
      <c r="N1775" s="469">
        <v>97.4</v>
      </c>
      <c r="O1775" s="469">
        <v>25.7</v>
      </c>
      <c r="P1775" s="475">
        <v>13.91</v>
      </c>
      <c r="Q1775" s="475">
        <v>15.74</v>
      </c>
      <c r="R1775" s="475">
        <v>15.15</v>
      </c>
      <c r="S1775" s="475">
        <v>14.93</v>
      </c>
      <c r="T1775" s="477">
        <v>746.7</v>
      </c>
      <c r="U1775" s="478">
        <v>3.13</v>
      </c>
      <c r="V1775" s="394">
        <v>11</v>
      </c>
    </row>
    <row r="1776" s="17" customFormat="1" ht="15" customHeight="1" spans="1:22">
      <c r="A1776" s="394"/>
      <c r="B1776" s="467"/>
      <c r="C1776" s="474"/>
      <c r="D1776" s="470" t="s">
        <v>916</v>
      </c>
      <c r="E1776" s="469">
        <v>102.3</v>
      </c>
      <c r="F1776" s="469">
        <v>161</v>
      </c>
      <c r="G1776" s="469">
        <v>9.2</v>
      </c>
      <c r="H1776" s="469">
        <v>22.3</v>
      </c>
      <c r="I1776" s="469">
        <v>142.4</v>
      </c>
      <c r="J1776" s="469">
        <v>20</v>
      </c>
      <c r="K1776" s="469">
        <v>89.7</v>
      </c>
      <c r="L1776" s="469">
        <v>179.4</v>
      </c>
      <c r="M1776" s="469">
        <v>159.4</v>
      </c>
      <c r="N1776" s="469">
        <v>88.9</v>
      </c>
      <c r="O1776" s="469">
        <v>25.5</v>
      </c>
      <c r="P1776" s="475">
        <v>13.82</v>
      </c>
      <c r="Q1776" s="475">
        <v>13.66</v>
      </c>
      <c r="R1776" s="475">
        <v>13.24</v>
      </c>
      <c r="S1776" s="475">
        <v>13.57</v>
      </c>
      <c r="T1776" s="477">
        <v>678.7</v>
      </c>
      <c r="U1776" s="478">
        <v>2.13</v>
      </c>
      <c r="V1776" s="394">
        <v>12</v>
      </c>
    </row>
    <row r="1777" s="17" customFormat="1" ht="15" customHeight="1" spans="1:22">
      <c r="A1777" s="394"/>
      <c r="B1777" s="467"/>
      <c r="C1777" s="474"/>
      <c r="D1777" s="470" t="s">
        <v>757</v>
      </c>
      <c r="E1777" s="469">
        <v>100</v>
      </c>
      <c r="F1777" s="469">
        <v>155</v>
      </c>
      <c r="G1777" s="469">
        <v>6.4</v>
      </c>
      <c r="H1777" s="469">
        <v>31.9</v>
      </c>
      <c r="I1777" s="469">
        <v>398.4</v>
      </c>
      <c r="J1777" s="469">
        <v>22.5</v>
      </c>
      <c r="K1777" s="469">
        <v>70.5</v>
      </c>
      <c r="L1777" s="469">
        <v>137</v>
      </c>
      <c r="M1777" s="469">
        <v>127.5</v>
      </c>
      <c r="N1777" s="469">
        <v>93.1</v>
      </c>
      <c r="O1777" s="469">
        <v>23.7</v>
      </c>
      <c r="P1777" s="475">
        <v>14.82</v>
      </c>
      <c r="Q1777" s="475">
        <v>14.54</v>
      </c>
      <c r="R1777" s="475">
        <v>15.12</v>
      </c>
      <c r="S1777" s="475">
        <v>14.83</v>
      </c>
      <c r="T1777" s="477">
        <v>705.8</v>
      </c>
      <c r="U1777" s="478">
        <v>4.63</v>
      </c>
      <c r="V1777" s="394">
        <v>7</v>
      </c>
    </row>
    <row r="1778" s="17" customFormat="1" ht="15" customHeight="1" spans="1:22">
      <c r="A1778" s="394"/>
      <c r="B1778" s="467"/>
      <c r="C1778" s="474"/>
      <c r="D1778" s="471" t="s">
        <v>580</v>
      </c>
      <c r="E1778" s="472">
        <v>102</v>
      </c>
      <c r="F1778" s="472">
        <v>151.9</v>
      </c>
      <c r="G1778" s="472">
        <v>7.5</v>
      </c>
      <c r="H1778" s="472">
        <v>30.9</v>
      </c>
      <c r="I1778" s="472">
        <v>331.8</v>
      </c>
      <c r="J1778" s="472">
        <v>20.9</v>
      </c>
      <c r="K1778" s="472">
        <v>69</v>
      </c>
      <c r="L1778" s="472">
        <v>145.4</v>
      </c>
      <c r="M1778" s="472">
        <v>131.8</v>
      </c>
      <c r="N1778" s="472">
        <v>90.6</v>
      </c>
      <c r="O1778" s="472">
        <v>25.7</v>
      </c>
      <c r="P1778" s="476">
        <v>14.4</v>
      </c>
      <c r="Q1778" s="476">
        <v>14.8</v>
      </c>
      <c r="R1778" s="476">
        <v>14.6</v>
      </c>
      <c r="S1778" s="476">
        <v>14.6</v>
      </c>
      <c r="T1778" s="479">
        <v>695.3</v>
      </c>
      <c r="U1778" s="473">
        <v>4.3</v>
      </c>
      <c r="V1778" s="467">
        <v>9</v>
      </c>
    </row>
    <row r="1779" s="17" customFormat="1" spans="1:22">
      <c r="A1779" s="394" t="s">
        <v>866</v>
      </c>
      <c r="B1779" s="467"/>
      <c r="C1779" s="467" t="s">
        <v>1006</v>
      </c>
      <c r="D1779" s="468" t="s">
        <v>726</v>
      </c>
      <c r="E1779" s="469">
        <v>105.7</v>
      </c>
      <c r="F1779" s="469">
        <v>152</v>
      </c>
      <c r="G1779" s="469">
        <v>7.2</v>
      </c>
      <c r="H1779" s="469">
        <v>35.9</v>
      </c>
      <c r="I1779" s="469">
        <v>398.6</v>
      </c>
      <c r="J1779" s="469">
        <v>24.6</v>
      </c>
      <c r="K1779" s="469">
        <v>68.5</v>
      </c>
      <c r="L1779" s="469">
        <v>139.6</v>
      </c>
      <c r="M1779" s="469">
        <v>122.2</v>
      </c>
      <c r="N1779" s="469">
        <v>87.5</v>
      </c>
      <c r="O1779" s="469">
        <v>27.2</v>
      </c>
      <c r="P1779" s="475">
        <v>16.05</v>
      </c>
      <c r="Q1779" s="475">
        <v>16.25</v>
      </c>
      <c r="R1779" s="475">
        <v>16.15</v>
      </c>
      <c r="S1779" s="475">
        <v>16.15</v>
      </c>
      <c r="T1779" s="477">
        <v>669.6</v>
      </c>
      <c r="U1779" s="478">
        <v>0.94</v>
      </c>
      <c r="V1779" s="394">
        <v>10</v>
      </c>
    </row>
    <row r="1780" s="17" customFormat="1" spans="1:22">
      <c r="A1780" s="394"/>
      <c r="B1780" s="467"/>
      <c r="C1780" s="467"/>
      <c r="D1780" s="470" t="s">
        <v>752</v>
      </c>
      <c r="E1780" s="469">
        <v>100.3</v>
      </c>
      <c r="F1780" s="469">
        <v>151</v>
      </c>
      <c r="G1780" s="469">
        <v>8.8</v>
      </c>
      <c r="H1780" s="469">
        <v>38.6</v>
      </c>
      <c r="I1780" s="469">
        <v>338.4</v>
      </c>
      <c r="J1780" s="469">
        <v>23.8</v>
      </c>
      <c r="K1780" s="469">
        <v>61.6</v>
      </c>
      <c r="L1780" s="469">
        <v>131.1</v>
      </c>
      <c r="M1780" s="469">
        <v>123.1</v>
      </c>
      <c r="N1780" s="469">
        <v>93.9</v>
      </c>
      <c r="O1780" s="469">
        <v>25.6</v>
      </c>
      <c r="P1780" s="475">
        <v>13.55</v>
      </c>
      <c r="Q1780" s="475">
        <v>13.91</v>
      </c>
      <c r="R1780" s="475">
        <v>13.31</v>
      </c>
      <c r="S1780" s="475">
        <v>13.59</v>
      </c>
      <c r="T1780" s="477">
        <v>679.7</v>
      </c>
      <c r="U1780" s="478">
        <v>5.6</v>
      </c>
      <c r="V1780" s="394">
        <v>2</v>
      </c>
    </row>
    <row r="1781" s="17" customFormat="1" spans="1:22">
      <c r="A1781" s="394"/>
      <c r="B1781" s="467"/>
      <c r="C1781" s="467"/>
      <c r="D1781" s="470" t="s">
        <v>785</v>
      </c>
      <c r="E1781" s="469">
        <v>96</v>
      </c>
      <c r="F1781" s="469">
        <v>158</v>
      </c>
      <c r="G1781" s="469">
        <v>9.8</v>
      </c>
      <c r="H1781" s="469">
        <v>33.8</v>
      </c>
      <c r="I1781" s="469">
        <v>344.9</v>
      </c>
      <c r="J1781" s="469">
        <v>23.7</v>
      </c>
      <c r="K1781" s="469">
        <v>70.1</v>
      </c>
      <c r="L1781" s="469">
        <v>133.5</v>
      </c>
      <c r="M1781" s="469">
        <v>126.1</v>
      </c>
      <c r="N1781" s="469">
        <v>94.5</v>
      </c>
      <c r="O1781" s="469">
        <v>28.5</v>
      </c>
      <c r="P1781" s="475">
        <v>13.1</v>
      </c>
      <c r="Q1781" s="475">
        <v>14.95</v>
      </c>
      <c r="R1781" s="475">
        <v>15.7</v>
      </c>
      <c r="S1781" s="475">
        <v>14.58</v>
      </c>
      <c r="T1781" s="477">
        <v>729.2</v>
      </c>
      <c r="U1781" s="478">
        <v>4.79</v>
      </c>
      <c r="V1781" s="394">
        <v>7</v>
      </c>
    </row>
    <row r="1782" s="17" customFormat="1" spans="1:22">
      <c r="A1782" s="394"/>
      <c r="B1782" s="467"/>
      <c r="C1782" s="467"/>
      <c r="D1782" s="470" t="s">
        <v>797</v>
      </c>
      <c r="E1782" s="469">
        <v>96.4</v>
      </c>
      <c r="F1782" s="469">
        <v>159</v>
      </c>
      <c r="G1782" s="469">
        <v>7.2</v>
      </c>
      <c r="H1782" s="469">
        <v>35.9</v>
      </c>
      <c r="I1782" s="469">
        <v>398.6</v>
      </c>
      <c r="J1782" s="469">
        <v>18.1</v>
      </c>
      <c r="K1782" s="469">
        <v>53.2</v>
      </c>
      <c r="L1782" s="469">
        <v>121.4</v>
      </c>
      <c r="M1782" s="469">
        <v>111.8</v>
      </c>
      <c r="N1782" s="469">
        <v>89</v>
      </c>
      <c r="O1782" s="469">
        <v>25.6</v>
      </c>
      <c r="P1782" s="475">
        <v>11.91</v>
      </c>
      <c r="Q1782" s="475">
        <v>11.83</v>
      </c>
      <c r="R1782" s="475">
        <v>11.08</v>
      </c>
      <c r="S1782" s="475">
        <v>11.61</v>
      </c>
      <c r="T1782" s="477">
        <v>580.9</v>
      </c>
      <c r="U1782" s="478">
        <v>-3.33</v>
      </c>
      <c r="V1782" s="394">
        <v>14</v>
      </c>
    </row>
    <row r="1783" s="17" customFormat="1" spans="1:22">
      <c r="A1783" s="394"/>
      <c r="B1783" s="467"/>
      <c r="C1783" s="467"/>
      <c r="D1783" s="470" t="s">
        <v>762</v>
      </c>
      <c r="E1783" s="469">
        <v>102.3</v>
      </c>
      <c r="F1783" s="469">
        <v>150</v>
      </c>
      <c r="G1783" s="469">
        <v>7.2</v>
      </c>
      <c r="H1783" s="469">
        <v>32.4</v>
      </c>
      <c r="I1783" s="469">
        <v>350</v>
      </c>
      <c r="J1783" s="469">
        <v>20.4</v>
      </c>
      <c r="K1783" s="469">
        <v>63</v>
      </c>
      <c r="L1783" s="469">
        <v>141.5</v>
      </c>
      <c r="M1783" s="469">
        <v>125.1</v>
      </c>
      <c r="N1783" s="469">
        <v>88.4</v>
      </c>
      <c r="O1783" s="469">
        <v>25.5</v>
      </c>
      <c r="P1783" s="475">
        <v>12.71</v>
      </c>
      <c r="Q1783" s="475">
        <v>12.53</v>
      </c>
      <c r="R1783" s="475">
        <v>12.36</v>
      </c>
      <c r="S1783" s="475">
        <v>12.53</v>
      </c>
      <c r="T1783" s="477">
        <v>626.7</v>
      </c>
      <c r="U1783" s="478">
        <v>9.37</v>
      </c>
      <c r="V1783" s="394">
        <v>4</v>
      </c>
    </row>
    <row r="1784" s="17" customFormat="1" spans="1:22">
      <c r="A1784" s="394"/>
      <c r="B1784" s="467"/>
      <c r="C1784" s="467"/>
      <c r="D1784" s="470" t="s">
        <v>742</v>
      </c>
      <c r="E1784" s="469">
        <v>102.1</v>
      </c>
      <c r="F1784" s="469">
        <v>147</v>
      </c>
      <c r="G1784" s="469">
        <v>7.4</v>
      </c>
      <c r="H1784" s="469">
        <v>38.5</v>
      </c>
      <c r="I1784" s="469">
        <v>420.3</v>
      </c>
      <c r="J1784" s="469">
        <v>20.5</v>
      </c>
      <c r="K1784" s="469">
        <v>53.2</v>
      </c>
      <c r="L1784" s="469">
        <v>146.9</v>
      </c>
      <c r="M1784" s="469">
        <v>137.6</v>
      </c>
      <c r="N1784" s="469">
        <v>93.7</v>
      </c>
      <c r="O1784" s="469">
        <v>26.6</v>
      </c>
      <c r="P1784" s="475">
        <v>14.78</v>
      </c>
      <c r="Q1784" s="475">
        <v>14.32</v>
      </c>
      <c r="R1784" s="475">
        <v>14.27</v>
      </c>
      <c r="S1784" s="475">
        <v>14.46</v>
      </c>
      <c r="T1784" s="477">
        <v>722.9</v>
      </c>
      <c r="U1784" s="478">
        <v>8.3</v>
      </c>
      <c r="V1784" s="394">
        <v>1</v>
      </c>
    </row>
    <row r="1785" s="17" customFormat="1" spans="1:22">
      <c r="A1785" s="394"/>
      <c r="B1785" s="467"/>
      <c r="C1785" s="467"/>
      <c r="D1785" s="470" t="s">
        <v>737</v>
      </c>
      <c r="E1785" s="469">
        <v>103</v>
      </c>
      <c r="F1785" s="469">
        <v>156</v>
      </c>
      <c r="G1785" s="469">
        <v>16.7</v>
      </c>
      <c r="H1785" s="469">
        <v>44.7</v>
      </c>
      <c r="I1785" s="469">
        <v>167.3</v>
      </c>
      <c r="J1785" s="469">
        <v>23.6</v>
      </c>
      <c r="K1785" s="469">
        <v>52.7</v>
      </c>
      <c r="L1785" s="469">
        <v>156.5</v>
      </c>
      <c r="M1785" s="469">
        <v>144.4</v>
      </c>
      <c r="N1785" s="469">
        <v>92.3</v>
      </c>
      <c r="O1785" s="469">
        <v>24.2</v>
      </c>
      <c r="P1785" s="475">
        <v>17.1</v>
      </c>
      <c r="Q1785" s="475">
        <v>17.4</v>
      </c>
      <c r="R1785" s="475">
        <v>17</v>
      </c>
      <c r="S1785" s="475">
        <v>17.17</v>
      </c>
      <c r="T1785" s="477">
        <v>731.3</v>
      </c>
      <c r="U1785" s="478">
        <v>0.19</v>
      </c>
      <c r="V1785" s="394">
        <v>11</v>
      </c>
    </row>
    <row r="1786" s="17" customFormat="1" spans="1:22">
      <c r="A1786" s="394"/>
      <c r="B1786" s="467"/>
      <c r="C1786" s="467"/>
      <c r="D1786" s="470" t="s">
        <v>787</v>
      </c>
      <c r="E1786" s="469">
        <v>98</v>
      </c>
      <c r="F1786" s="469">
        <v>142</v>
      </c>
      <c r="G1786" s="469">
        <v>6.6</v>
      </c>
      <c r="H1786" s="469">
        <v>27.5</v>
      </c>
      <c r="I1786" s="469">
        <v>316.7</v>
      </c>
      <c r="J1786" s="469">
        <v>19.7</v>
      </c>
      <c r="K1786" s="469">
        <v>71.6</v>
      </c>
      <c r="L1786" s="469">
        <v>141.8</v>
      </c>
      <c r="M1786" s="469">
        <v>131.3</v>
      </c>
      <c r="N1786" s="469">
        <v>92.6</v>
      </c>
      <c r="O1786" s="469">
        <v>26.3</v>
      </c>
      <c r="P1786" s="475">
        <v>13.13</v>
      </c>
      <c r="Q1786" s="475">
        <v>13.72</v>
      </c>
      <c r="R1786" s="475">
        <v>14.1</v>
      </c>
      <c r="S1786" s="475">
        <v>13.65</v>
      </c>
      <c r="T1786" s="477">
        <v>682.5</v>
      </c>
      <c r="U1786" s="478">
        <v>2.71</v>
      </c>
      <c r="V1786" s="394">
        <v>10</v>
      </c>
    </row>
    <row r="1787" s="17" customFormat="1" spans="1:22">
      <c r="A1787" s="394"/>
      <c r="B1787" s="467"/>
      <c r="C1787" s="467"/>
      <c r="D1787" s="470" t="s">
        <v>729</v>
      </c>
      <c r="E1787" s="469">
        <v>85.5</v>
      </c>
      <c r="F1787" s="469">
        <v>141</v>
      </c>
      <c r="G1787" s="469">
        <v>7</v>
      </c>
      <c r="H1787" s="469">
        <v>21.6</v>
      </c>
      <c r="I1787" s="469">
        <v>206.6</v>
      </c>
      <c r="J1787" s="469">
        <v>17.8</v>
      </c>
      <c r="K1787" s="469">
        <v>82.4</v>
      </c>
      <c r="L1787" s="469">
        <v>141.7</v>
      </c>
      <c r="M1787" s="469">
        <v>131</v>
      </c>
      <c r="N1787" s="469">
        <v>92.5</v>
      </c>
      <c r="O1787" s="469">
        <v>26.9</v>
      </c>
      <c r="P1787" s="475">
        <v>11.92</v>
      </c>
      <c r="Q1787" s="475">
        <v>11.12</v>
      </c>
      <c r="R1787" s="475">
        <v>10.88</v>
      </c>
      <c r="S1787" s="475">
        <v>11.31</v>
      </c>
      <c r="T1787" s="477">
        <v>565.3</v>
      </c>
      <c r="U1787" s="478">
        <v>0.32</v>
      </c>
      <c r="V1787" s="394">
        <v>11</v>
      </c>
    </row>
    <row r="1788" s="17" customFormat="1" spans="1:22">
      <c r="A1788" s="394"/>
      <c r="B1788" s="467"/>
      <c r="C1788" s="467"/>
      <c r="D1788" s="470" t="s">
        <v>916</v>
      </c>
      <c r="E1788" s="469">
        <v>98</v>
      </c>
      <c r="F1788" s="469">
        <v>163</v>
      </c>
      <c r="G1788" s="469">
        <v>4.6</v>
      </c>
      <c r="H1788" s="469">
        <v>21.4</v>
      </c>
      <c r="I1788" s="469">
        <v>365.2</v>
      </c>
      <c r="J1788" s="469">
        <v>19.8</v>
      </c>
      <c r="K1788" s="469">
        <v>92.5</v>
      </c>
      <c r="L1788" s="469">
        <v>181.9</v>
      </c>
      <c r="M1788" s="469">
        <v>163.3</v>
      </c>
      <c r="N1788" s="469">
        <v>89.8</v>
      </c>
      <c r="O1788" s="469">
        <v>26.6</v>
      </c>
      <c r="P1788" s="475">
        <v>14.51</v>
      </c>
      <c r="Q1788" s="475">
        <v>14.53</v>
      </c>
      <c r="R1788" s="475">
        <v>14.54</v>
      </c>
      <c r="S1788" s="475">
        <v>14.53</v>
      </c>
      <c r="T1788" s="477">
        <v>726.3</v>
      </c>
      <c r="U1788" s="478">
        <v>6.27</v>
      </c>
      <c r="V1788" s="394">
        <v>6</v>
      </c>
    </row>
    <row r="1789" s="17" customFormat="1" spans="1:22">
      <c r="A1789" s="394"/>
      <c r="B1789" s="467"/>
      <c r="C1789" s="467"/>
      <c r="D1789" s="470" t="s">
        <v>757</v>
      </c>
      <c r="E1789" s="469">
        <v>95.5</v>
      </c>
      <c r="F1789" s="469">
        <v>156</v>
      </c>
      <c r="G1789" s="469">
        <v>8.5</v>
      </c>
      <c r="H1789" s="469">
        <v>30.7</v>
      </c>
      <c r="I1789" s="469">
        <v>261.2</v>
      </c>
      <c r="J1789" s="469">
        <v>21.1</v>
      </c>
      <c r="K1789" s="469">
        <v>68.7</v>
      </c>
      <c r="L1789" s="469">
        <v>145.4</v>
      </c>
      <c r="M1789" s="469">
        <v>131.9</v>
      </c>
      <c r="N1789" s="469">
        <v>90.7</v>
      </c>
      <c r="O1789" s="469">
        <v>26.8</v>
      </c>
      <c r="P1789" s="475">
        <v>16.92</v>
      </c>
      <c r="Q1789" s="475">
        <v>16.88</v>
      </c>
      <c r="R1789" s="475">
        <v>17.05</v>
      </c>
      <c r="S1789" s="475">
        <v>16.95</v>
      </c>
      <c r="T1789" s="477">
        <v>715.3</v>
      </c>
      <c r="U1789" s="478">
        <v>5.56</v>
      </c>
      <c r="V1789" s="394">
        <v>1</v>
      </c>
    </row>
    <row r="1790" s="17" customFormat="1" spans="1:22">
      <c r="A1790" s="394"/>
      <c r="B1790" s="467"/>
      <c r="C1790" s="467"/>
      <c r="D1790" s="471" t="s">
        <v>580</v>
      </c>
      <c r="E1790" s="472">
        <v>98.4</v>
      </c>
      <c r="F1790" s="472">
        <v>152.3</v>
      </c>
      <c r="G1790" s="472">
        <v>8.3</v>
      </c>
      <c r="H1790" s="472">
        <v>32.8</v>
      </c>
      <c r="I1790" s="472">
        <v>324.3</v>
      </c>
      <c r="J1790" s="472">
        <v>21.2</v>
      </c>
      <c r="K1790" s="472">
        <v>67</v>
      </c>
      <c r="L1790" s="472">
        <v>143.8</v>
      </c>
      <c r="M1790" s="472">
        <v>131.6</v>
      </c>
      <c r="N1790" s="472">
        <v>91.4</v>
      </c>
      <c r="O1790" s="472">
        <v>26.3</v>
      </c>
      <c r="P1790" s="476">
        <v>14.15</v>
      </c>
      <c r="Q1790" s="476">
        <v>14.31</v>
      </c>
      <c r="R1790" s="476">
        <v>14.22</v>
      </c>
      <c r="S1790" s="476">
        <v>14.23</v>
      </c>
      <c r="T1790" s="479">
        <v>675.4</v>
      </c>
      <c r="U1790" s="473">
        <v>3.71</v>
      </c>
      <c r="V1790" s="467">
        <v>7</v>
      </c>
    </row>
    <row r="1791" s="17" customFormat="1" spans="1:22">
      <c r="A1791" s="394" t="s">
        <v>866</v>
      </c>
      <c r="B1791" s="467"/>
      <c r="C1791" s="473" t="s">
        <v>1007</v>
      </c>
      <c r="D1791" s="468" t="s">
        <v>762</v>
      </c>
      <c r="E1791" s="469">
        <v>101.3</v>
      </c>
      <c r="F1791" s="469">
        <v>150</v>
      </c>
      <c r="G1791" s="469">
        <v>7.2</v>
      </c>
      <c r="H1791" s="469">
        <v>31</v>
      </c>
      <c r="I1791" s="469">
        <v>330.6</v>
      </c>
      <c r="J1791" s="469">
        <v>22.4</v>
      </c>
      <c r="K1791" s="469">
        <v>72.3</v>
      </c>
      <c r="L1791" s="469">
        <v>138.2</v>
      </c>
      <c r="M1791" s="469">
        <v>122.6</v>
      </c>
      <c r="N1791" s="469">
        <v>88.7</v>
      </c>
      <c r="O1791" s="469">
        <v>25.7</v>
      </c>
      <c r="P1791" s="475">
        <v>338.1</v>
      </c>
      <c r="Q1791" s="475">
        <v>341.7</v>
      </c>
      <c r="R1791" s="480"/>
      <c r="S1791" s="475">
        <v>339.9</v>
      </c>
      <c r="T1791" s="477">
        <v>679.8</v>
      </c>
      <c r="U1791" s="478">
        <v>6.29</v>
      </c>
      <c r="V1791" s="394">
        <v>2</v>
      </c>
    </row>
    <row r="1792" s="17" customFormat="1" spans="1:22">
      <c r="A1792" s="394"/>
      <c r="B1792" s="467"/>
      <c r="C1792" s="473"/>
      <c r="D1792" s="470" t="s">
        <v>775</v>
      </c>
      <c r="E1792" s="469">
        <v>98.2</v>
      </c>
      <c r="F1792" s="469">
        <v>159</v>
      </c>
      <c r="G1792" s="469">
        <v>8.9</v>
      </c>
      <c r="H1792" s="469">
        <v>35.4</v>
      </c>
      <c r="I1792" s="469">
        <v>298</v>
      </c>
      <c r="J1792" s="469">
        <v>21.4</v>
      </c>
      <c r="K1792" s="469">
        <v>60</v>
      </c>
      <c r="L1792" s="469">
        <v>149.8</v>
      </c>
      <c r="M1792" s="469">
        <v>129.4</v>
      </c>
      <c r="N1792" s="469">
        <v>86.4</v>
      </c>
      <c r="O1792" s="469">
        <v>25.3</v>
      </c>
      <c r="P1792" s="475">
        <v>151.7</v>
      </c>
      <c r="Q1792" s="475">
        <v>157.2</v>
      </c>
      <c r="R1792" s="480"/>
      <c r="S1792" s="475">
        <v>154.5</v>
      </c>
      <c r="T1792" s="477">
        <v>653.9</v>
      </c>
      <c r="U1792" s="478">
        <v>9.64</v>
      </c>
      <c r="V1792" s="394">
        <v>4</v>
      </c>
    </row>
    <row r="1793" s="17" customFormat="1" spans="1:22">
      <c r="A1793" s="394"/>
      <c r="B1793" s="467"/>
      <c r="C1793" s="473"/>
      <c r="D1793" s="470" t="s">
        <v>742</v>
      </c>
      <c r="E1793" s="469">
        <v>105.1</v>
      </c>
      <c r="F1793" s="469">
        <v>146</v>
      </c>
      <c r="G1793" s="469">
        <v>7.2</v>
      </c>
      <c r="H1793" s="469">
        <v>35.4</v>
      </c>
      <c r="I1793" s="469">
        <v>391.7</v>
      </c>
      <c r="J1793" s="469">
        <v>23.4</v>
      </c>
      <c r="K1793" s="469">
        <v>66.1</v>
      </c>
      <c r="L1793" s="469">
        <v>132.8</v>
      </c>
      <c r="M1793" s="469">
        <v>128.5</v>
      </c>
      <c r="N1793" s="469">
        <v>96.8</v>
      </c>
      <c r="O1793" s="469">
        <v>26.2</v>
      </c>
      <c r="P1793" s="475">
        <v>204.1</v>
      </c>
      <c r="Q1793" s="475">
        <v>198.6</v>
      </c>
      <c r="R1793" s="480"/>
      <c r="S1793" s="475">
        <v>201.3</v>
      </c>
      <c r="T1793" s="477">
        <v>671.5</v>
      </c>
      <c r="U1793" s="478">
        <v>3.7</v>
      </c>
      <c r="V1793" s="394">
        <v>5</v>
      </c>
    </row>
    <row r="1794" s="17" customFormat="1" spans="1:22">
      <c r="A1794" s="394"/>
      <c r="B1794" s="467"/>
      <c r="C1794" s="473"/>
      <c r="D1794" s="470" t="s">
        <v>737</v>
      </c>
      <c r="E1794" s="469">
        <v>99.2</v>
      </c>
      <c r="F1794" s="469">
        <v>155</v>
      </c>
      <c r="G1794" s="469">
        <v>8.3</v>
      </c>
      <c r="H1794" s="469">
        <v>26.3</v>
      </c>
      <c r="I1794" s="469">
        <v>217</v>
      </c>
      <c r="J1794" s="469">
        <v>19.8</v>
      </c>
      <c r="K1794" s="469">
        <v>75.5</v>
      </c>
      <c r="L1794" s="469">
        <v>164.2</v>
      </c>
      <c r="M1794" s="469">
        <v>158.4</v>
      </c>
      <c r="N1794" s="469">
        <v>96.5</v>
      </c>
      <c r="O1794" s="469">
        <v>25.7</v>
      </c>
      <c r="P1794" s="475">
        <v>153.6</v>
      </c>
      <c r="Q1794" s="475">
        <v>152.9</v>
      </c>
      <c r="R1794" s="480"/>
      <c r="S1794" s="475">
        <v>153.2</v>
      </c>
      <c r="T1794" s="477">
        <v>748.7</v>
      </c>
      <c r="U1794" s="478">
        <v>2.21</v>
      </c>
      <c r="V1794" s="394">
        <v>3</v>
      </c>
    </row>
    <row r="1795" s="17" customFormat="1" ht="15" customHeight="1" spans="1:22">
      <c r="A1795" s="394"/>
      <c r="B1795" s="467"/>
      <c r="C1795" s="473"/>
      <c r="D1795" s="470" t="s">
        <v>787</v>
      </c>
      <c r="E1795" s="469">
        <v>100.7</v>
      </c>
      <c r="F1795" s="469">
        <v>141</v>
      </c>
      <c r="G1795" s="469">
        <v>7.8</v>
      </c>
      <c r="H1795" s="469">
        <v>25.9</v>
      </c>
      <c r="I1795" s="469">
        <v>230.9</v>
      </c>
      <c r="J1795" s="469">
        <v>18.1</v>
      </c>
      <c r="K1795" s="469">
        <v>69.9</v>
      </c>
      <c r="L1795" s="469">
        <v>133.8</v>
      </c>
      <c r="M1795" s="469">
        <v>125.5</v>
      </c>
      <c r="N1795" s="469">
        <v>93.8</v>
      </c>
      <c r="O1795" s="469">
        <v>26.1</v>
      </c>
      <c r="P1795" s="475">
        <v>351.6</v>
      </c>
      <c r="Q1795" s="475">
        <v>349.1</v>
      </c>
      <c r="R1795" s="480"/>
      <c r="S1795" s="475">
        <v>350.4</v>
      </c>
      <c r="T1795" s="477">
        <v>700.8</v>
      </c>
      <c r="U1795" s="478">
        <v>3.28</v>
      </c>
      <c r="V1795" s="394">
        <v>6</v>
      </c>
    </row>
    <row r="1796" s="17" customFormat="1" spans="1:22">
      <c r="A1796" s="394"/>
      <c r="B1796" s="467"/>
      <c r="C1796" s="473"/>
      <c r="D1796" s="470" t="s">
        <v>729</v>
      </c>
      <c r="E1796" s="469">
        <v>89.3</v>
      </c>
      <c r="F1796" s="469">
        <v>142</v>
      </c>
      <c r="G1796" s="469">
        <v>7.2</v>
      </c>
      <c r="H1796" s="469">
        <v>26.2</v>
      </c>
      <c r="I1796" s="469">
        <v>262.8</v>
      </c>
      <c r="J1796" s="469">
        <v>18.1</v>
      </c>
      <c r="K1796" s="469">
        <v>69.3</v>
      </c>
      <c r="L1796" s="469">
        <v>140.3</v>
      </c>
      <c r="M1796" s="469">
        <v>133.3</v>
      </c>
      <c r="N1796" s="469">
        <v>95</v>
      </c>
      <c r="O1796" s="469">
        <v>25.3</v>
      </c>
      <c r="P1796" s="475">
        <v>146</v>
      </c>
      <c r="Q1796" s="475">
        <v>155.8</v>
      </c>
      <c r="R1796" s="480"/>
      <c r="S1796" s="475">
        <v>150.9</v>
      </c>
      <c r="T1796" s="477">
        <v>603.5</v>
      </c>
      <c r="U1796" s="478">
        <v>0.07</v>
      </c>
      <c r="V1796" s="394">
        <v>7</v>
      </c>
    </row>
    <row r="1797" s="17" customFormat="1" spans="1:22">
      <c r="A1797" s="394"/>
      <c r="B1797" s="467"/>
      <c r="C1797" s="473"/>
      <c r="D1797" s="470" t="s">
        <v>916</v>
      </c>
      <c r="E1797" s="469">
        <v>101.4</v>
      </c>
      <c r="F1797" s="469">
        <v>164</v>
      </c>
      <c r="G1797" s="469">
        <v>3.6</v>
      </c>
      <c r="H1797" s="469">
        <v>23.2</v>
      </c>
      <c r="I1797" s="469">
        <v>544.4</v>
      </c>
      <c r="J1797" s="469">
        <v>20.6</v>
      </c>
      <c r="K1797" s="469">
        <v>88.8</v>
      </c>
      <c r="L1797" s="469">
        <v>151.2</v>
      </c>
      <c r="M1797" s="469">
        <v>144.6</v>
      </c>
      <c r="N1797" s="469">
        <v>95.6</v>
      </c>
      <c r="O1797" s="469">
        <v>26.8</v>
      </c>
      <c r="P1797" s="475">
        <v>359.6</v>
      </c>
      <c r="Q1797" s="475">
        <v>357.6</v>
      </c>
      <c r="R1797" s="480"/>
      <c r="S1797" s="475">
        <v>358.6</v>
      </c>
      <c r="T1797" s="477">
        <v>717.2</v>
      </c>
      <c r="U1797" s="478">
        <v>3.31</v>
      </c>
      <c r="V1797" s="394">
        <v>6</v>
      </c>
    </row>
    <row r="1798" s="17" customFormat="1" spans="1:22">
      <c r="A1798" s="394"/>
      <c r="B1798" s="467"/>
      <c r="C1798" s="473"/>
      <c r="D1798" s="470" t="s">
        <v>757</v>
      </c>
      <c r="E1798" s="469">
        <v>98.3</v>
      </c>
      <c r="F1798" s="469">
        <v>152</v>
      </c>
      <c r="G1798" s="469">
        <v>8.8</v>
      </c>
      <c r="H1798" s="469">
        <v>38.6</v>
      </c>
      <c r="I1798" s="469">
        <v>339.7</v>
      </c>
      <c r="J1798" s="469">
        <v>22.4</v>
      </c>
      <c r="K1798" s="469">
        <v>58.1</v>
      </c>
      <c r="L1798" s="469">
        <v>129.4</v>
      </c>
      <c r="M1798" s="469">
        <v>122.7</v>
      </c>
      <c r="N1798" s="469">
        <v>94.8</v>
      </c>
      <c r="O1798" s="469">
        <v>26.6</v>
      </c>
      <c r="P1798" s="475">
        <v>358.9</v>
      </c>
      <c r="Q1798" s="475">
        <v>359.4</v>
      </c>
      <c r="R1798" s="480"/>
      <c r="S1798" s="475">
        <v>359.2</v>
      </c>
      <c r="T1798" s="477">
        <v>718.4</v>
      </c>
      <c r="U1798" s="478">
        <v>8.4</v>
      </c>
      <c r="V1798" s="394">
        <v>5</v>
      </c>
    </row>
    <row r="1799" s="17" customFormat="1" spans="1:22">
      <c r="A1799" s="394"/>
      <c r="B1799" s="467"/>
      <c r="C1799" s="473"/>
      <c r="D1799" s="471" t="s">
        <v>580</v>
      </c>
      <c r="E1799" s="472">
        <v>99.2</v>
      </c>
      <c r="F1799" s="472">
        <v>151.1</v>
      </c>
      <c r="G1799" s="472">
        <v>7.4</v>
      </c>
      <c r="H1799" s="472">
        <v>30.3</v>
      </c>
      <c r="I1799" s="472">
        <v>326.9</v>
      </c>
      <c r="J1799" s="472">
        <v>20.8</v>
      </c>
      <c r="K1799" s="472">
        <v>70</v>
      </c>
      <c r="L1799" s="472">
        <v>142.5</v>
      </c>
      <c r="M1799" s="472">
        <v>133.1</v>
      </c>
      <c r="N1799" s="472">
        <v>93.5</v>
      </c>
      <c r="O1799" s="472">
        <v>26</v>
      </c>
      <c r="P1799" s="476">
        <v>258</v>
      </c>
      <c r="Q1799" s="476">
        <v>259</v>
      </c>
      <c r="R1799" s="481"/>
      <c r="S1799" s="476">
        <v>258.5</v>
      </c>
      <c r="T1799" s="479">
        <v>686.7</v>
      </c>
      <c r="U1799" s="473">
        <v>4.56</v>
      </c>
      <c r="V1799" s="467">
        <v>6</v>
      </c>
    </row>
    <row r="1800" s="17" customFormat="1" ht="14" customHeight="1" spans="1:22">
      <c r="A1800" s="394" t="s">
        <v>871</v>
      </c>
      <c r="B1800" s="467" t="s">
        <v>1008</v>
      </c>
      <c r="C1800" s="467" t="s">
        <v>1009</v>
      </c>
      <c r="D1800" s="468" t="s">
        <v>781</v>
      </c>
      <c r="E1800" s="469">
        <v>105.4</v>
      </c>
      <c r="F1800" s="469">
        <v>148</v>
      </c>
      <c r="G1800" s="469">
        <v>7.3</v>
      </c>
      <c r="H1800" s="469">
        <v>36.8</v>
      </c>
      <c r="I1800" s="469">
        <v>404.1</v>
      </c>
      <c r="J1800" s="469">
        <v>22.6</v>
      </c>
      <c r="K1800" s="469">
        <v>61.4</v>
      </c>
      <c r="L1800" s="469">
        <v>123.6</v>
      </c>
      <c r="M1800" s="469">
        <v>111.6</v>
      </c>
      <c r="N1800" s="469">
        <v>90.3</v>
      </c>
      <c r="O1800" s="469">
        <v>25.9</v>
      </c>
      <c r="P1800" s="475">
        <v>13.15</v>
      </c>
      <c r="Q1800" s="475">
        <v>13.07</v>
      </c>
      <c r="R1800" s="475">
        <v>12.98</v>
      </c>
      <c r="S1800" s="475">
        <v>13.07</v>
      </c>
      <c r="T1800" s="477">
        <v>653.3</v>
      </c>
      <c r="U1800" s="478">
        <v>2.63</v>
      </c>
      <c r="V1800" s="394">
        <v>11</v>
      </c>
    </row>
    <row r="1801" s="17" customFormat="1" spans="1:22">
      <c r="A1801" s="394"/>
      <c r="B1801" s="467"/>
      <c r="C1801" s="467"/>
      <c r="D1801" s="470" t="s">
        <v>726</v>
      </c>
      <c r="E1801" s="469">
        <v>117.3</v>
      </c>
      <c r="F1801" s="469">
        <v>150</v>
      </c>
      <c r="G1801" s="469">
        <v>7.8</v>
      </c>
      <c r="H1801" s="469">
        <v>32.6</v>
      </c>
      <c r="I1801" s="469">
        <v>318</v>
      </c>
      <c r="J1801" s="469">
        <v>21.9</v>
      </c>
      <c r="K1801" s="469">
        <v>67.2</v>
      </c>
      <c r="L1801" s="469">
        <v>136.8</v>
      </c>
      <c r="M1801" s="469">
        <v>124.6</v>
      </c>
      <c r="N1801" s="469">
        <v>91.1</v>
      </c>
      <c r="O1801" s="469">
        <v>29.2</v>
      </c>
      <c r="P1801" s="475">
        <v>17.6</v>
      </c>
      <c r="Q1801" s="475">
        <v>17</v>
      </c>
      <c r="R1801" s="475">
        <v>17.2</v>
      </c>
      <c r="S1801" s="475">
        <v>17.27</v>
      </c>
      <c r="T1801" s="477">
        <v>715.9</v>
      </c>
      <c r="U1801" s="478">
        <v>1.37</v>
      </c>
      <c r="V1801" s="394">
        <v>9</v>
      </c>
    </row>
    <row r="1802" s="17" customFormat="1" spans="1:22">
      <c r="A1802" s="394"/>
      <c r="B1802" s="467"/>
      <c r="C1802" s="467"/>
      <c r="D1802" s="470" t="s">
        <v>752</v>
      </c>
      <c r="E1802" s="469">
        <v>103.2</v>
      </c>
      <c r="F1802" s="469">
        <v>155</v>
      </c>
      <c r="G1802" s="469">
        <v>8.8</v>
      </c>
      <c r="H1802" s="469">
        <v>37.1</v>
      </c>
      <c r="I1802" s="469">
        <v>320.4</v>
      </c>
      <c r="J1802" s="469">
        <v>20.2</v>
      </c>
      <c r="K1802" s="469">
        <v>54.5</v>
      </c>
      <c r="L1802" s="469">
        <v>163.4</v>
      </c>
      <c r="M1802" s="469">
        <v>154.8</v>
      </c>
      <c r="N1802" s="469">
        <v>94.7</v>
      </c>
      <c r="O1802" s="469">
        <v>26.9</v>
      </c>
      <c r="P1802" s="475">
        <v>13.71</v>
      </c>
      <c r="Q1802" s="475">
        <v>13.25</v>
      </c>
      <c r="R1802" s="475">
        <v>13.06</v>
      </c>
      <c r="S1802" s="475">
        <v>13.34</v>
      </c>
      <c r="T1802" s="477">
        <v>667</v>
      </c>
      <c r="U1802" s="478">
        <v>3.25</v>
      </c>
      <c r="V1802" s="394">
        <v>9</v>
      </c>
    </row>
    <row r="1803" s="17" customFormat="1" spans="1:22">
      <c r="A1803" s="394"/>
      <c r="B1803" s="467"/>
      <c r="C1803" s="467"/>
      <c r="D1803" s="470" t="s">
        <v>994</v>
      </c>
      <c r="E1803" s="469">
        <v>100</v>
      </c>
      <c r="F1803" s="469">
        <v>155</v>
      </c>
      <c r="G1803" s="469">
        <v>9.7</v>
      </c>
      <c r="H1803" s="469">
        <v>32.9</v>
      </c>
      <c r="I1803" s="469">
        <v>339.2</v>
      </c>
      <c r="J1803" s="469">
        <v>23</v>
      </c>
      <c r="K1803" s="469">
        <v>69.9</v>
      </c>
      <c r="L1803" s="469">
        <v>131.9</v>
      </c>
      <c r="M1803" s="469">
        <v>121.6</v>
      </c>
      <c r="N1803" s="469">
        <v>92.2</v>
      </c>
      <c r="O1803" s="469">
        <v>27.3</v>
      </c>
      <c r="P1803" s="475">
        <v>14.85</v>
      </c>
      <c r="Q1803" s="475">
        <v>15.7</v>
      </c>
      <c r="R1803" s="475">
        <v>15.05</v>
      </c>
      <c r="S1803" s="475">
        <v>15.2</v>
      </c>
      <c r="T1803" s="477">
        <v>760</v>
      </c>
      <c r="U1803" s="478">
        <v>12.87</v>
      </c>
      <c r="V1803" s="394">
        <v>1</v>
      </c>
    </row>
    <row r="1804" s="17" customFormat="1" spans="1:22">
      <c r="A1804" s="394"/>
      <c r="B1804" s="467"/>
      <c r="C1804" s="467"/>
      <c r="D1804" s="470" t="s">
        <v>797</v>
      </c>
      <c r="E1804" s="469">
        <v>111</v>
      </c>
      <c r="F1804" s="469">
        <v>155</v>
      </c>
      <c r="G1804" s="469">
        <v>7.2</v>
      </c>
      <c r="H1804" s="469">
        <v>46.7</v>
      </c>
      <c r="I1804" s="469">
        <v>548.6</v>
      </c>
      <c r="J1804" s="469">
        <v>23.5</v>
      </c>
      <c r="K1804" s="469">
        <v>50</v>
      </c>
      <c r="L1804" s="469">
        <v>122.8</v>
      </c>
      <c r="M1804" s="469">
        <v>106.4</v>
      </c>
      <c r="N1804" s="469">
        <v>86.6</v>
      </c>
      <c r="O1804" s="469">
        <v>28</v>
      </c>
      <c r="P1804" s="475">
        <v>15.23</v>
      </c>
      <c r="Q1804" s="475">
        <v>14.89</v>
      </c>
      <c r="R1804" s="475">
        <v>15.89</v>
      </c>
      <c r="S1804" s="475">
        <v>15.34</v>
      </c>
      <c r="T1804" s="477">
        <v>774.5</v>
      </c>
      <c r="U1804" s="478">
        <v>3.98</v>
      </c>
      <c r="V1804" s="394">
        <v>4</v>
      </c>
    </row>
    <row r="1805" s="17" customFormat="1" spans="1:22">
      <c r="A1805" s="394"/>
      <c r="B1805" s="467"/>
      <c r="C1805" s="467"/>
      <c r="D1805" s="470" t="s">
        <v>762</v>
      </c>
      <c r="E1805" s="469">
        <v>105</v>
      </c>
      <c r="F1805" s="469">
        <v>151</v>
      </c>
      <c r="G1805" s="469">
        <v>6.8</v>
      </c>
      <c r="H1805" s="469">
        <v>28.8</v>
      </c>
      <c r="I1805" s="469">
        <v>323.5</v>
      </c>
      <c r="J1805" s="469">
        <v>20.5</v>
      </c>
      <c r="K1805" s="469">
        <v>71.2</v>
      </c>
      <c r="L1805" s="469">
        <v>130.9</v>
      </c>
      <c r="M1805" s="469">
        <v>121.4</v>
      </c>
      <c r="N1805" s="469">
        <v>92.7</v>
      </c>
      <c r="O1805" s="469">
        <v>26.4</v>
      </c>
      <c r="P1805" s="475">
        <v>13.86</v>
      </c>
      <c r="Q1805" s="475">
        <v>13.72</v>
      </c>
      <c r="R1805" s="475">
        <v>13.52</v>
      </c>
      <c r="S1805" s="475">
        <v>13.7</v>
      </c>
      <c r="T1805" s="477">
        <v>685</v>
      </c>
      <c r="U1805" s="478">
        <v>4.08</v>
      </c>
      <c r="V1805" s="394">
        <v>5</v>
      </c>
    </row>
    <row r="1806" s="17" customFormat="1" spans="1:22">
      <c r="A1806" s="394"/>
      <c r="B1806" s="467"/>
      <c r="C1806" s="467"/>
      <c r="D1806" s="470" t="s">
        <v>737</v>
      </c>
      <c r="E1806" s="469">
        <v>102.4</v>
      </c>
      <c r="F1806" s="469">
        <v>154</v>
      </c>
      <c r="G1806" s="469">
        <v>4</v>
      </c>
      <c r="H1806" s="469">
        <v>20.1</v>
      </c>
      <c r="I1806" s="469">
        <v>402.5</v>
      </c>
      <c r="J1806" s="469">
        <v>14</v>
      </c>
      <c r="K1806" s="469">
        <v>69.7</v>
      </c>
      <c r="L1806" s="469">
        <v>137</v>
      </c>
      <c r="M1806" s="469">
        <v>132</v>
      </c>
      <c r="N1806" s="469">
        <v>96.4</v>
      </c>
      <c r="O1806" s="469">
        <v>25.3</v>
      </c>
      <c r="P1806" s="475">
        <v>17.24</v>
      </c>
      <c r="Q1806" s="475">
        <v>16.94</v>
      </c>
      <c r="R1806" s="475">
        <v>16.27</v>
      </c>
      <c r="S1806" s="475">
        <v>16.82</v>
      </c>
      <c r="T1806" s="477">
        <v>622.2</v>
      </c>
      <c r="U1806" s="478">
        <v>7.8</v>
      </c>
      <c r="V1806" s="394">
        <v>5</v>
      </c>
    </row>
    <row r="1807" s="17" customFormat="1" spans="1:22">
      <c r="A1807" s="394"/>
      <c r="B1807" s="467"/>
      <c r="C1807" s="467"/>
      <c r="D1807" s="470" t="s">
        <v>787</v>
      </c>
      <c r="E1807" s="469">
        <v>101.7</v>
      </c>
      <c r="F1807" s="469">
        <v>144</v>
      </c>
      <c r="G1807" s="469">
        <v>8.2</v>
      </c>
      <c r="H1807" s="469">
        <v>30.4</v>
      </c>
      <c r="I1807" s="469">
        <v>270.2</v>
      </c>
      <c r="J1807" s="469">
        <v>22.1</v>
      </c>
      <c r="K1807" s="469">
        <v>72.7</v>
      </c>
      <c r="L1807" s="469">
        <v>108.2</v>
      </c>
      <c r="M1807" s="469">
        <v>104.6</v>
      </c>
      <c r="N1807" s="469">
        <v>96.7</v>
      </c>
      <c r="O1807" s="469">
        <v>29.2</v>
      </c>
      <c r="P1807" s="475">
        <v>14.09</v>
      </c>
      <c r="Q1807" s="475">
        <v>14.1</v>
      </c>
      <c r="R1807" s="475">
        <v>13.56</v>
      </c>
      <c r="S1807" s="475">
        <v>13.92</v>
      </c>
      <c r="T1807" s="477">
        <v>695.8</v>
      </c>
      <c r="U1807" s="478">
        <v>6.21</v>
      </c>
      <c r="V1807" s="394">
        <v>1</v>
      </c>
    </row>
    <row r="1808" s="17" customFormat="1" spans="1:22">
      <c r="A1808" s="394"/>
      <c r="B1808" s="467"/>
      <c r="C1808" s="467"/>
      <c r="D1808" s="470" t="s">
        <v>729</v>
      </c>
      <c r="E1808" s="469">
        <v>97.5</v>
      </c>
      <c r="F1808" s="469">
        <v>147</v>
      </c>
      <c r="G1808" s="469">
        <v>7.4</v>
      </c>
      <c r="H1808" s="469">
        <v>29.4</v>
      </c>
      <c r="I1808" s="469">
        <v>296.3</v>
      </c>
      <c r="J1808" s="469">
        <v>19.3</v>
      </c>
      <c r="K1808" s="469">
        <v>65.6</v>
      </c>
      <c r="L1808" s="469">
        <v>156</v>
      </c>
      <c r="M1808" s="469">
        <v>152</v>
      </c>
      <c r="N1808" s="469">
        <v>97.4</v>
      </c>
      <c r="O1808" s="469">
        <v>29.2</v>
      </c>
      <c r="P1808" s="475">
        <v>15.68</v>
      </c>
      <c r="Q1808" s="475">
        <v>16.31</v>
      </c>
      <c r="R1808" s="475">
        <v>15.51</v>
      </c>
      <c r="S1808" s="475">
        <v>15.83</v>
      </c>
      <c r="T1808" s="477">
        <v>791.7</v>
      </c>
      <c r="U1808" s="478">
        <v>9.35</v>
      </c>
      <c r="V1808" s="394">
        <v>1</v>
      </c>
    </row>
    <row r="1809" s="17" customFormat="1" spans="1:22">
      <c r="A1809" s="394"/>
      <c r="B1809" s="467"/>
      <c r="C1809" s="467"/>
      <c r="D1809" s="470" t="s">
        <v>916</v>
      </c>
      <c r="E1809" s="469">
        <v>105</v>
      </c>
      <c r="F1809" s="469">
        <v>161</v>
      </c>
      <c r="G1809" s="469">
        <v>7.4</v>
      </c>
      <c r="H1809" s="469">
        <v>23.3</v>
      </c>
      <c r="I1809" s="469">
        <v>214.9</v>
      </c>
      <c r="J1809" s="469">
        <v>22.8</v>
      </c>
      <c r="K1809" s="469">
        <v>97.9</v>
      </c>
      <c r="L1809" s="469">
        <v>196.2</v>
      </c>
      <c r="M1809" s="469">
        <v>186.2</v>
      </c>
      <c r="N1809" s="469">
        <v>94.9</v>
      </c>
      <c r="O1809" s="469">
        <v>23.4</v>
      </c>
      <c r="P1809" s="475">
        <v>13.85</v>
      </c>
      <c r="Q1809" s="475">
        <v>14.36</v>
      </c>
      <c r="R1809" s="475">
        <v>13.95</v>
      </c>
      <c r="S1809" s="475">
        <v>14.05</v>
      </c>
      <c r="T1809" s="477">
        <v>702.7</v>
      </c>
      <c r="U1809" s="478">
        <v>5.74</v>
      </c>
      <c r="V1809" s="394">
        <v>1</v>
      </c>
    </row>
    <row r="1810" s="17" customFormat="1" spans="1:22">
      <c r="A1810" s="394"/>
      <c r="B1810" s="467"/>
      <c r="C1810" s="467"/>
      <c r="D1810" s="470" t="s">
        <v>757</v>
      </c>
      <c r="E1810" s="469">
        <v>109</v>
      </c>
      <c r="F1810" s="469">
        <v>151</v>
      </c>
      <c r="G1810" s="469">
        <v>6.7</v>
      </c>
      <c r="H1810" s="469">
        <v>29.2</v>
      </c>
      <c r="I1810" s="469">
        <v>335.8</v>
      </c>
      <c r="J1810" s="469">
        <v>21.3</v>
      </c>
      <c r="K1810" s="469">
        <v>72.9</v>
      </c>
      <c r="L1810" s="469">
        <v>142</v>
      </c>
      <c r="M1810" s="469">
        <v>131.9</v>
      </c>
      <c r="N1810" s="469">
        <v>92.9</v>
      </c>
      <c r="O1810" s="469">
        <v>25.4</v>
      </c>
      <c r="P1810" s="475">
        <v>15.28</v>
      </c>
      <c r="Q1810" s="475">
        <v>15.04</v>
      </c>
      <c r="R1810" s="475">
        <v>14.56</v>
      </c>
      <c r="S1810" s="475">
        <v>14.96</v>
      </c>
      <c r="T1810" s="477">
        <v>712.1</v>
      </c>
      <c r="U1810" s="478">
        <v>5.58</v>
      </c>
      <c r="V1810" s="394">
        <v>3</v>
      </c>
    </row>
    <row r="1811" s="17" customFormat="1" spans="1:22">
      <c r="A1811" s="394"/>
      <c r="B1811" s="467"/>
      <c r="C1811" s="467"/>
      <c r="D1811" s="471" t="s">
        <v>580</v>
      </c>
      <c r="E1811" s="472">
        <v>105.2</v>
      </c>
      <c r="F1811" s="472">
        <v>151.9</v>
      </c>
      <c r="G1811" s="472">
        <v>7.4</v>
      </c>
      <c r="H1811" s="472">
        <v>31.6</v>
      </c>
      <c r="I1811" s="472">
        <v>343</v>
      </c>
      <c r="J1811" s="472">
        <v>21</v>
      </c>
      <c r="K1811" s="472">
        <v>68.4</v>
      </c>
      <c r="L1811" s="472">
        <v>140.8</v>
      </c>
      <c r="M1811" s="472">
        <v>131.6</v>
      </c>
      <c r="N1811" s="472">
        <v>93.3</v>
      </c>
      <c r="O1811" s="472">
        <v>26.9</v>
      </c>
      <c r="P1811" s="476">
        <v>15</v>
      </c>
      <c r="Q1811" s="476">
        <v>14.9</v>
      </c>
      <c r="R1811" s="476">
        <v>14.7</v>
      </c>
      <c r="S1811" s="476">
        <v>14.9</v>
      </c>
      <c r="T1811" s="479">
        <v>707.3</v>
      </c>
      <c r="U1811" s="473">
        <v>6.1</v>
      </c>
      <c r="V1811" s="467">
        <v>1</v>
      </c>
    </row>
    <row r="1812" s="17" customFormat="1" spans="1:22">
      <c r="A1812" s="394" t="s">
        <v>866</v>
      </c>
      <c r="B1812" s="467"/>
      <c r="C1812" s="467" t="s">
        <v>995</v>
      </c>
      <c r="D1812" s="468" t="s">
        <v>726</v>
      </c>
      <c r="E1812" s="469">
        <v>104.7</v>
      </c>
      <c r="F1812" s="469">
        <v>150</v>
      </c>
      <c r="G1812" s="469">
        <v>7.1</v>
      </c>
      <c r="H1812" s="469">
        <v>31.5</v>
      </c>
      <c r="I1812" s="469">
        <v>343.7</v>
      </c>
      <c r="J1812" s="469">
        <v>18.9</v>
      </c>
      <c r="K1812" s="469">
        <v>60</v>
      </c>
      <c r="L1812" s="469">
        <v>172.1</v>
      </c>
      <c r="M1812" s="469">
        <v>148.7</v>
      </c>
      <c r="N1812" s="469">
        <v>86.4</v>
      </c>
      <c r="O1812" s="469">
        <v>27.5</v>
      </c>
      <c r="P1812" s="475">
        <v>16.3</v>
      </c>
      <c r="Q1812" s="475">
        <v>15.9</v>
      </c>
      <c r="R1812" s="475">
        <v>15.95</v>
      </c>
      <c r="S1812" s="475">
        <v>16.05</v>
      </c>
      <c r="T1812" s="477">
        <v>665.4</v>
      </c>
      <c r="U1812" s="478">
        <v>0.31</v>
      </c>
      <c r="V1812" s="394">
        <v>11</v>
      </c>
    </row>
    <row r="1813" s="17" customFormat="1" spans="1:22">
      <c r="A1813" s="394"/>
      <c r="B1813" s="467"/>
      <c r="C1813" s="467"/>
      <c r="D1813" s="470" t="s">
        <v>752</v>
      </c>
      <c r="E1813" s="469">
        <v>108.7</v>
      </c>
      <c r="F1813" s="469">
        <v>152</v>
      </c>
      <c r="G1813" s="469">
        <v>9.4</v>
      </c>
      <c r="H1813" s="469">
        <v>39.5</v>
      </c>
      <c r="I1813" s="469">
        <v>321.9</v>
      </c>
      <c r="J1813" s="469">
        <v>20.3</v>
      </c>
      <c r="K1813" s="469">
        <v>51.6</v>
      </c>
      <c r="L1813" s="469">
        <v>157.6</v>
      </c>
      <c r="M1813" s="469">
        <v>151.9</v>
      </c>
      <c r="N1813" s="469">
        <v>96.4</v>
      </c>
      <c r="O1813" s="469">
        <v>27.7</v>
      </c>
      <c r="P1813" s="475">
        <v>12.91</v>
      </c>
      <c r="Q1813" s="475">
        <v>13.27</v>
      </c>
      <c r="R1813" s="475">
        <v>12.67</v>
      </c>
      <c r="S1813" s="475">
        <v>12.95</v>
      </c>
      <c r="T1813" s="477">
        <v>647.7</v>
      </c>
      <c r="U1813" s="478">
        <v>0.62</v>
      </c>
      <c r="V1813" s="394">
        <v>10</v>
      </c>
    </row>
    <row r="1814" s="17" customFormat="1" spans="1:22">
      <c r="A1814" s="394"/>
      <c r="B1814" s="467"/>
      <c r="C1814" s="467"/>
      <c r="D1814" s="470" t="s">
        <v>785</v>
      </c>
      <c r="E1814" s="469">
        <v>94</v>
      </c>
      <c r="F1814" s="469">
        <v>158</v>
      </c>
      <c r="G1814" s="469">
        <v>9.6</v>
      </c>
      <c r="H1814" s="469">
        <v>32.3</v>
      </c>
      <c r="I1814" s="469">
        <v>336.5</v>
      </c>
      <c r="J1814" s="469">
        <v>22.9</v>
      </c>
      <c r="K1814" s="469">
        <v>70.9</v>
      </c>
      <c r="L1814" s="469">
        <v>132.1</v>
      </c>
      <c r="M1814" s="469">
        <v>121.7</v>
      </c>
      <c r="N1814" s="469">
        <v>92.1</v>
      </c>
      <c r="O1814" s="469">
        <v>27.8</v>
      </c>
      <c r="P1814" s="475">
        <v>14.55</v>
      </c>
      <c r="Q1814" s="475">
        <v>14.85</v>
      </c>
      <c r="R1814" s="475">
        <v>14.55</v>
      </c>
      <c r="S1814" s="475">
        <v>14.65</v>
      </c>
      <c r="T1814" s="477">
        <v>732.5</v>
      </c>
      <c r="U1814" s="478">
        <v>5.27</v>
      </c>
      <c r="V1814" s="394">
        <v>6</v>
      </c>
    </row>
    <row r="1815" s="17" customFormat="1" spans="1:22">
      <c r="A1815" s="394"/>
      <c r="B1815" s="467"/>
      <c r="C1815" s="467"/>
      <c r="D1815" s="470" t="s">
        <v>797</v>
      </c>
      <c r="E1815" s="469">
        <v>103.2</v>
      </c>
      <c r="F1815" s="469">
        <v>160</v>
      </c>
      <c r="G1815" s="469">
        <v>7.2</v>
      </c>
      <c r="H1815" s="469">
        <v>41.6</v>
      </c>
      <c r="I1815" s="469">
        <v>477.8</v>
      </c>
      <c r="J1815" s="469">
        <v>25.3</v>
      </c>
      <c r="K1815" s="469">
        <v>58.4</v>
      </c>
      <c r="L1815" s="469">
        <v>118.5</v>
      </c>
      <c r="M1815" s="469">
        <v>109.3</v>
      </c>
      <c r="N1815" s="469">
        <v>92.1</v>
      </c>
      <c r="O1815" s="469">
        <v>26.1</v>
      </c>
      <c r="P1815" s="475">
        <v>12.24</v>
      </c>
      <c r="Q1815" s="475">
        <v>11.75</v>
      </c>
      <c r="R1815" s="475">
        <v>12.06</v>
      </c>
      <c r="S1815" s="475">
        <v>12.02</v>
      </c>
      <c r="T1815" s="477">
        <v>601.4</v>
      </c>
      <c r="U1815" s="478">
        <v>0.08</v>
      </c>
      <c r="V1815" s="394">
        <v>10</v>
      </c>
    </row>
    <row r="1816" s="17" customFormat="1" spans="1:22">
      <c r="A1816" s="394"/>
      <c r="B1816" s="467"/>
      <c r="C1816" s="467"/>
      <c r="D1816" s="470" t="s">
        <v>762</v>
      </c>
      <c r="E1816" s="469">
        <v>102.4</v>
      </c>
      <c r="F1816" s="469">
        <v>150</v>
      </c>
      <c r="G1816" s="469">
        <v>7.3</v>
      </c>
      <c r="H1816" s="469">
        <v>32.2</v>
      </c>
      <c r="I1816" s="469">
        <v>341.1</v>
      </c>
      <c r="J1816" s="469">
        <v>21.1</v>
      </c>
      <c r="K1816" s="469">
        <v>65.5</v>
      </c>
      <c r="L1816" s="469">
        <v>135.3</v>
      </c>
      <c r="M1816" s="469">
        <v>118.5</v>
      </c>
      <c r="N1816" s="469">
        <v>87.6</v>
      </c>
      <c r="O1816" s="469">
        <v>26.1</v>
      </c>
      <c r="P1816" s="475">
        <v>13.01</v>
      </c>
      <c r="Q1816" s="475">
        <v>12.85</v>
      </c>
      <c r="R1816" s="475">
        <v>12.55</v>
      </c>
      <c r="S1816" s="475">
        <v>12.8</v>
      </c>
      <c r="T1816" s="477">
        <v>640.2</v>
      </c>
      <c r="U1816" s="478">
        <v>11.72</v>
      </c>
      <c r="V1816" s="394">
        <v>2</v>
      </c>
    </row>
    <row r="1817" s="17" customFormat="1" spans="1:22">
      <c r="A1817" s="394"/>
      <c r="B1817" s="467"/>
      <c r="C1817" s="467"/>
      <c r="D1817" s="470" t="s">
        <v>742</v>
      </c>
      <c r="E1817" s="469">
        <v>108.4</v>
      </c>
      <c r="F1817" s="469">
        <v>147</v>
      </c>
      <c r="G1817" s="469">
        <v>7.8</v>
      </c>
      <c r="H1817" s="469">
        <v>37.4</v>
      </c>
      <c r="I1817" s="469">
        <v>379.5</v>
      </c>
      <c r="J1817" s="469">
        <v>22.2</v>
      </c>
      <c r="K1817" s="469">
        <v>59.4</v>
      </c>
      <c r="L1817" s="469">
        <v>148.2</v>
      </c>
      <c r="M1817" s="469">
        <v>138.3</v>
      </c>
      <c r="N1817" s="469">
        <v>93.3</v>
      </c>
      <c r="O1817" s="469">
        <v>27.5</v>
      </c>
      <c r="P1817" s="475">
        <v>14.22</v>
      </c>
      <c r="Q1817" s="475">
        <v>14.08</v>
      </c>
      <c r="R1817" s="475">
        <v>14.03</v>
      </c>
      <c r="S1817" s="475">
        <v>14.11</v>
      </c>
      <c r="T1817" s="477">
        <v>705.5</v>
      </c>
      <c r="U1817" s="478">
        <v>5.7</v>
      </c>
      <c r="V1817" s="394">
        <v>7</v>
      </c>
    </row>
    <row r="1818" s="17" customFormat="1" spans="1:22">
      <c r="A1818" s="394"/>
      <c r="B1818" s="467"/>
      <c r="C1818" s="467"/>
      <c r="D1818" s="470" t="s">
        <v>737</v>
      </c>
      <c r="E1818" s="469">
        <v>102</v>
      </c>
      <c r="F1818" s="469">
        <v>156</v>
      </c>
      <c r="G1818" s="469">
        <v>10.6</v>
      </c>
      <c r="H1818" s="469">
        <v>32.8</v>
      </c>
      <c r="I1818" s="469">
        <v>209.7</v>
      </c>
      <c r="J1818" s="469">
        <v>21</v>
      </c>
      <c r="K1818" s="469">
        <v>64.1</v>
      </c>
      <c r="L1818" s="469">
        <v>129</v>
      </c>
      <c r="M1818" s="469">
        <v>125.9</v>
      </c>
      <c r="N1818" s="469">
        <v>97.6</v>
      </c>
      <c r="O1818" s="469">
        <v>26.3</v>
      </c>
      <c r="P1818" s="475">
        <v>17.8</v>
      </c>
      <c r="Q1818" s="475">
        <v>18.4</v>
      </c>
      <c r="R1818" s="475">
        <v>17.6</v>
      </c>
      <c r="S1818" s="475">
        <v>17.93</v>
      </c>
      <c r="T1818" s="477">
        <v>764</v>
      </c>
      <c r="U1818" s="478">
        <v>4.67</v>
      </c>
      <c r="V1818" s="394">
        <v>4</v>
      </c>
    </row>
    <row r="1819" s="17" customFormat="1" spans="1:22">
      <c r="A1819" s="394"/>
      <c r="B1819" s="467"/>
      <c r="C1819" s="467"/>
      <c r="D1819" s="470" t="s">
        <v>787</v>
      </c>
      <c r="E1819" s="469">
        <v>104.7</v>
      </c>
      <c r="F1819" s="469">
        <v>141</v>
      </c>
      <c r="G1819" s="469">
        <v>7.2</v>
      </c>
      <c r="H1819" s="469">
        <v>30.6</v>
      </c>
      <c r="I1819" s="469">
        <v>325</v>
      </c>
      <c r="J1819" s="469">
        <v>19</v>
      </c>
      <c r="K1819" s="469">
        <v>62.1</v>
      </c>
      <c r="L1819" s="469">
        <v>106.9</v>
      </c>
      <c r="M1819" s="469">
        <v>98.1</v>
      </c>
      <c r="N1819" s="469">
        <v>91.8</v>
      </c>
      <c r="O1819" s="469">
        <v>27</v>
      </c>
      <c r="P1819" s="475">
        <v>14.11</v>
      </c>
      <c r="Q1819" s="475">
        <v>15.03</v>
      </c>
      <c r="R1819" s="475">
        <v>13.95</v>
      </c>
      <c r="S1819" s="475">
        <v>14.36</v>
      </c>
      <c r="T1819" s="477">
        <v>718.2</v>
      </c>
      <c r="U1819" s="478">
        <v>8.08</v>
      </c>
      <c r="V1819" s="394">
        <v>3</v>
      </c>
    </row>
    <row r="1820" s="17" customFormat="1" spans="1:22">
      <c r="A1820" s="394"/>
      <c r="B1820" s="467"/>
      <c r="C1820" s="467"/>
      <c r="D1820" s="470" t="s">
        <v>729</v>
      </c>
      <c r="E1820" s="469">
        <v>91</v>
      </c>
      <c r="F1820" s="469">
        <v>140</v>
      </c>
      <c r="G1820" s="469">
        <v>7.2</v>
      </c>
      <c r="H1820" s="469">
        <v>23</v>
      </c>
      <c r="I1820" s="469">
        <v>217.9</v>
      </c>
      <c r="J1820" s="469">
        <v>18.1</v>
      </c>
      <c r="K1820" s="469">
        <v>79</v>
      </c>
      <c r="L1820" s="469">
        <v>162.7</v>
      </c>
      <c r="M1820" s="469">
        <v>155.7</v>
      </c>
      <c r="N1820" s="469">
        <v>95.7</v>
      </c>
      <c r="O1820" s="469">
        <v>28.2</v>
      </c>
      <c r="P1820" s="475">
        <v>11.96</v>
      </c>
      <c r="Q1820" s="475">
        <v>11.83</v>
      </c>
      <c r="R1820" s="475">
        <v>12.25</v>
      </c>
      <c r="S1820" s="475">
        <v>12.01</v>
      </c>
      <c r="T1820" s="477">
        <v>600.7</v>
      </c>
      <c r="U1820" s="478">
        <v>6.62</v>
      </c>
      <c r="V1820" s="394">
        <v>1</v>
      </c>
    </row>
    <row r="1821" s="17" customFormat="1" spans="1:22">
      <c r="A1821" s="394"/>
      <c r="B1821" s="467"/>
      <c r="C1821" s="467"/>
      <c r="D1821" s="470" t="s">
        <v>916</v>
      </c>
      <c r="E1821" s="469">
        <v>107</v>
      </c>
      <c r="F1821" s="469">
        <v>164</v>
      </c>
      <c r="G1821" s="469">
        <v>5</v>
      </c>
      <c r="H1821" s="469">
        <v>22.4</v>
      </c>
      <c r="I1821" s="469">
        <v>348</v>
      </c>
      <c r="J1821" s="469">
        <v>19.6</v>
      </c>
      <c r="K1821" s="469">
        <v>87.5</v>
      </c>
      <c r="L1821" s="469">
        <v>162.8</v>
      </c>
      <c r="M1821" s="469">
        <v>148.7</v>
      </c>
      <c r="N1821" s="469">
        <v>91.3</v>
      </c>
      <c r="O1821" s="469">
        <v>27</v>
      </c>
      <c r="P1821" s="475">
        <v>14.11</v>
      </c>
      <c r="Q1821" s="475">
        <v>14.12</v>
      </c>
      <c r="R1821" s="475">
        <v>14.21</v>
      </c>
      <c r="S1821" s="475">
        <v>14.15</v>
      </c>
      <c r="T1821" s="477">
        <v>707.3</v>
      </c>
      <c r="U1821" s="478">
        <v>3.49</v>
      </c>
      <c r="V1821" s="394">
        <v>10</v>
      </c>
    </row>
    <row r="1822" s="17" customFormat="1" spans="1:22">
      <c r="A1822" s="394"/>
      <c r="B1822" s="467"/>
      <c r="C1822" s="467"/>
      <c r="D1822" s="470" t="s">
        <v>757</v>
      </c>
      <c r="E1822" s="469">
        <v>102.3</v>
      </c>
      <c r="F1822" s="469">
        <v>157</v>
      </c>
      <c r="G1822" s="469">
        <v>7.7</v>
      </c>
      <c r="H1822" s="469">
        <v>30.5</v>
      </c>
      <c r="I1822" s="469">
        <v>296.1</v>
      </c>
      <c r="J1822" s="469">
        <v>21.9</v>
      </c>
      <c r="K1822" s="469">
        <v>71.8</v>
      </c>
      <c r="L1822" s="469">
        <v>142.3</v>
      </c>
      <c r="M1822" s="469">
        <v>128.1</v>
      </c>
      <c r="N1822" s="469">
        <v>90</v>
      </c>
      <c r="O1822" s="469">
        <v>26.3</v>
      </c>
      <c r="P1822" s="475">
        <v>15.16</v>
      </c>
      <c r="Q1822" s="475">
        <v>15.24</v>
      </c>
      <c r="R1822" s="475">
        <v>15.2</v>
      </c>
      <c r="S1822" s="475">
        <v>15.2</v>
      </c>
      <c r="T1822" s="477">
        <v>641.4</v>
      </c>
      <c r="U1822" s="478">
        <v>-5.34</v>
      </c>
      <c r="V1822" s="394">
        <v>12</v>
      </c>
    </row>
    <row r="1823" s="17" customFormat="1" spans="1:22">
      <c r="A1823" s="394"/>
      <c r="B1823" s="467"/>
      <c r="C1823" s="467"/>
      <c r="D1823" s="471" t="s">
        <v>580</v>
      </c>
      <c r="E1823" s="472">
        <v>102.6</v>
      </c>
      <c r="F1823" s="472">
        <v>152.3</v>
      </c>
      <c r="G1823" s="472">
        <v>7.8</v>
      </c>
      <c r="H1823" s="472">
        <v>32.2</v>
      </c>
      <c r="I1823" s="472">
        <v>327</v>
      </c>
      <c r="J1823" s="472">
        <v>20.9</v>
      </c>
      <c r="K1823" s="472">
        <v>66.4</v>
      </c>
      <c r="L1823" s="472">
        <v>142.5</v>
      </c>
      <c r="M1823" s="472">
        <v>131.4</v>
      </c>
      <c r="N1823" s="472">
        <v>92.2</v>
      </c>
      <c r="O1823" s="472">
        <v>27</v>
      </c>
      <c r="P1823" s="476">
        <v>14.22</v>
      </c>
      <c r="Q1823" s="476">
        <v>14.3</v>
      </c>
      <c r="R1823" s="476">
        <v>14.09</v>
      </c>
      <c r="S1823" s="476">
        <v>14.2</v>
      </c>
      <c r="T1823" s="479">
        <v>674.9</v>
      </c>
      <c r="U1823" s="473">
        <v>3.64</v>
      </c>
      <c r="V1823" s="467">
        <v>8</v>
      </c>
    </row>
    <row r="1824" s="17" customFormat="1" spans="1:22">
      <c r="A1824" s="394" t="s">
        <v>866</v>
      </c>
      <c r="B1824" s="467"/>
      <c r="C1824" s="467" t="s">
        <v>1010</v>
      </c>
      <c r="D1824" s="468" t="s">
        <v>762</v>
      </c>
      <c r="E1824" s="469">
        <v>102.4</v>
      </c>
      <c r="F1824" s="469">
        <v>150</v>
      </c>
      <c r="G1824" s="469">
        <v>7</v>
      </c>
      <c r="H1824" s="469">
        <v>32.8</v>
      </c>
      <c r="I1824" s="469">
        <v>368</v>
      </c>
      <c r="J1824" s="469">
        <v>23</v>
      </c>
      <c r="K1824" s="469">
        <v>70.2</v>
      </c>
      <c r="L1824" s="469">
        <v>132.4</v>
      </c>
      <c r="M1824" s="469">
        <v>118.1</v>
      </c>
      <c r="N1824" s="469">
        <v>89.2</v>
      </c>
      <c r="O1824" s="469">
        <v>26.2</v>
      </c>
      <c r="P1824" s="475">
        <v>330.1</v>
      </c>
      <c r="Q1824" s="475">
        <v>337.4</v>
      </c>
      <c r="R1824" s="480"/>
      <c r="S1824" s="475">
        <v>333.8</v>
      </c>
      <c r="T1824" s="477">
        <v>667.5</v>
      </c>
      <c r="U1824" s="478">
        <v>4.38</v>
      </c>
      <c r="V1824" s="394">
        <v>5</v>
      </c>
    </row>
    <row r="1825" s="17" customFormat="1" spans="1:22">
      <c r="A1825" s="394"/>
      <c r="B1825" s="467"/>
      <c r="C1825" s="467"/>
      <c r="D1825" s="470" t="s">
        <v>775</v>
      </c>
      <c r="E1825" s="469">
        <v>106.4</v>
      </c>
      <c r="F1825" s="469">
        <v>157</v>
      </c>
      <c r="G1825" s="469">
        <v>6.7</v>
      </c>
      <c r="H1825" s="469">
        <v>33.6</v>
      </c>
      <c r="I1825" s="469">
        <v>401</v>
      </c>
      <c r="J1825" s="469">
        <v>22.8</v>
      </c>
      <c r="K1825" s="469">
        <v>68</v>
      </c>
      <c r="L1825" s="469">
        <v>124.6</v>
      </c>
      <c r="M1825" s="469">
        <v>115.6</v>
      </c>
      <c r="N1825" s="469">
        <v>92.8</v>
      </c>
      <c r="O1825" s="469">
        <v>26.2</v>
      </c>
      <c r="P1825" s="475">
        <v>153.5</v>
      </c>
      <c r="Q1825" s="475">
        <v>162.3</v>
      </c>
      <c r="R1825" s="480"/>
      <c r="S1825" s="475">
        <v>157.9</v>
      </c>
      <c r="T1825" s="477">
        <v>668.3</v>
      </c>
      <c r="U1825" s="478">
        <v>12.06</v>
      </c>
      <c r="V1825" s="394">
        <v>2</v>
      </c>
    </row>
    <row r="1826" s="17" customFormat="1" spans="1:22">
      <c r="A1826" s="394"/>
      <c r="B1826" s="467"/>
      <c r="C1826" s="467"/>
      <c r="D1826" s="470" t="s">
        <v>742</v>
      </c>
      <c r="E1826" s="469">
        <v>109.6</v>
      </c>
      <c r="F1826" s="469">
        <v>147</v>
      </c>
      <c r="G1826" s="469">
        <v>7.5</v>
      </c>
      <c r="H1826" s="469">
        <v>32.9</v>
      </c>
      <c r="I1826" s="469">
        <v>338.7</v>
      </c>
      <c r="J1826" s="469">
        <v>22.8</v>
      </c>
      <c r="K1826" s="469">
        <v>69.3</v>
      </c>
      <c r="L1826" s="469">
        <v>153.7</v>
      </c>
      <c r="M1826" s="469">
        <v>136.4</v>
      </c>
      <c r="N1826" s="469">
        <v>88.7</v>
      </c>
      <c r="O1826" s="469">
        <v>26.4</v>
      </c>
      <c r="P1826" s="475">
        <v>201.7</v>
      </c>
      <c r="Q1826" s="475">
        <v>205.6</v>
      </c>
      <c r="R1826" s="480"/>
      <c r="S1826" s="475">
        <v>203.7</v>
      </c>
      <c r="T1826" s="477">
        <v>679.2</v>
      </c>
      <c r="U1826" s="478">
        <v>4.9</v>
      </c>
      <c r="V1826" s="394">
        <v>2</v>
      </c>
    </row>
    <row r="1827" s="17" customFormat="1" spans="1:22">
      <c r="A1827" s="394"/>
      <c r="B1827" s="467"/>
      <c r="C1827" s="467"/>
      <c r="D1827" s="470" t="s">
        <v>737</v>
      </c>
      <c r="E1827" s="469">
        <v>106.1</v>
      </c>
      <c r="F1827" s="469">
        <v>155</v>
      </c>
      <c r="G1827" s="469">
        <v>7</v>
      </c>
      <c r="H1827" s="469">
        <v>28.2</v>
      </c>
      <c r="I1827" s="469">
        <v>303</v>
      </c>
      <c r="J1827" s="469">
        <v>22.1</v>
      </c>
      <c r="K1827" s="469">
        <v>78.2</v>
      </c>
      <c r="L1827" s="469">
        <v>148.8</v>
      </c>
      <c r="M1827" s="469">
        <v>147.3</v>
      </c>
      <c r="N1827" s="469">
        <v>99</v>
      </c>
      <c r="O1827" s="469">
        <v>25.1</v>
      </c>
      <c r="P1827" s="475">
        <v>154.8</v>
      </c>
      <c r="Q1827" s="475">
        <v>149</v>
      </c>
      <c r="R1827" s="480"/>
      <c r="S1827" s="475">
        <v>151.9</v>
      </c>
      <c r="T1827" s="477">
        <v>742.2</v>
      </c>
      <c r="U1827" s="478">
        <v>1.33</v>
      </c>
      <c r="V1827" s="394">
        <v>4</v>
      </c>
    </row>
    <row r="1828" s="17" customFormat="1" spans="1:22">
      <c r="A1828" s="394"/>
      <c r="B1828" s="467"/>
      <c r="C1828" s="467"/>
      <c r="D1828" s="470" t="s">
        <v>787</v>
      </c>
      <c r="E1828" s="469">
        <v>103.3</v>
      </c>
      <c r="F1828" s="469">
        <v>144</v>
      </c>
      <c r="G1828" s="469">
        <v>7.2</v>
      </c>
      <c r="H1828" s="469">
        <v>27.5</v>
      </c>
      <c r="I1828" s="469">
        <v>279.5</v>
      </c>
      <c r="J1828" s="469">
        <v>21.1</v>
      </c>
      <c r="K1828" s="469">
        <v>76.7</v>
      </c>
      <c r="L1828" s="469">
        <v>140</v>
      </c>
      <c r="M1828" s="469">
        <v>135.3</v>
      </c>
      <c r="N1828" s="469">
        <v>96.6</v>
      </c>
      <c r="O1828" s="469">
        <v>26</v>
      </c>
      <c r="P1828" s="475">
        <v>356.7</v>
      </c>
      <c r="Q1828" s="475">
        <v>349.8</v>
      </c>
      <c r="R1828" s="480"/>
      <c r="S1828" s="475">
        <v>353.2</v>
      </c>
      <c r="T1828" s="477">
        <v>706.5</v>
      </c>
      <c r="U1828" s="478">
        <v>4.13</v>
      </c>
      <c r="V1828" s="394">
        <v>5</v>
      </c>
    </row>
    <row r="1829" s="17" customFormat="1" spans="1:22">
      <c r="A1829" s="394"/>
      <c r="B1829" s="467"/>
      <c r="C1829" s="467"/>
      <c r="D1829" s="470" t="s">
        <v>729</v>
      </c>
      <c r="E1829" s="469">
        <v>90.5</v>
      </c>
      <c r="F1829" s="469">
        <v>142</v>
      </c>
      <c r="G1829" s="469">
        <v>7.3</v>
      </c>
      <c r="H1829" s="469">
        <v>27.9</v>
      </c>
      <c r="I1829" s="469">
        <v>281</v>
      </c>
      <c r="J1829" s="469">
        <v>17.4</v>
      </c>
      <c r="K1829" s="469">
        <v>62.5</v>
      </c>
      <c r="L1829" s="469">
        <v>149.3</v>
      </c>
      <c r="M1829" s="469">
        <v>146.3</v>
      </c>
      <c r="N1829" s="469">
        <v>98</v>
      </c>
      <c r="O1829" s="469">
        <v>32.2</v>
      </c>
      <c r="P1829" s="475">
        <v>158.5</v>
      </c>
      <c r="Q1829" s="475">
        <v>148.2</v>
      </c>
      <c r="R1829" s="480"/>
      <c r="S1829" s="475">
        <v>153.4</v>
      </c>
      <c r="T1829" s="477">
        <v>613.4</v>
      </c>
      <c r="U1829" s="478">
        <v>1.72</v>
      </c>
      <c r="V1829" s="394">
        <v>3</v>
      </c>
    </row>
    <row r="1830" s="17" customFormat="1" spans="1:22">
      <c r="A1830" s="394"/>
      <c r="B1830" s="467"/>
      <c r="C1830" s="467"/>
      <c r="D1830" s="470" t="s">
        <v>916</v>
      </c>
      <c r="E1830" s="469">
        <v>104.4</v>
      </c>
      <c r="F1830" s="469">
        <v>163</v>
      </c>
      <c r="G1830" s="469">
        <v>4</v>
      </c>
      <c r="H1830" s="469">
        <v>25.6</v>
      </c>
      <c r="I1830" s="469">
        <v>540</v>
      </c>
      <c r="J1830" s="469">
        <v>17.8</v>
      </c>
      <c r="K1830" s="469">
        <v>69.5</v>
      </c>
      <c r="L1830" s="469">
        <v>166.9</v>
      </c>
      <c r="M1830" s="469">
        <v>158.1</v>
      </c>
      <c r="N1830" s="469">
        <v>94.7</v>
      </c>
      <c r="O1830" s="469">
        <v>27.5</v>
      </c>
      <c r="P1830" s="475">
        <v>364.4</v>
      </c>
      <c r="Q1830" s="475">
        <v>363.4</v>
      </c>
      <c r="R1830" s="480"/>
      <c r="S1830" s="475">
        <v>363.9</v>
      </c>
      <c r="T1830" s="477">
        <v>727.8</v>
      </c>
      <c r="U1830" s="478">
        <v>4.84</v>
      </c>
      <c r="V1830" s="394">
        <v>2</v>
      </c>
    </row>
    <row r="1831" s="17" customFormat="1" spans="1:22">
      <c r="A1831" s="394"/>
      <c r="B1831" s="467"/>
      <c r="C1831" s="467"/>
      <c r="D1831" s="470" t="s">
        <v>757</v>
      </c>
      <c r="E1831" s="469">
        <v>106.9</v>
      </c>
      <c r="F1831" s="469">
        <v>151</v>
      </c>
      <c r="G1831" s="469">
        <v>6.9</v>
      </c>
      <c r="H1831" s="469">
        <v>39.4</v>
      </c>
      <c r="I1831" s="469">
        <v>468.3</v>
      </c>
      <c r="J1831" s="469">
        <v>22.2</v>
      </c>
      <c r="K1831" s="469">
        <v>56.2</v>
      </c>
      <c r="L1831" s="469">
        <v>139.9</v>
      </c>
      <c r="M1831" s="469">
        <v>128.3</v>
      </c>
      <c r="N1831" s="469">
        <v>91.7</v>
      </c>
      <c r="O1831" s="469">
        <v>27.8</v>
      </c>
      <c r="P1831" s="475">
        <v>394.1</v>
      </c>
      <c r="Q1831" s="475">
        <v>393.8</v>
      </c>
      <c r="R1831" s="480"/>
      <c r="S1831" s="475">
        <v>394</v>
      </c>
      <c r="T1831" s="477">
        <v>788</v>
      </c>
      <c r="U1831" s="478">
        <v>18.9</v>
      </c>
      <c r="V1831" s="394">
        <v>1</v>
      </c>
    </row>
    <row r="1832" s="17" customFormat="1" spans="1:22">
      <c r="A1832" s="394"/>
      <c r="B1832" s="467"/>
      <c r="C1832" s="467"/>
      <c r="D1832" s="471" t="s">
        <v>580</v>
      </c>
      <c r="E1832" s="472">
        <v>103.7</v>
      </c>
      <c r="F1832" s="472">
        <v>151.1</v>
      </c>
      <c r="G1832" s="472">
        <v>6.7</v>
      </c>
      <c r="H1832" s="472">
        <v>31</v>
      </c>
      <c r="I1832" s="472">
        <v>372.4</v>
      </c>
      <c r="J1832" s="472">
        <v>21.2</v>
      </c>
      <c r="K1832" s="472">
        <v>68.8</v>
      </c>
      <c r="L1832" s="472">
        <v>144.5</v>
      </c>
      <c r="M1832" s="472">
        <v>135.7</v>
      </c>
      <c r="N1832" s="472">
        <v>93.8</v>
      </c>
      <c r="O1832" s="472">
        <v>27.2</v>
      </c>
      <c r="P1832" s="476">
        <v>264.2</v>
      </c>
      <c r="Q1832" s="476">
        <v>263.7</v>
      </c>
      <c r="R1832" s="481"/>
      <c r="S1832" s="476">
        <v>264</v>
      </c>
      <c r="T1832" s="479">
        <v>699.1</v>
      </c>
      <c r="U1832" s="473">
        <v>6.44</v>
      </c>
      <c r="V1832" s="467">
        <v>2</v>
      </c>
    </row>
    <row r="1833" s="17" customFormat="1" ht="14" customHeight="1" spans="1:22">
      <c r="A1833" s="394" t="s">
        <v>871</v>
      </c>
      <c r="B1833" s="467" t="s">
        <v>1011</v>
      </c>
      <c r="C1833" s="467" t="s">
        <v>1012</v>
      </c>
      <c r="D1833" s="32" t="s">
        <v>781</v>
      </c>
      <c r="E1833" s="33">
        <v>99.2</v>
      </c>
      <c r="F1833" s="33">
        <v>147</v>
      </c>
      <c r="G1833" s="33">
        <v>6.9</v>
      </c>
      <c r="H1833" s="33">
        <v>36.2</v>
      </c>
      <c r="I1833" s="33">
        <v>424.6</v>
      </c>
      <c r="J1833" s="33">
        <v>22.6</v>
      </c>
      <c r="K1833" s="33">
        <v>62.4</v>
      </c>
      <c r="L1833" s="33">
        <v>122.6</v>
      </c>
      <c r="M1833" s="33">
        <v>113.3</v>
      </c>
      <c r="N1833" s="33">
        <v>92.4</v>
      </c>
      <c r="O1833" s="33">
        <v>25.6</v>
      </c>
      <c r="P1833" s="299">
        <v>13.25</v>
      </c>
      <c r="Q1833" s="299">
        <v>12.99</v>
      </c>
      <c r="R1833" s="299">
        <v>13.08</v>
      </c>
      <c r="S1833" s="299">
        <v>13.11</v>
      </c>
      <c r="T1833" s="33">
        <v>655.3</v>
      </c>
      <c r="U1833" s="43">
        <v>2.94</v>
      </c>
      <c r="V1833" s="38">
        <v>10</v>
      </c>
    </row>
    <row r="1834" s="17" customFormat="1" spans="1:22">
      <c r="A1834" s="394"/>
      <c r="B1834" s="467"/>
      <c r="C1834" s="467"/>
      <c r="D1834" s="32" t="s">
        <v>726</v>
      </c>
      <c r="E1834" s="33">
        <v>108.7</v>
      </c>
      <c r="F1834" s="33">
        <v>148</v>
      </c>
      <c r="G1834" s="33">
        <v>7.9</v>
      </c>
      <c r="H1834" s="33">
        <v>35.2</v>
      </c>
      <c r="I1834" s="33">
        <v>384.6</v>
      </c>
      <c r="J1834" s="33">
        <v>23.4</v>
      </c>
      <c r="K1834" s="33">
        <v>61.9</v>
      </c>
      <c r="L1834" s="33">
        <v>130.4</v>
      </c>
      <c r="M1834" s="33">
        <v>116.8</v>
      </c>
      <c r="N1834" s="33">
        <v>89.6</v>
      </c>
      <c r="O1834" s="33">
        <v>26.9</v>
      </c>
      <c r="P1834" s="299">
        <v>16.6</v>
      </c>
      <c r="Q1834" s="299">
        <v>16.6</v>
      </c>
      <c r="R1834" s="299">
        <v>16.8</v>
      </c>
      <c r="S1834" s="299">
        <v>16.67</v>
      </c>
      <c r="T1834" s="33">
        <v>690.99</v>
      </c>
      <c r="U1834" s="43">
        <v>-2.15</v>
      </c>
      <c r="V1834" s="38">
        <v>15</v>
      </c>
    </row>
    <row r="1835" s="17" customFormat="1" spans="1:22">
      <c r="A1835" s="394"/>
      <c r="B1835" s="467"/>
      <c r="C1835" s="467"/>
      <c r="D1835" s="32" t="s">
        <v>752</v>
      </c>
      <c r="E1835" s="33">
        <v>98.1</v>
      </c>
      <c r="F1835" s="33">
        <v>152</v>
      </c>
      <c r="G1835" s="33">
        <v>8.78</v>
      </c>
      <c r="H1835" s="33">
        <v>38.04</v>
      </c>
      <c r="I1835" s="33">
        <v>333.3</v>
      </c>
      <c r="J1835" s="33">
        <v>20.93</v>
      </c>
      <c r="K1835" s="33">
        <v>55.02</v>
      </c>
      <c r="L1835" s="33">
        <v>149</v>
      </c>
      <c r="M1835" s="33">
        <v>143.3</v>
      </c>
      <c r="N1835" s="33">
        <v>96.2</v>
      </c>
      <c r="O1835" s="33">
        <v>28.66</v>
      </c>
      <c r="P1835" s="299">
        <v>13.64</v>
      </c>
      <c r="Q1835" s="299">
        <v>12.99</v>
      </c>
      <c r="R1835" s="299">
        <v>13.18</v>
      </c>
      <c r="S1835" s="299">
        <v>13.27</v>
      </c>
      <c r="T1835" s="33">
        <v>663.5</v>
      </c>
      <c r="U1835" s="43">
        <v>2.71</v>
      </c>
      <c r="V1835" s="38">
        <v>10</v>
      </c>
    </row>
    <row r="1836" s="17" customFormat="1" spans="1:22">
      <c r="A1836" s="394"/>
      <c r="B1836" s="467"/>
      <c r="C1836" s="467"/>
      <c r="D1836" s="32" t="s">
        <v>994</v>
      </c>
      <c r="E1836" s="33">
        <v>90</v>
      </c>
      <c r="F1836" s="33">
        <v>155</v>
      </c>
      <c r="G1836" s="33">
        <v>9.5</v>
      </c>
      <c r="H1836" s="33">
        <v>32.7</v>
      </c>
      <c r="I1836" s="33">
        <v>344.21</v>
      </c>
      <c r="J1836" s="33">
        <v>23.3</v>
      </c>
      <c r="K1836" s="33">
        <v>71.2</v>
      </c>
      <c r="L1836" s="33">
        <v>131.3</v>
      </c>
      <c r="M1836" s="33">
        <v>120.7</v>
      </c>
      <c r="N1836" s="33">
        <v>91.9</v>
      </c>
      <c r="O1836" s="33">
        <v>28.4</v>
      </c>
      <c r="P1836" s="299">
        <v>14.85</v>
      </c>
      <c r="Q1836" s="299">
        <v>14.9</v>
      </c>
      <c r="R1836" s="299">
        <v>15.05</v>
      </c>
      <c r="S1836" s="299">
        <v>14.93</v>
      </c>
      <c r="T1836" s="33">
        <v>746.67</v>
      </c>
      <c r="U1836" s="43">
        <v>10.89</v>
      </c>
      <c r="V1836" s="38">
        <v>3</v>
      </c>
    </row>
    <row r="1837" s="17" customFormat="1" spans="1:22">
      <c r="A1837" s="394"/>
      <c r="B1837" s="467"/>
      <c r="C1837" s="467"/>
      <c r="D1837" s="32" t="s">
        <v>797</v>
      </c>
      <c r="E1837" s="33">
        <v>101.5</v>
      </c>
      <c r="F1837" s="33">
        <v>155</v>
      </c>
      <c r="G1837" s="33">
        <v>6.8</v>
      </c>
      <c r="H1837" s="33">
        <v>46.7</v>
      </c>
      <c r="I1837" s="33">
        <v>586.8</v>
      </c>
      <c r="J1837" s="33">
        <v>22.4</v>
      </c>
      <c r="K1837" s="33">
        <v>48</v>
      </c>
      <c r="L1837" s="33">
        <v>132.8</v>
      </c>
      <c r="M1837" s="33">
        <v>122.6</v>
      </c>
      <c r="N1837" s="33">
        <v>92.3</v>
      </c>
      <c r="O1837" s="33">
        <v>27.5</v>
      </c>
      <c r="P1837" s="299">
        <v>15.54</v>
      </c>
      <c r="Q1837" s="299">
        <v>14.79</v>
      </c>
      <c r="R1837" s="299">
        <v>13.87</v>
      </c>
      <c r="S1837" s="299">
        <v>14.73</v>
      </c>
      <c r="T1837" s="33">
        <v>744.03</v>
      </c>
      <c r="U1837" s="43">
        <v>1.85</v>
      </c>
      <c r="V1837" s="38">
        <v>13</v>
      </c>
    </row>
    <row r="1838" s="17" customFormat="1" spans="1:22">
      <c r="A1838" s="394"/>
      <c r="B1838" s="467"/>
      <c r="C1838" s="467"/>
      <c r="D1838" s="32" t="s">
        <v>762</v>
      </c>
      <c r="E1838" s="33">
        <v>104.5</v>
      </c>
      <c r="F1838" s="33">
        <v>153</v>
      </c>
      <c r="G1838" s="33">
        <v>7.8</v>
      </c>
      <c r="H1838" s="33">
        <v>31.5</v>
      </c>
      <c r="I1838" s="33">
        <v>303.8</v>
      </c>
      <c r="J1838" s="33">
        <v>20.6</v>
      </c>
      <c r="K1838" s="33">
        <v>65.4</v>
      </c>
      <c r="L1838" s="33">
        <v>140</v>
      </c>
      <c r="M1838" s="33">
        <v>128.1</v>
      </c>
      <c r="N1838" s="33">
        <v>91.5</v>
      </c>
      <c r="O1838" s="33">
        <v>26.2</v>
      </c>
      <c r="P1838" s="299">
        <v>14.16</v>
      </c>
      <c r="Q1838" s="299">
        <v>14.07</v>
      </c>
      <c r="R1838" s="299">
        <v>13.92</v>
      </c>
      <c r="S1838" s="299">
        <v>14.05</v>
      </c>
      <c r="T1838" s="33">
        <v>702.5</v>
      </c>
      <c r="U1838" s="43">
        <v>6.74</v>
      </c>
      <c r="V1838" s="38">
        <v>1</v>
      </c>
    </row>
    <row r="1839" s="17" customFormat="1" spans="1:22">
      <c r="A1839" s="394"/>
      <c r="B1839" s="467"/>
      <c r="C1839" s="467"/>
      <c r="D1839" s="32" t="s">
        <v>737</v>
      </c>
      <c r="E1839" s="33">
        <v>100</v>
      </c>
      <c r="F1839" s="33">
        <v>155</v>
      </c>
      <c r="G1839" s="33">
        <v>5.6</v>
      </c>
      <c r="H1839" s="33">
        <v>23.7</v>
      </c>
      <c r="I1839" s="33">
        <v>323.21</v>
      </c>
      <c r="J1839" s="33">
        <v>22</v>
      </c>
      <c r="K1839" s="33">
        <v>92.83</v>
      </c>
      <c r="L1839" s="33">
        <v>122</v>
      </c>
      <c r="M1839" s="33">
        <v>111</v>
      </c>
      <c r="N1839" s="33">
        <v>90.98</v>
      </c>
      <c r="O1839" s="33">
        <v>28.54</v>
      </c>
      <c r="P1839" s="299">
        <v>18.28</v>
      </c>
      <c r="Q1839" s="299">
        <v>17.73</v>
      </c>
      <c r="R1839" s="299">
        <v>15.28</v>
      </c>
      <c r="S1839" s="299">
        <v>17.1</v>
      </c>
      <c r="T1839" s="33">
        <v>632.58</v>
      </c>
      <c r="U1839" s="43">
        <v>9.59</v>
      </c>
      <c r="V1839" s="38">
        <v>3</v>
      </c>
    </row>
    <row r="1840" s="17" customFormat="1" spans="1:22">
      <c r="A1840" s="394"/>
      <c r="B1840" s="467"/>
      <c r="C1840" s="467"/>
      <c r="D1840" s="32" t="s">
        <v>787</v>
      </c>
      <c r="E1840" s="33">
        <v>93.3</v>
      </c>
      <c r="F1840" s="33">
        <v>144</v>
      </c>
      <c r="G1840" s="33">
        <v>7.2</v>
      </c>
      <c r="H1840" s="33">
        <v>29.8</v>
      </c>
      <c r="I1840" s="33">
        <v>311.2</v>
      </c>
      <c r="J1840" s="33">
        <v>22.3</v>
      </c>
      <c r="K1840" s="33">
        <v>74.8</v>
      </c>
      <c r="L1840" s="33">
        <v>105.6</v>
      </c>
      <c r="M1840" s="33">
        <v>96.8</v>
      </c>
      <c r="N1840" s="33">
        <v>91.6</v>
      </c>
      <c r="O1840" s="33">
        <v>29.6</v>
      </c>
      <c r="P1840" s="299">
        <v>13.14</v>
      </c>
      <c r="Q1840" s="299">
        <v>14.18</v>
      </c>
      <c r="R1840" s="299">
        <v>13.78</v>
      </c>
      <c r="S1840" s="299">
        <v>13.7</v>
      </c>
      <c r="T1840" s="33">
        <v>685</v>
      </c>
      <c r="U1840" s="43">
        <v>4.55</v>
      </c>
      <c r="V1840" s="38">
        <v>6</v>
      </c>
    </row>
    <row r="1841" s="17" customFormat="1" spans="1:22">
      <c r="A1841" s="394"/>
      <c r="B1841" s="467"/>
      <c r="C1841" s="467"/>
      <c r="D1841" s="32" t="s">
        <v>729</v>
      </c>
      <c r="E1841" s="33">
        <v>99.2</v>
      </c>
      <c r="F1841" s="33">
        <v>149</v>
      </c>
      <c r="G1841" s="33">
        <v>7.42</v>
      </c>
      <c r="H1841" s="33">
        <v>28.1</v>
      </c>
      <c r="I1841" s="33">
        <v>278.8</v>
      </c>
      <c r="J1841" s="33">
        <v>20.9</v>
      </c>
      <c r="K1841" s="33">
        <v>74.3</v>
      </c>
      <c r="L1841" s="33">
        <v>150</v>
      </c>
      <c r="M1841" s="33">
        <v>142.7</v>
      </c>
      <c r="N1841" s="33">
        <v>95.1</v>
      </c>
      <c r="O1841" s="33">
        <v>27.2</v>
      </c>
      <c r="P1841" s="299">
        <v>15.88</v>
      </c>
      <c r="Q1841" s="299">
        <v>13.9</v>
      </c>
      <c r="R1841" s="299">
        <v>16.2</v>
      </c>
      <c r="S1841" s="299">
        <v>15.33</v>
      </c>
      <c r="T1841" s="33">
        <v>766.3</v>
      </c>
      <c r="U1841" s="43">
        <v>5.85</v>
      </c>
      <c r="V1841" s="38">
        <v>2</v>
      </c>
    </row>
    <row r="1842" s="17" customFormat="1" spans="1:22">
      <c r="A1842" s="394"/>
      <c r="B1842" s="467"/>
      <c r="C1842" s="467"/>
      <c r="D1842" s="32" t="s">
        <v>916</v>
      </c>
      <c r="E1842" s="33">
        <v>100</v>
      </c>
      <c r="F1842" s="33">
        <v>160</v>
      </c>
      <c r="G1842" s="33">
        <v>9.2</v>
      </c>
      <c r="H1842" s="33">
        <v>28.2</v>
      </c>
      <c r="I1842" s="33">
        <v>206.5</v>
      </c>
      <c r="J1842" s="33">
        <v>27</v>
      </c>
      <c r="K1842" s="33">
        <v>95.7</v>
      </c>
      <c r="L1842" s="33">
        <v>148.6</v>
      </c>
      <c r="M1842" s="33">
        <v>138.6</v>
      </c>
      <c r="N1842" s="33">
        <v>93.3</v>
      </c>
      <c r="O1842" s="33">
        <v>22.9</v>
      </c>
      <c r="P1842" s="299">
        <v>13.94</v>
      </c>
      <c r="Q1842" s="299">
        <v>13.8</v>
      </c>
      <c r="R1842" s="299">
        <v>13.82</v>
      </c>
      <c r="S1842" s="299">
        <v>13.85</v>
      </c>
      <c r="T1842" s="33">
        <v>692.7</v>
      </c>
      <c r="U1842" s="43">
        <v>4.24</v>
      </c>
      <c r="V1842" s="38">
        <v>3</v>
      </c>
    </row>
    <row r="1843" s="17" customFormat="1" spans="1:22">
      <c r="A1843" s="394"/>
      <c r="B1843" s="467"/>
      <c r="C1843" s="467"/>
      <c r="D1843" s="32" t="s">
        <v>757</v>
      </c>
      <c r="E1843" s="33">
        <v>90</v>
      </c>
      <c r="F1843" s="33">
        <v>155</v>
      </c>
      <c r="G1843" s="33">
        <v>6.5</v>
      </c>
      <c r="H1843" s="33">
        <v>33.2</v>
      </c>
      <c r="I1843" s="33">
        <v>410.77</v>
      </c>
      <c r="J1843" s="33">
        <v>22.6</v>
      </c>
      <c r="K1843" s="33">
        <v>68.07</v>
      </c>
      <c r="L1843" s="33">
        <v>121</v>
      </c>
      <c r="M1843" s="33">
        <v>110</v>
      </c>
      <c r="N1843" s="33">
        <v>90.9</v>
      </c>
      <c r="O1843" s="33">
        <v>26.2</v>
      </c>
      <c r="P1843" s="299">
        <v>13.57</v>
      </c>
      <c r="Q1843" s="299">
        <v>15.96</v>
      </c>
      <c r="R1843" s="299">
        <v>14.1</v>
      </c>
      <c r="S1843" s="299">
        <v>14.54</v>
      </c>
      <c r="T1843" s="33">
        <v>692.26</v>
      </c>
      <c r="U1843" s="43">
        <v>2.63</v>
      </c>
      <c r="V1843" s="38">
        <v>12</v>
      </c>
    </row>
    <row r="1844" s="17" customFormat="1" spans="1:22">
      <c r="A1844" s="394"/>
      <c r="B1844" s="467"/>
      <c r="C1844" s="467"/>
      <c r="D1844" s="34" t="s">
        <v>580</v>
      </c>
      <c r="E1844" s="35">
        <f t="shared" ref="E1844:T1844" si="70">AVERAGE(E1833:E1843)</f>
        <v>98.5909090909091</v>
      </c>
      <c r="F1844" s="35">
        <f t="shared" si="70"/>
        <v>152.090909090909</v>
      </c>
      <c r="G1844" s="35">
        <f t="shared" si="70"/>
        <v>7.6</v>
      </c>
      <c r="H1844" s="35">
        <f t="shared" si="70"/>
        <v>33.0309090909091</v>
      </c>
      <c r="I1844" s="35">
        <f t="shared" si="70"/>
        <v>355.253636363636</v>
      </c>
      <c r="J1844" s="35">
        <f t="shared" si="70"/>
        <v>22.5481818181818</v>
      </c>
      <c r="K1844" s="35">
        <f t="shared" si="70"/>
        <v>69.9654545454545</v>
      </c>
      <c r="L1844" s="35">
        <f t="shared" si="70"/>
        <v>132.118181818182</v>
      </c>
      <c r="M1844" s="35">
        <f t="shared" si="70"/>
        <v>122.172727272727</v>
      </c>
      <c r="N1844" s="35">
        <f t="shared" si="70"/>
        <v>92.3436363636364</v>
      </c>
      <c r="O1844" s="35">
        <f t="shared" si="70"/>
        <v>27.0636363636364</v>
      </c>
      <c r="P1844" s="301">
        <f t="shared" si="70"/>
        <v>14.8045454545455</v>
      </c>
      <c r="Q1844" s="301">
        <f t="shared" si="70"/>
        <v>14.7190909090909</v>
      </c>
      <c r="R1844" s="301">
        <f t="shared" si="70"/>
        <v>14.4618181818182</v>
      </c>
      <c r="S1844" s="301">
        <f t="shared" si="70"/>
        <v>14.6618181818182</v>
      </c>
      <c r="T1844" s="35">
        <f t="shared" si="70"/>
        <v>697.439090909091</v>
      </c>
      <c r="U1844" s="45">
        <v>4.62318725947179</v>
      </c>
      <c r="V1844" s="46">
        <v>8</v>
      </c>
    </row>
    <row r="1845" s="17" customFormat="1" spans="1:22">
      <c r="A1845" s="394" t="s">
        <v>866</v>
      </c>
      <c r="B1845" s="467"/>
      <c r="C1845" s="467" t="s">
        <v>1013</v>
      </c>
      <c r="D1845" s="32" t="s">
        <v>726</v>
      </c>
      <c r="E1845" s="33">
        <v>104.7</v>
      </c>
      <c r="F1845" s="33">
        <v>152</v>
      </c>
      <c r="G1845" s="33">
        <v>7.4</v>
      </c>
      <c r="H1845" s="33">
        <v>36.5</v>
      </c>
      <c r="I1845" s="33">
        <v>393.2</v>
      </c>
      <c r="J1845" s="33">
        <v>24.5</v>
      </c>
      <c r="K1845" s="33">
        <v>67.1</v>
      </c>
      <c r="L1845" s="33">
        <v>114.1</v>
      </c>
      <c r="M1845" s="33">
        <v>107</v>
      </c>
      <c r="N1845" s="33">
        <v>93.8</v>
      </c>
      <c r="O1845" s="33">
        <v>27.1</v>
      </c>
      <c r="P1845" s="299">
        <v>16.3</v>
      </c>
      <c r="Q1845" s="299">
        <v>17.05</v>
      </c>
      <c r="R1845" s="299">
        <v>16.65</v>
      </c>
      <c r="S1845" s="299">
        <v>16.67</v>
      </c>
      <c r="T1845" s="33">
        <v>691</v>
      </c>
      <c r="U1845" s="43">
        <v>4.17</v>
      </c>
      <c r="V1845" s="44">
        <v>2</v>
      </c>
    </row>
    <row r="1846" s="17" customFormat="1" spans="1:22">
      <c r="A1846" s="394"/>
      <c r="B1846" s="467"/>
      <c r="C1846" s="467"/>
      <c r="D1846" s="32" t="s">
        <v>752</v>
      </c>
      <c r="E1846" s="33">
        <v>100.4</v>
      </c>
      <c r="F1846" s="33">
        <v>154</v>
      </c>
      <c r="G1846" s="33">
        <v>9.2</v>
      </c>
      <c r="H1846" s="33">
        <v>44</v>
      </c>
      <c r="I1846" s="33">
        <v>379.8</v>
      </c>
      <c r="J1846" s="33">
        <v>24.3</v>
      </c>
      <c r="K1846" s="33">
        <v>55.2</v>
      </c>
      <c r="L1846" s="33">
        <v>118.6</v>
      </c>
      <c r="M1846" s="33">
        <v>114.2</v>
      </c>
      <c r="N1846" s="33">
        <v>96.3</v>
      </c>
      <c r="O1846" s="33">
        <v>28.3</v>
      </c>
      <c r="P1846" s="299">
        <v>14.07</v>
      </c>
      <c r="Q1846" s="299">
        <v>13.48</v>
      </c>
      <c r="R1846" s="299">
        <v>13.7</v>
      </c>
      <c r="S1846" s="299">
        <v>13.75</v>
      </c>
      <c r="T1846" s="33">
        <v>687.68</v>
      </c>
      <c r="U1846" s="43">
        <v>6.84</v>
      </c>
      <c r="V1846" s="38">
        <v>1</v>
      </c>
    </row>
    <row r="1847" s="17" customFormat="1" spans="1:22">
      <c r="A1847" s="394"/>
      <c r="B1847" s="467"/>
      <c r="C1847" s="467"/>
      <c r="D1847" s="32" t="s">
        <v>785</v>
      </c>
      <c r="E1847" s="33">
        <v>93</v>
      </c>
      <c r="F1847" s="33">
        <v>159</v>
      </c>
      <c r="G1847" s="33">
        <v>9.7</v>
      </c>
      <c r="H1847" s="33">
        <v>32.9</v>
      </c>
      <c r="I1847" s="33">
        <v>339.2</v>
      </c>
      <c r="J1847" s="33">
        <v>23</v>
      </c>
      <c r="K1847" s="33">
        <v>69.9</v>
      </c>
      <c r="L1847" s="33">
        <v>132.2</v>
      </c>
      <c r="M1847" s="33">
        <v>123.8</v>
      </c>
      <c r="N1847" s="33">
        <v>93.6</v>
      </c>
      <c r="O1847" s="33">
        <v>28.3</v>
      </c>
      <c r="P1847" s="299">
        <v>14.75</v>
      </c>
      <c r="Q1847" s="299">
        <v>15.25</v>
      </c>
      <c r="R1847" s="299">
        <v>15.05</v>
      </c>
      <c r="S1847" s="299">
        <v>15.02</v>
      </c>
      <c r="T1847" s="33">
        <v>750.83</v>
      </c>
      <c r="U1847" s="43">
        <v>7.9</v>
      </c>
      <c r="V1847" s="38">
        <v>2</v>
      </c>
    </row>
    <row r="1848" s="17" customFormat="1" spans="1:22">
      <c r="A1848" s="394"/>
      <c r="B1848" s="467"/>
      <c r="C1848" s="467"/>
      <c r="D1848" s="32" t="s">
        <v>797</v>
      </c>
      <c r="E1848" s="33">
        <v>95.6</v>
      </c>
      <c r="F1848" s="33">
        <v>160</v>
      </c>
      <c r="G1848" s="33">
        <v>6.8</v>
      </c>
      <c r="H1848" s="33">
        <v>41.2</v>
      </c>
      <c r="I1848" s="33">
        <v>505.9</v>
      </c>
      <c r="J1848" s="33">
        <v>26.4</v>
      </c>
      <c r="K1848" s="33">
        <v>59.2</v>
      </c>
      <c r="L1848" s="33">
        <v>132.8</v>
      </c>
      <c r="M1848" s="33">
        <v>117.4</v>
      </c>
      <c r="N1848" s="33">
        <v>88.6</v>
      </c>
      <c r="O1848" s="33">
        <v>26.4</v>
      </c>
      <c r="P1848" s="299">
        <v>12.39</v>
      </c>
      <c r="Q1848" s="299">
        <v>12.96</v>
      </c>
      <c r="R1848" s="299">
        <v>12.89</v>
      </c>
      <c r="S1848" s="299">
        <v>12.75</v>
      </c>
      <c r="T1848" s="33">
        <v>637.97</v>
      </c>
      <c r="U1848" s="43">
        <v>6.16</v>
      </c>
      <c r="V1848" s="38">
        <v>1</v>
      </c>
    </row>
    <row r="1849" s="17" customFormat="1" spans="1:22">
      <c r="A1849" s="394"/>
      <c r="B1849" s="467"/>
      <c r="C1849" s="467"/>
      <c r="D1849" s="32" t="s">
        <v>762</v>
      </c>
      <c r="E1849" s="33">
        <v>100.1</v>
      </c>
      <c r="F1849" s="33">
        <v>151</v>
      </c>
      <c r="G1849" s="33">
        <v>6.7</v>
      </c>
      <c r="H1849" s="33">
        <v>33.4</v>
      </c>
      <c r="I1849" s="33">
        <v>398.5</v>
      </c>
      <c r="J1849" s="33">
        <v>22.1</v>
      </c>
      <c r="K1849" s="33">
        <v>66.2</v>
      </c>
      <c r="L1849" s="33">
        <v>123.2</v>
      </c>
      <c r="M1849" s="33">
        <v>109.9</v>
      </c>
      <c r="N1849" s="33">
        <v>89.2</v>
      </c>
      <c r="O1849" s="33">
        <v>25.9</v>
      </c>
      <c r="P1849" s="299">
        <v>11.67</v>
      </c>
      <c r="Q1849" s="299">
        <v>12.51</v>
      </c>
      <c r="R1849" s="299">
        <v>11.98</v>
      </c>
      <c r="S1849" s="299">
        <v>12.05</v>
      </c>
      <c r="T1849" s="33">
        <v>602.67</v>
      </c>
      <c r="U1849" s="43">
        <v>5.18</v>
      </c>
      <c r="V1849" s="38">
        <v>8</v>
      </c>
    </row>
    <row r="1850" s="17" customFormat="1" spans="1:22">
      <c r="A1850" s="394"/>
      <c r="B1850" s="467"/>
      <c r="C1850" s="467"/>
      <c r="D1850" s="32" t="s">
        <v>742</v>
      </c>
      <c r="E1850" s="33">
        <v>104.2</v>
      </c>
      <c r="F1850" s="33">
        <v>148</v>
      </c>
      <c r="G1850" s="33">
        <v>7.2</v>
      </c>
      <c r="H1850" s="33">
        <v>37.8</v>
      </c>
      <c r="I1850" s="33">
        <v>425</v>
      </c>
      <c r="J1850" s="33">
        <v>19.9</v>
      </c>
      <c r="K1850" s="33">
        <v>52.6</v>
      </c>
      <c r="L1850" s="33">
        <v>140.6</v>
      </c>
      <c r="M1850" s="33">
        <v>136.8</v>
      </c>
      <c r="N1850" s="33">
        <v>97.3</v>
      </c>
      <c r="O1850" s="33">
        <v>26.2</v>
      </c>
      <c r="P1850" s="299">
        <v>14.36</v>
      </c>
      <c r="Q1850" s="299">
        <v>14.11</v>
      </c>
      <c r="R1850" s="299">
        <v>14.18</v>
      </c>
      <c r="S1850" s="299">
        <v>14.22</v>
      </c>
      <c r="T1850" s="33">
        <v>710.9</v>
      </c>
      <c r="U1850" s="43">
        <v>6.5</v>
      </c>
      <c r="V1850" s="38">
        <v>5</v>
      </c>
    </row>
    <row r="1851" s="17" customFormat="1" spans="1:22">
      <c r="A1851" s="394"/>
      <c r="B1851" s="467"/>
      <c r="C1851" s="467"/>
      <c r="D1851" s="32" t="s">
        <v>737</v>
      </c>
      <c r="E1851" s="33">
        <v>110</v>
      </c>
      <c r="F1851" s="33">
        <v>156</v>
      </c>
      <c r="G1851" s="33">
        <v>11.6</v>
      </c>
      <c r="H1851" s="33">
        <v>35.9</v>
      </c>
      <c r="I1851" s="33">
        <v>208.8</v>
      </c>
      <c r="J1851" s="33">
        <v>27.7</v>
      </c>
      <c r="K1851" s="33">
        <v>77.1</v>
      </c>
      <c r="L1851" s="33">
        <v>127.4</v>
      </c>
      <c r="M1851" s="33">
        <v>119.9</v>
      </c>
      <c r="N1851" s="33">
        <v>94.1</v>
      </c>
      <c r="O1851" s="33">
        <v>27.8</v>
      </c>
      <c r="P1851" s="299">
        <v>17.3</v>
      </c>
      <c r="Q1851" s="299">
        <v>17.4</v>
      </c>
      <c r="R1851" s="299">
        <v>17.9</v>
      </c>
      <c r="S1851" s="299">
        <v>17.53</v>
      </c>
      <c r="T1851" s="33">
        <v>746.92</v>
      </c>
      <c r="U1851" s="43">
        <v>2.33</v>
      </c>
      <c r="V1851" s="38">
        <v>6</v>
      </c>
    </row>
    <row r="1852" s="17" customFormat="1" spans="1:22">
      <c r="A1852" s="394"/>
      <c r="B1852" s="467"/>
      <c r="C1852" s="467"/>
      <c r="D1852" s="32" t="s">
        <v>787</v>
      </c>
      <c r="E1852" s="33">
        <v>95.6</v>
      </c>
      <c r="F1852" s="33">
        <v>141</v>
      </c>
      <c r="G1852" s="33">
        <v>5.4</v>
      </c>
      <c r="H1852" s="33">
        <v>29.2</v>
      </c>
      <c r="I1852" s="33">
        <v>440.7</v>
      </c>
      <c r="J1852" s="33">
        <v>22.7</v>
      </c>
      <c r="K1852" s="33">
        <v>77.7</v>
      </c>
      <c r="L1852" s="33">
        <v>108.6</v>
      </c>
      <c r="M1852" s="33">
        <v>97.2</v>
      </c>
      <c r="N1852" s="33">
        <v>89.5</v>
      </c>
      <c r="O1852" s="33">
        <v>28.4</v>
      </c>
      <c r="P1852" s="299">
        <v>14.81</v>
      </c>
      <c r="Q1852" s="299">
        <v>14.67</v>
      </c>
      <c r="R1852" s="299">
        <v>13.47</v>
      </c>
      <c r="S1852" s="299">
        <v>14.32</v>
      </c>
      <c r="T1852" s="33">
        <v>715.8</v>
      </c>
      <c r="U1852" s="43">
        <v>7.73</v>
      </c>
      <c r="V1852" s="38">
        <v>4</v>
      </c>
    </row>
    <row r="1853" s="17" customFormat="1" spans="1:22">
      <c r="A1853" s="394"/>
      <c r="B1853" s="467"/>
      <c r="C1853" s="467"/>
      <c r="D1853" s="32" t="s">
        <v>729</v>
      </c>
      <c r="E1853" s="33">
        <v>89</v>
      </c>
      <c r="F1853" s="33">
        <v>140</v>
      </c>
      <c r="G1853" s="33">
        <v>7.2</v>
      </c>
      <c r="H1853" s="33">
        <v>22.8</v>
      </c>
      <c r="I1853" s="33">
        <v>215.4</v>
      </c>
      <c r="J1853" s="33">
        <v>18.1</v>
      </c>
      <c r="K1853" s="33">
        <v>79.7</v>
      </c>
      <c r="L1853" s="33">
        <v>158</v>
      </c>
      <c r="M1853" s="33">
        <v>148</v>
      </c>
      <c r="N1853" s="33">
        <v>93.7</v>
      </c>
      <c r="O1853" s="33">
        <v>29.3</v>
      </c>
      <c r="P1853" s="299">
        <v>11.69</v>
      </c>
      <c r="Q1853" s="299">
        <v>12.18</v>
      </c>
      <c r="R1853" s="299">
        <v>12.04</v>
      </c>
      <c r="S1853" s="299">
        <v>11.97</v>
      </c>
      <c r="T1853" s="33">
        <v>598.5</v>
      </c>
      <c r="U1853" s="43">
        <v>6.21</v>
      </c>
      <c r="V1853" s="38">
        <v>3</v>
      </c>
    </row>
    <row r="1854" s="17" customFormat="1" spans="1:22">
      <c r="A1854" s="394"/>
      <c r="B1854" s="467"/>
      <c r="C1854" s="467"/>
      <c r="D1854" s="32" t="s">
        <v>916</v>
      </c>
      <c r="E1854" s="33">
        <v>98.8</v>
      </c>
      <c r="F1854" s="33">
        <v>160</v>
      </c>
      <c r="G1854" s="33">
        <v>3.8</v>
      </c>
      <c r="H1854" s="33">
        <v>30.4</v>
      </c>
      <c r="I1854" s="33">
        <v>700</v>
      </c>
      <c r="J1854" s="33">
        <v>22.4</v>
      </c>
      <c r="K1854" s="33">
        <v>73.7</v>
      </c>
      <c r="L1854" s="33">
        <v>148.6</v>
      </c>
      <c r="M1854" s="33">
        <v>138.6</v>
      </c>
      <c r="N1854" s="33">
        <v>93.3</v>
      </c>
      <c r="O1854" s="33">
        <v>28.6</v>
      </c>
      <c r="P1854" s="299">
        <v>14.9</v>
      </c>
      <c r="Q1854" s="299">
        <v>15.14</v>
      </c>
      <c r="R1854" s="299">
        <v>14.98</v>
      </c>
      <c r="S1854" s="299">
        <v>15.01</v>
      </c>
      <c r="T1854" s="33">
        <v>750.3</v>
      </c>
      <c r="U1854" s="43">
        <v>9.78</v>
      </c>
      <c r="V1854" s="38">
        <v>1</v>
      </c>
    </row>
    <row r="1855" s="17" customFormat="1" spans="1:22">
      <c r="A1855" s="394"/>
      <c r="B1855" s="467"/>
      <c r="C1855" s="467"/>
      <c r="D1855" s="32" t="s">
        <v>757</v>
      </c>
      <c r="E1855" s="33">
        <v>95.7</v>
      </c>
      <c r="F1855" s="33">
        <v>153</v>
      </c>
      <c r="G1855" s="33">
        <v>6.5</v>
      </c>
      <c r="H1855" s="33">
        <v>28.4</v>
      </c>
      <c r="I1855" s="33">
        <v>336.9</v>
      </c>
      <c r="J1855" s="33">
        <v>21.4</v>
      </c>
      <c r="K1855" s="33">
        <v>75.4</v>
      </c>
      <c r="L1855" s="33">
        <v>136.4</v>
      </c>
      <c r="M1855" s="33">
        <v>121.4</v>
      </c>
      <c r="N1855" s="33">
        <v>89</v>
      </c>
      <c r="O1855" s="33">
        <v>27.5</v>
      </c>
      <c r="P1855" s="299">
        <v>16.76</v>
      </c>
      <c r="Q1855" s="299">
        <v>16.71</v>
      </c>
      <c r="R1855" s="299">
        <v>16.72</v>
      </c>
      <c r="S1855" s="299">
        <v>16.73</v>
      </c>
      <c r="T1855" s="33">
        <v>706.01</v>
      </c>
      <c r="U1855" s="43">
        <v>4.19</v>
      </c>
      <c r="V1855" s="38">
        <v>3</v>
      </c>
    </row>
    <row r="1856" s="17" customFormat="1" spans="1:22">
      <c r="A1856" s="394"/>
      <c r="B1856" s="467"/>
      <c r="C1856" s="467"/>
      <c r="D1856" s="34" t="s">
        <v>580</v>
      </c>
      <c r="E1856" s="35">
        <f t="shared" ref="E1856:T1856" si="71">AVERAGE(E1845:E1855)</f>
        <v>98.8272727272727</v>
      </c>
      <c r="F1856" s="35">
        <f t="shared" si="71"/>
        <v>152.181818181818</v>
      </c>
      <c r="G1856" s="35">
        <f t="shared" si="71"/>
        <v>7.40909090909091</v>
      </c>
      <c r="H1856" s="35">
        <f t="shared" si="71"/>
        <v>33.8636363636364</v>
      </c>
      <c r="I1856" s="35">
        <f t="shared" si="71"/>
        <v>394.854545454545</v>
      </c>
      <c r="J1856" s="35">
        <f t="shared" si="71"/>
        <v>22.9545454545455</v>
      </c>
      <c r="K1856" s="35">
        <f t="shared" si="71"/>
        <v>68.5272727272727</v>
      </c>
      <c r="L1856" s="35">
        <f t="shared" si="71"/>
        <v>130.954545454545</v>
      </c>
      <c r="M1856" s="35">
        <f t="shared" si="71"/>
        <v>121.290909090909</v>
      </c>
      <c r="N1856" s="35">
        <f t="shared" si="71"/>
        <v>92.5818181818182</v>
      </c>
      <c r="O1856" s="35">
        <f t="shared" si="71"/>
        <v>27.6181818181818</v>
      </c>
      <c r="P1856" s="301">
        <f t="shared" si="71"/>
        <v>14.4545454545455</v>
      </c>
      <c r="Q1856" s="301">
        <f t="shared" si="71"/>
        <v>14.6781818181818</v>
      </c>
      <c r="R1856" s="301">
        <f t="shared" si="71"/>
        <v>14.5054545454545</v>
      </c>
      <c r="S1856" s="301">
        <f t="shared" si="71"/>
        <v>14.5472727272727</v>
      </c>
      <c r="T1856" s="35">
        <f t="shared" si="71"/>
        <v>690.78</v>
      </c>
      <c r="U1856" s="45">
        <v>6.07149437995209</v>
      </c>
      <c r="V1856" s="46">
        <v>1</v>
      </c>
    </row>
    <row r="1857" s="17" customFormat="1" spans="1:22">
      <c r="A1857" s="394" t="s">
        <v>866</v>
      </c>
      <c r="B1857" s="467"/>
      <c r="C1857" s="467" t="s">
        <v>1014</v>
      </c>
      <c r="D1857" s="32" t="s">
        <v>762</v>
      </c>
      <c r="E1857" s="33">
        <v>99</v>
      </c>
      <c r="F1857" s="33">
        <v>151</v>
      </c>
      <c r="G1857" s="33">
        <v>7.2</v>
      </c>
      <c r="H1857" s="33">
        <v>31.8</v>
      </c>
      <c r="I1857" s="33">
        <v>341.7</v>
      </c>
      <c r="J1857" s="33">
        <v>23</v>
      </c>
      <c r="K1857" s="33">
        <v>72.3</v>
      </c>
      <c r="L1857" s="33">
        <v>124.2</v>
      </c>
      <c r="M1857" s="33">
        <v>112.4</v>
      </c>
      <c r="N1857" s="33">
        <v>90.5</v>
      </c>
      <c r="O1857" s="33">
        <v>26.1</v>
      </c>
      <c r="P1857" s="299">
        <v>328.89</v>
      </c>
      <c r="Q1857" s="299">
        <v>330.73</v>
      </c>
      <c r="R1857" s="299"/>
      <c r="S1857" s="299">
        <v>329.81</v>
      </c>
      <c r="T1857" s="33">
        <v>659.61</v>
      </c>
      <c r="U1857" s="43">
        <v>3.14</v>
      </c>
      <c r="V1857" s="38">
        <v>6</v>
      </c>
    </row>
    <row r="1858" s="17" customFormat="1" spans="1:22">
      <c r="A1858" s="394"/>
      <c r="B1858" s="467"/>
      <c r="C1858" s="467"/>
      <c r="D1858" s="32" t="s">
        <v>775</v>
      </c>
      <c r="E1858" s="33">
        <v>102.6</v>
      </c>
      <c r="F1858" s="33">
        <v>159</v>
      </c>
      <c r="G1858" s="33">
        <v>7.7</v>
      </c>
      <c r="H1858" s="33">
        <v>35.8</v>
      </c>
      <c r="I1858" s="33">
        <v>365</v>
      </c>
      <c r="J1858" s="33">
        <v>21.7</v>
      </c>
      <c r="K1858" s="33">
        <v>61</v>
      </c>
      <c r="L1858" s="33">
        <v>128.7</v>
      </c>
      <c r="M1858" s="33">
        <v>120.5</v>
      </c>
      <c r="N1858" s="33">
        <v>93.6</v>
      </c>
      <c r="O1858" s="33">
        <v>26.3</v>
      </c>
      <c r="P1858" s="299">
        <v>144.24</v>
      </c>
      <c r="Q1858" s="299">
        <v>149.71</v>
      </c>
      <c r="R1858" s="299"/>
      <c r="S1858" s="299">
        <v>146.98</v>
      </c>
      <c r="T1858" s="33">
        <v>622.2</v>
      </c>
      <c r="U1858" s="43">
        <v>4.33</v>
      </c>
      <c r="V1858" s="38">
        <v>6</v>
      </c>
    </row>
    <row r="1859" s="17" customFormat="1" spans="1:22">
      <c r="A1859" s="394"/>
      <c r="B1859" s="467"/>
      <c r="C1859" s="467"/>
      <c r="D1859" s="32" t="s">
        <v>742</v>
      </c>
      <c r="E1859" s="33">
        <v>105.4</v>
      </c>
      <c r="F1859" s="33">
        <v>148</v>
      </c>
      <c r="G1859" s="33">
        <v>7.1</v>
      </c>
      <c r="H1859" s="33">
        <v>33.8</v>
      </c>
      <c r="I1859" s="33">
        <v>376.1</v>
      </c>
      <c r="J1859" s="33">
        <v>21.7</v>
      </c>
      <c r="K1859" s="33">
        <v>64.2</v>
      </c>
      <c r="L1859" s="33">
        <v>118.9</v>
      </c>
      <c r="M1859" s="33">
        <v>112.7</v>
      </c>
      <c r="N1859" s="33">
        <v>94.8</v>
      </c>
      <c r="O1859" s="33">
        <v>27.3</v>
      </c>
      <c r="P1859" s="299">
        <v>203.2</v>
      </c>
      <c r="Q1859" s="299">
        <v>199.9</v>
      </c>
      <c r="R1859" s="299"/>
      <c r="S1859" s="299">
        <v>201.5</v>
      </c>
      <c r="T1859" s="33">
        <v>672.1</v>
      </c>
      <c r="U1859" s="43">
        <v>3.8</v>
      </c>
      <c r="V1859" s="38">
        <v>4</v>
      </c>
    </row>
    <row r="1860" s="17" customFormat="1" spans="1:22">
      <c r="A1860" s="394"/>
      <c r="B1860" s="467"/>
      <c r="C1860" s="467"/>
      <c r="D1860" s="32" t="s">
        <v>737</v>
      </c>
      <c r="E1860" s="33">
        <v>104</v>
      </c>
      <c r="F1860" s="33">
        <v>156</v>
      </c>
      <c r="G1860" s="33">
        <v>8.9</v>
      </c>
      <c r="H1860" s="33">
        <v>30.9</v>
      </c>
      <c r="I1860" s="33">
        <v>247</v>
      </c>
      <c r="J1860" s="33">
        <v>24</v>
      </c>
      <c r="K1860" s="33">
        <v>77.8</v>
      </c>
      <c r="L1860" s="33">
        <v>125.1</v>
      </c>
      <c r="M1860" s="33">
        <v>121.4</v>
      </c>
      <c r="N1860" s="33">
        <v>97</v>
      </c>
      <c r="O1860" s="33">
        <v>28.5</v>
      </c>
      <c r="P1860" s="299">
        <v>147.8</v>
      </c>
      <c r="Q1860" s="299">
        <v>154.8</v>
      </c>
      <c r="R1860" s="299"/>
      <c r="S1860" s="299">
        <v>151.3</v>
      </c>
      <c r="T1860" s="33">
        <v>739.2</v>
      </c>
      <c r="U1860" s="43">
        <v>0.92</v>
      </c>
      <c r="V1860" s="38">
        <v>5</v>
      </c>
    </row>
    <row r="1861" s="17" customFormat="1" spans="1:22">
      <c r="A1861" s="394"/>
      <c r="B1861" s="467"/>
      <c r="C1861" s="467"/>
      <c r="D1861" s="32" t="s">
        <v>787</v>
      </c>
      <c r="E1861" s="33">
        <v>96.3</v>
      </c>
      <c r="F1861" s="33">
        <v>141</v>
      </c>
      <c r="G1861" s="33">
        <v>7.8</v>
      </c>
      <c r="H1861" s="33">
        <v>24.9</v>
      </c>
      <c r="I1861" s="33">
        <v>218.2</v>
      </c>
      <c r="J1861" s="33">
        <v>19.7</v>
      </c>
      <c r="K1861" s="33">
        <v>79.1</v>
      </c>
      <c r="L1861" s="33">
        <v>123</v>
      </c>
      <c r="M1861" s="33">
        <v>120.2</v>
      </c>
      <c r="N1861" s="33">
        <v>97.7</v>
      </c>
      <c r="O1861" s="33">
        <v>30.6</v>
      </c>
      <c r="P1861" s="299">
        <v>379.56</v>
      </c>
      <c r="Q1861" s="299">
        <v>375.54</v>
      </c>
      <c r="R1861" s="299"/>
      <c r="S1861" s="299">
        <v>377.55</v>
      </c>
      <c r="T1861" s="33">
        <v>755.1</v>
      </c>
      <c r="U1861" s="43">
        <v>11.2896094325719</v>
      </c>
      <c r="V1861" s="38">
        <v>1</v>
      </c>
    </row>
    <row r="1862" s="17" customFormat="1" spans="1:22">
      <c r="A1862" s="394"/>
      <c r="B1862" s="467"/>
      <c r="C1862" s="467"/>
      <c r="D1862" s="32" t="s">
        <v>729</v>
      </c>
      <c r="E1862" s="33">
        <v>91.2</v>
      </c>
      <c r="F1862" s="33">
        <v>140</v>
      </c>
      <c r="G1862" s="33">
        <v>6.9</v>
      </c>
      <c r="H1862" s="33">
        <v>26.7</v>
      </c>
      <c r="I1862" s="33">
        <v>284</v>
      </c>
      <c r="J1862" s="33">
        <v>18.9</v>
      </c>
      <c r="K1862" s="33">
        <v>70.8</v>
      </c>
      <c r="L1862" s="33">
        <v>149.3</v>
      </c>
      <c r="M1862" s="33">
        <v>140.3</v>
      </c>
      <c r="N1862" s="33">
        <v>94</v>
      </c>
      <c r="O1862" s="33">
        <v>29.6</v>
      </c>
      <c r="P1862" s="299">
        <v>151.25</v>
      </c>
      <c r="Q1862" s="299">
        <v>151.94</v>
      </c>
      <c r="R1862" s="299"/>
      <c r="S1862" s="299">
        <v>151.59</v>
      </c>
      <c r="T1862" s="33">
        <v>606.4</v>
      </c>
      <c r="U1862" s="43">
        <v>0.55</v>
      </c>
      <c r="V1862" s="38">
        <v>5</v>
      </c>
    </row>
    <row r="1863" s="17" customFormat="1" spans="1:22">
      <c r="A1863" s="394"/>
      <c r="B1863" s="467"/>
      <c r="C1863" s="467"/>
      <c r="D1863" s="32" t="s">
        <v>916</v>
      </c>
      <c r="E1863" s="33">
        <v>97.6</v>
      </c>
      <c r="F1863" s="33">
        <v>162</v>
      </c>
      <c r="G1863" s="33">
        <v>4.8</v>
      </c>
      <c r="H1863" s="33">
        <v>24.6</v>
      </c>
      <c r="I1863" s="33">
        <v>412.5</v>
      </c>
      <c r="J1863" s="33">
        <v>22.6</v>
      </c>
      <c r="K1863" s="33">
        <v>91.9</v>
      </c>
      <c r="L1863" s="33">
        <v>140.7</v>
      </c>
      <c r="M1863" s="33">
        <v>127.2</v>
      </c>
      <c r="N1863" s="33">
        <v>90.4</v>
      </c>
      <c r="O1863" s="33">
        <v>28.8</v>
      </c>
      <c r="P1863" s="299">
        <v>381.4</v>
      </c>
      <c r="Q1863" s="299">
        <v>386.6</v>
      </c>
      <c r="R1863" s="299"/>
      <c r="S1863" s="299">
        <v>384</v>
      </c>
      <c r="T1863" s="33">
        <v>768</v>
      </c>
      <c r="U1863" s="43">
        <v>10.6309420916162</v>
      </c>
      <c r="V1863" s="38">
        <v>1</v>
      </c>
    </row>
    <row r="1864" s="17" customFormat="1" spans="1:22">
      <c r="A1864" s="394"/>
      <c r="B1864" s="467"/>
      <c r="C1864" s="467"/>
      <c r="D1864" s="32" t="s">
        <v>757</v>
      </c>
      <c r="E1864" s="33">
        <v>97.4</v>
      </c>
      <c r="F1864" s="33">
        <v>150</v>
      </c>
      <c r="G1864" s="33">
        <v>8.1</v>
      </c>
      <c r="H1864" s="33">
        <v>39.3</v>
      </c>
      <c r="I1864" s="33">
        <v>384.8</v>
      </c>
      <c r="J1864" s="33">
        <v>23.8</v>
      </c>
      <c r="K1864" s="33">
        <v>60.6</v>
      </c>
      <c r="L1864" s="33">
        <v>132</v>
      </c>
      <c r="M1864" s="33">
        <v>125.2</v>
      </c>
      <c r="N1864" s="33">
        <v>94.8</v>
      </c>
      <c r="O1864" s="33">
        <v>26.4</v>
      </c>
      <c r="P1864" s="299">
        <v>386.4</v>
      </c>
      <c r="Q1864" s="299">
        <v>386.9</v>
      </c>
      <c r="R1864" s="299"/>
      <c r="S1864" s="299">
        <v>386.7</v>
      </c>
      <c r="T1864" s="33">
        <v>773.4</v>
      </c>
      <c r="U1864" s="43">
        <v>16.7</v>
      </c>
      <c r="V1864" s="38">
        <v>2</v>
      </c>
    </row>
    <row r="1865" s="17" customFormat="1" spans="1:22">
      <c r="A1865" s="394"/>
      <c r="B1865" s="467"/>
      <c r="C1865" s="467"/>
      <c r="D1865" s="34" t="s">
        <v>580</v>
      </c>
      <c r="E1865" s="35">
        <f t="shared" ref="E1865:Q1865" si="72">AVERAGE(E1857:E1864)</f>
        <v>99.1875</v>
      </c>
      <c r="F1865" s="35">
        <f t="shared" si="72"/>
        <v>150.875</v>
      </c>
      <c r="G1865" s="35">
        <f t="shared" si="72"/>
        <v>7.3125</v>
      </c>
      <c r="H1865" s="35">
        <f t="shared" si="72"/>
        <v>30.975</v>
      </c>
      <c r="I1865" s="35">
        <f t="shared" si="72"/>
        <v>328.6625</v>
      </c>
      <c r="J1865" s="35">
        <f t="shared" si="72"/>
        <v>21.925</v>
      </c>
      <c r="K1865" s="35">
        <f t="shared" si="72"/>
        <v>72.2125</v>
      </c>
      <c r="L1865" s="35">
        <f t="shared" si="72"/>
        <v>130.2375</v>
      </c>
      <c r="M1865" s="35">
        <f t="shared" si="72"/>
        <v>122.4875</v>
      </c>
      <c r="N1865" s="35">
        <f t="shared" si="72"/>
        <v>94.1</v>
      </c>
      <c r="O1865" s="35">
        <f t="shared" si="72"/>
        <v>27.95</v>
      </c>
      <c r="P1865" s="301">
        <f t="shared" si="72"/>
        <v>265.3425</v>
      </c>
      <c r="Q1865" s="301">
        <f t="shared" si="72"/>
        <v>267.015</v>
      </c>
      <c r="R1865" s="301"/>
      <c r="S1865" s="301">
        <f>AVERAGE(S1857:S1864)</f>
        <v>266.17875</v>
      </c>
      <c r="T1865" s="35">
        <f>AVERAGE(T1857:T1864)</f>
        <v>699.50125</v>
      </c>
      <c r="U1865" s="45">
        <v>6.50140834348355</v>
      </c>
      <c r="V1865" s="46">
        <v>1</v>
      </c>
    </row>
    <row r="1866" s="5" customFormat="1" customHeight="1" spans="1:22">
      <c r="A1866" s="264">
        <v>2019</v>
      </c>
      <c r="B1866" s="482" t="s">
        <v>1015</v>
      </c>
      <c r="C1866" s="264" t="s">
        <v>1016</v>
      </c>
      <c r="D1866" s="483" t="s">
        <v>792</v>
      </c>
      <c r="E1866" s="484">
        <v>97.7</v>
      </c>
      <c r="F1866" s="485">
        <v>150</v>
      </c>
      <c r="G1866" s="484">
        <v>4.9</v>
      </c>
      <c r="H1866" s="484">
        <v>36.4</v>
      </c>
      <c r="I1866" s="484">
        <v>642.9</v>
      </c>
      <c r="J1866" s="484">
        <v>22.7</v>
      </c>
      <c r="K1866" s="484">
        <v>62.4</v>
      </c>
      <c r="L1866" s="484">
        <v>131</v>
      </c>
      <c r="M1866" s="484">
        <v>105.3</v>
      </c>
      <c r="N1866" s="484">
        <v>80.4</v>
      </c>
      <c r="O1866" s="484">
        <v>23.2</v>
      </c>
      <c r="P1866" s="516">
        <v>17.28</v>
      </c>
      <c r="Q1866" s="516">
        <v>16.03</v>
      </c>
      <c r="R1866" s="516">
        <v>17.77</v>
      </c>
      <c r="S1866" s="516">
        <v>17.03</v>
      </c>
      <c r="T1866" s="516">
        <v>756.7</v>
      </c>
      <c r="U1866" s="520">
        <v>3.8</v>
      </c>
      <c r="V1866" s="485">
        <v>5</v>
      </c>
    </row>
    <row r="1867" s="5" customFormat="1" ht="12.75" spans="1:22">
      <c r="A1867" s="266"/>
      <c r="B1867" s="486"/>
      <c r="C1867" s="266"/>
      <c r="D1867" s="483" t="s">
        <v>242</v>
      </c>
      <c r="E1867" s="487">
        <v>87</v>
      </c>
      <c r="F1867" s="485">
        <v>129</v>
      </c>
      <c r="G1867" s="484">
        <v>8.08</v>
      </c>
      <c r="H1867" s="484">
        <v>29.96</v>
      </c>
      <c r="I1867" s="484">
        <v>270.792079207921</v>
      </c>
      <c r="J1867" s="517">
        <v>22.0833333333333</v>
      </c>
      <c r="K1867" s="484">
        <v>73.7093902981753</v>
      </c>
      <c r="L1867" s="484">
        <v>114.777777777778</v>
      </c>
      <c r="M1867" s="484">
        <v>95.5185185185185</v>
      </c>
      <c r="N1867" s="484">
        <v>83.2203936753791</v>
      </c>
      <c r="O1867" s="517">
        <v>26.337</v>
      </c>
      <c r="P1867" s="516">
        <v>11.0541286549708</v>
      </c>
      <c r="Q1867" s="516">
        <v>11.5681871345029</v>
      </c>
      <c r="R1867" s="516">
        <v>10.1835789473684</v>
      </c>
      <c r="S1867" s="516">
        <v>10.935298245614</v>
      </c>
      <c r="T1867" s="518">
        <v>546.764912280702</v>
      </c>
      <c r="U1867" s="520">
        <v>4.42435639074736</v>
      </c>
      <c r="V1867" s="530" t="s">
        <v>631</v>
      </c>
    </row>
    <row r="1868" s="5" customFormat="1" customHeight="1" spans="1:22">
      <c r="A1868" s="266"/>
      <c r="B1868" s="486"/>
      <c r="C1868" s="266"/>
      <c r="D1868" s="483" t="s">
        <v>736</v>
      </c>
      <c r="E1868" s="485">
        <v>105.7</v>
      </c>
      <c r="F1868" s="485">
        <v>140</v>
      </c>
      <c r="G1868" s="484">
        <v>7.9</v>
      </c>
      <c r="H1868" s="484">
        <v>35.4</v>
      </c>
      <c r="I1868" s="484">
        <v>348.1</v>
      </c>
      <c r="J1868" s="484">
        <v>22.1</v>
      </c>
      <c r="K1868" s="484">
        <v>62.43</v>
      </c>
      <c r="L1868" s="484">
        <v>142.5</v>
      </c>
      <c r="M1868" s="484">
        <v>134.5</v>
      </c>
      <c r="N1868" s="484">
        <v>94.4</v>
      </c>
      <c r="O1868" s="484">
        <v>25.6</v>
      </c>
      <c r="P1868" s="516">
        <v>17.6</v>
      </c>
      <c r="Q1868" s="516">
        <v>17.9</v>
      </c>
      <c r="R1868" s="516">
        <v>18.05</v>
      </c>
      <c r="S1868" s="516">
        <v>17.85</v>
      </c>
      <c r="T1868" s="516">
        <v>740.05</v>
      </c>
      <c r="U1868" s="520">
        <v>1.13288509893954</v>
      </c>
      <c r="V1868" s="531">
        <v>6</v>
      </c>
    </row>
    <row r="1869" s="5" customFormat="1" ht="12.75" spans="1:22">
      <c r="A1869" s="266"/>
      <c r="B1869" s="486"/>
      <c r="C1869" s="266"/>
      <c r="D1869" s="483" t="s">
        <v>1017</v>
      </c>
      <c r="E1869" s="485">
        <v>81.3</v>
      </c>
      <c r="F1869" s="485">
        <v>154</v>
      </c>
      <c r="G1869" s="484">
        <v>10.3</v>
      </c>
      <c r="H1869" s="484">
        <v>28</v>
      </c>
      <c r="I1869" s="484">
        <v>171</v>
      </c>
      <c r="J1869" s="484">
        <v>25.3</v>
      </c>
      <c r="K1869" s="484">
        <v>90.5</v>
      </c>
      <c r="L1869" s="517">
        <v>126.7</v>
      </c>
      <c r="M1869" s="517">
        <v>110.5</v>
      </c>
      <c r="N1869" s="517">
        <v>87.2</v>
      </c>
      <c r="O1869" s="517">
        <v>23.8</v>
      </c>
      <c r="P1869" s="518">
        <v>10.02</v>
      </c>
      <c r="Q1869" s="518">
        <v>10.15</v>
      </c>
      <c r="R1869" s="518">
        <v>9.85</v>
      </c>
      <c r="S1869" s="518">
        <v>10.01</v>
      </c>
      <c r="T1869" s="518">
        <v>500.33</v>
      </c>
      <c r="U1869" s="523">
        <v>1.01</v>
      </c>
      <c r="V1869" s="532">
        <v>10</v>
      </c>
    </row>
    <row r="1870" s="5" customFormat="1" customHeight="1" spans="1:22">
      <c r="A1870" s="266"/>
      <c r="B1870" s="486"/>
      <c r="C1870" s="266"/>
      <c r="D1870" s="483" t="s">
        <v>1018</v>
      </c>
      <c r="E1870" s="485">
        <v>90</v>
      </c>
      <c r="F1870" s="485">
        <v>141</v>
      </c>
      <c r="G1870" s="484">
        <v>8.6</v>
      </c>
      <c r="H1870" s="484">
        <v>33.2</v>
      </c>
      <c r="I1870" s="484">
        <v>286.1</v>
      </c>
      <c r="J1870" s="484">
        <v>21</v>
      </c>
      <c r="K1870" s="484">
        <v>63.3</v>
      </c>
      <c r="L1870" s="484">
        <v>106.8</v>
      </c>
      <c r="M1870" s="484">
        <v>101</v>
      </c>
      <c r="N1870" s="484">
        <v>94.6</v>
      </c>
      <c r="O1870" s="484">
        <v>26.4</v>
      </c>
      <c r="P1870" s="516">
        <v>13.75</v>
      </c>
      <c r="Q1870" s="516">
        <v>14.89</v>
      </c>
      <c r="R1870" s="516">
        <v>14.21</v>
      </c>
      <c r="S1870" s="516">
        <v>14.28</v>
      </c>
      <c r="T1870" s="516">
        <v>714.2</v>
      </c>
      <c r="U1870" s="520">
        <v>6.99</v>
      </c>
      <c r="V1870" s="485">
        <v>2</v>
      </c>
    </row>
    <row r="1871" s="5" customFormat="1" customHeight="1" spans="1:22">
      <c r="A1871" s="266"/>
      <c r="B1871" s="486"/>
      <c r="C1871" s="266"/>
      <c r="D1871" s="483" t="s">
        <v>1019</v>
      </c>
      <c r="E1871" s="485">
        <v>106.4</v>
      </c>
      <c r="F1871" s="485">
        <v>145</v>
      </c>
      <c r="G1871" s="484">
        <v>8.3</v>
      </c>
      <c r="H1871" s="484">
        <v>33.1</v>
      </c>
      <c r="I1871" s="484">
        <v>398.8</v>
      </c>
      <c r="J1871" s="484">
        <v>24.5</v>
      </c>
      <c r="K1871" s="484">
        <v>73.8</v>
      </c>
      <c r="L1871" s="484">
        <v>130.9</v>
      </c>
      <c r="M1871" s="484">
        <v>125.2</v>
      </c>
      <c r="N1871" s="484">
        <v>95.6</v>
      </c>
      <c r="O1871" s="484">
        <v>26.12</v>
      </c>
      <c r="P1871" s="516">
        <v>17.72</v>
      </c>
      <c r="Q1871" s="516">
        <v>18.2</v>
      </c>
      <c r="R1871" s="516">
        <v>17.96</v>
      </c>
      <c r="S1871" s="516">
        <v>17.96</v>
      </c>
      <c r="T1871" s="516">
        <v>767.6</v>
      </c>
      <c r="U1871" s="520">
        <v>9.01</v>
      </c>
      <c r="V1871" s="485">
        <v>2</v>
      </c>
    </row>
    <row r="1872" s="5" customFormat="1" customHeight="1" spans="1:22">
      <c r="A1872" s="266"/>
      <c r="B1872" s="486"/>
      <c r="C1872" s="266"/>
      <c r="D1872" s="483" t="s">
        <v>836</v>
      </c>
      <c r="E1872" s="485">
        <v>91.5</v>
      </c>
      <c r="F1872" s="485">
        <v>148</v>
      </c>
      <c r="G1872" s="484">
        <v>7.43</v>
      </c>
      <c r="H1872" s="484">
        <v>29.1</v>
      </c>
      <c r="I1872" s="484">
        <v>391.7</v>
      </c>
      <c r="J1872" s="484">
        <v>20.3</v>
      </c>
      <c r="K1872" s="484">
        <v>69.8</v>
      </c>
      <c r="L1872" s="484">
        <v>154.9</v>
      </c>
      <c r="M1872" s="484">
        <v>142.4</v>
      </c>
      <c r="N1872" s="484">
        <v>91.9</v>
      </c>
      <c r="O1872" s="484">
        <v>26.3</v>
      </c>
      <c r="P1872" s="518">
        <v>17.04</v>
      </c>
      <c r="Q1872" s="518">
        <v>15.32</v>
      </c>
      <c r="R1872" s="518">
        <v>13.24</v>
      </c>
      <c r="S1872" s="518">
        <v>15.2</v>
      </c>
      <c r="T1872" s="518">
        <v>760</v>
      </c>
      <c r="U1872" s="523">
        <v>8.26</v>
      </c>
      <c r="V1872" s="485">
        <v>2</v>
      </c>
    </row>
    <row r="1873" s="5" customFormat="1" customHeight="1" spans="1:22">
      <c r="A1873" s="266"/>
      <c r="B1873" s="486"/>
      <c r="C1873" s="266"/>
      <c r="D1873" s="483" t="s">
        <v>785</v>
      </c>
      <c r="E1873" s="485">
        <v>95</v>
      </c>
      <c r="F1873" s="485">
        <v>154</v>
      </c>
      <c r="G1873" s="484">
        <v>9.6</v>
      </c>
      <c r="H1873" s="484">
        <v>32.6</v>
      </c>
      <c r="I1873" s="484">
        <v>339.58</v>
      </c>
      <c r="J1873" s="484">
        <v>23.1</v>
      </c>
      <c r="K1873" s="484">
        <v>70.9</v>
      </c>
      <c r="L1873" s="517">
        <v>133.7</v>
      </c>
      <c r="M1873" s="517">
        <v>124.6</v>
      </c>
      <c r="N1873" s="517">
        <v>93.2</v>
      </c>
      <c r="O1873" s="517">
        <v>27.9</v>
      </c>
      <c r="P1873" s="518">
        <v>14.3</v>
      </c>
      <c r="Q1873" s="518">
        <v>13.7</v>
      </c>
      <c r="R1873" s="518">
        <v>14.9</v>
      </c>
      <c r="S1873" s="518">
        <v>14.3</v>
      </c>
      <c r="T1873" s="518">
        <v>715</v>
      </c>
      <c r="U1873" s="523">
        <v>3.75</v>
      </c>
      <c r="V1873" s="495">
        <v>11</v>
      </c>
    </row>
    <row r="1874" s="5" customFormat="1" customHeight="1" spans="1:22">
      <c r="A1874" s="266"/>
      <c r="B1874" s="486"/>
      <c r="C1874" s="266"/>
      <c r="D1874" s="483" t="s">
        <v>752</v>
      </c>
      <c r="E1874" s="485">
        <v>101.8</v>
      </c>
      <c r="F1874" s="485">
        <v>158</v>
      </c>
      <c r="G1874" s="484">
        <v>9.5</v>
      </c>
      <c r="H1874" s="484">
        <v>42.37</v>
      </c>
      <c r="I1874" s="484">
        <v>346</v>
      </c>
      <c r="J1874" s="484">
        <v>20</v>
      </c>
      <c r="K1874" s="484">
        <v>47.2</v>
      </c>
      <c r="L1874" s="517">
        <v>132</v>
      </c>
      <c r="M1874" s="517">
        <v>127.9</v>
      </c>
      <c r="N1874" s="517">
        <v>96.9</v>
      </c>
      <c r="O1874" s="517">
        <v>26.02</v>
      </c>
      <c r="P1874" s="518">
        <v>12.81</v>
      </c>
      <c r="Q1874" s="518">
        <v>13.57</v>
      </c>
      <c r="R1874" s="518">
        <v>13.11</v>
      </c>
      <c r="S1874" s="518">
        <v>13.16</v>
      </c>
      <c r="T1874" s="518">
        <v>658.2</v>
      </c>
      <c r="U1874" s="523">
        <v>-0.953097567093041</v>
      </c>
      <c r="V1874" s="495">
        <v>11</v>
      </c>
    </row>
    <row r="1875" s="5" customFormat="1" customHeight="1" spans="1:22">
      <c r="A1875" s="266"/>
      <c r="B1875" s="486"/>
      <c r="C1875" s="266"/>
      <c r="D1875" s="483" t="s">
        <v>1020</v>
      </c>
      <c r="E1875" s="488">
        <v>100.1</v>
      </c>
      <c r="F1875" s="485">
        <v>149</v>
      </c>
      <c r="G1875" s="484">
        <v>7.4</v>
      </c>
      <c r="H1875" s="484">
        <v>37.2</v>
      </c>
      <c r="I1875" s="484">
        <v>402.7</v>
      </c>
      <c r="J1875" s="484">
        <v>22.7</v>
      </c>
      <c r="K1875" s="484">
        <v>61</v>
      </c>
      <c r="L1875" s="484">
        <v>139.5</v>
      </c>
      <c r="M1875" s="484">
        <v>122.6</v>
      </c>
      <c r="N1875" s="484">
        <v>87.9</v>
      </c>
      <c r="O1875" s="484">
        <v>28.5</v>
      </c>
      <c r="P1875" s="519">
        <v>13.2</v>
      </c>
      <c r="Q1875" s="519">
        <v>12.3</v>
      </c>
      <c r="R1875" s="519">
        <v>13.6</v>
      </c>
      <c r="S1875" s="519">
        <v>13</v>
      </c>
      <c r="T1875" s="519">
        <v>651.5</v>
      </c>
      <c r="U1875" s="533">
        <v>11.9993123603232</v>
      </c>
      <c r="V1875" s="488">
        <v>1</v>
      </c>
    </row>
    <row r="1876" s="5" customFormat="1" customHeight="1" spans="1:22">
      <c r="A1876" s="266"/>
      <c r="B1876" s="486"/>
      <c r="C1876" s="266"/>
      <c r="D1876" s="483" t="s">
        <v>1021</v>
      </c>
      <c r="E1876" s="485">
        <v>104.3</v>
      </c>
      <c r="F1876" s="485">
        <v>152</v>
      </c>
      <c r="G1876" s="484">
        <v>6.3</v>
      </c>
      <c r="H1876" s="484">
        <v>30.5</v>
      </c>
      <c r="I1876" s="484">
        <v>384.1</v>
      </c>
      <c r="J1876" s="484">
        <v>19.4</v>
      </c>
      <c r="K1876" s="484">
        <v>63.5</v>
      </c>
      <c r="L1876" s="484">
        <v>137.1</v>
      </c>
      <c r="M1876" s="484">
        <v>123.9</v>
      </c>
      <c r="N1876" s="484">
        <v>90.4</v>
      </c>
      <c r="O1876" s="484">
        <v>26.6</v>
      </c>
      <c r="P1876" s="516">
        <v>13.49</v>
      </c>
      <c r="Q1876" s="516">
        <v>13.61</v>
      </c>
      <c r="R1876" s="516">
        <v>13.1</v>
      </c>
      <c r="S1876" s="516">
        <v>13.4</v>
      </c>
      <c r="T1876" s="516">
        <v>670</v>
      </c>
      <c r="U1876" s="520">
        <v>-2.71</v>
      </c>
      <c r="V1876" s="485">
        <v>13</v>
      </c>
    </row>
    <row r="1877" s="5" customFormat="1" customHeight="1" spans="1:22">
      <c r="A1877" s="266"/>
      <c r="B1877" s="486"/>
      <c r="C1877" s="266"/>
      <c r="D1877" s="483" t="s">
        <v>1022</v>
      </c>
      <c r="E1877" s="485">
        <v>92.2</v>
      </c>
      <c r="F1877" s="485">
        <v>150</v>
      </c>
      <c r="G1877" s="484">
        <v>6</v>
      </c>
      <c r="H1877" s="484">
        <v>32.3</v>
      </c>
      <c r="I1877" s="517">
        <v>438.3</v>
      </c>
      <c r="J1877" s="484">
        <v>26.3</v>
      </c>
      <c r="K1877" s="517">
        <v>81.3</v>
      </c>
      <c r="L1877" s="484">
        <v>132.94</v>
      </c>
      <c r="M1877" s="484">
        <v>118.63</v>
      </c>
      <c r="N1877" s="484">
        <v>89.23</v>
      </c>
      <c r="O1877" s="484">
        <v>25.5</v>
      </c>
      <c r="P1877" s="516">
        <v>13.76</v>
      </c>
      <c r="Q1877" s="516">
        <v>14.1</v>
      </c>
      <c r="R1877" s="516">
        <v>14.38</v>
      </c>
      <c r="S1877" s="516">
        <v>14.08</v>
      </c>
      <c r="T1877" s="516">
        <v>704.06</v>
      </c>
      <c r="U1877" s="520">
        <v>5.66</v>
      </c>
      <c r="V1877" s="485">
        <v>6</v>
      </c>
    </row>
    <row r="1878" s="5" customFormat="1" ht="12.75" spans="1:22">
      <c r="A1878" s="266"/>
      <c r="B1878" s="486"/>
      <c r="C1878" s="266"/>
      <c r="D1878" s="483" t="s">
        <v>1023</v>
      </c>
      <c r="E1878" s="485">
        <v>105.3</v>
      </c>
      <c r="F1878" s="485">
        <v>156</v>
      </c>
      <c r="G1878" s="484">
        <v>4.8</v>
      </c>
      <c r="H1878" s="484">
        <v>40.1</v>
      </c>
      <c r="I1878" s="484">
        <v>735.4</v>
      </c>
      <c r="J1878" s="484">
        <v>22.8</v>
      </c>
      <c r="K1878" s="484">
        <v>56.9</v>
      </c>
      <c r="L1878" s="484">
        <v>131</v>
      </c>
      <c r="M1878" s="484">
        <v>112.6</v>
      </c>
      <c r="N1878" s="484">
        <v>86</v>
      </c>
      <c r="O1878" s="484">
        <v>25.9</v>
      </c>
      <c r="P1878" s="516">
        <v>13.24</v>
      </c>
      <c r="Q1878" s="516">
        <v>13.49</v>
      </c>
      <c r="R1878" s="516">
        <v>14.17</v>
      </c>
      <c r="S1878" s="516">
        <v>13.63</v>
      </c>
      <c r="T1878" s="516">
        <v>688.39</v>
      </c>
      <c r="U1878" s="520">
        <v>-2.22</v>
      </c>
      <c r="V1878" s="485">
        <v>11</v>
      </c>
    </row>
    <row r="1879" s="18" customFormat="1" customHeight="1" spans="1:22">
      <c r="A1879" s="268"/>
      <c r="B1879" s="486"/>
      <c r="C1879" s="268"/>
      <c r="D1879" s="489" t="s">
        <v>580</v>
      </c>
      <c r="E1879" s="490">
        <v>96.7923076923077</v>
      </c>
      <c r="F1879" s="490">
        <v>148.153846153846</v>
      </c>
      <c r="G1879" s="491">
        <v>7.62384615384615</v>
      </c>
      <c r="H1879" s="491">
        <v>33.8638461538462</v>
      </c>
      <c r="I1879" s="491">
        <v>396.574775323686</v>
      </c>
      <c r="J1879" s="491">
        <v>22.4833333333333</v>
      </c>
      <c r="K1879" s="491">
        <v>67.4414915613981</v>
      </c>
      <c r="L1879" s="491">
        <v>131.832136752137</v>
      </c>
      <c r="M1879" s="491">
        <v>118.819116809117</v>
      </c>
      <c r="N1879" s="491">
        <v>90.0731072057984</v>
      </c>
      <c r="O1879" s="491">
        <v>26.0136153846154</v>
      </c>
      <c r="P1879" s="491">
        <v>14.2510868196131</v>
      </c>
      <c r="Q1879" s="491">
        <v>14.2175528565002</v>
      </c>
      <c r="R1879" s="491">
        <v>14.1941214574899</v>
      </c>
      <c r="S1879" s="491">
        <v>14.2180998650472</v>
      </c>
      <c r="T1879" s="491">
        <v>682.522685560054</v>
      </c>
      <c r="U1879" s="534">
        <v>3.857958175609</v>
      </c>
      <c r="V1879" s="535">
        <v>7</v>
      </c>
    </row>
    <row r="1880" s="5" customFormat="1" customHeight="1" spans="1:22">
      <c r="A1880" s="264">
        <v>2020</v>
      </c>
      <c r="B1880" s="486"/>
      <c r="C1880" s="264" t="s">
        <v>1024</v>
      </c>
      <c r="D1880" s="483" t="s">
        <v>792</v>
      </c>
      <c r="E1880" s="484">
        <v>94.1</v>
      </c>
      <c r="F1880" s="485">
        <v>148</v>
      </c>
      <c r="G1880" s="484">
        <v>8.1</v>
      </c>
      <c r="H1880" s="484">
        <v>26.5</v>
      </c>
      <c r="I1880" s="484">
        <v>227.2</v>
      </c>
      <c r="J1880" s="484">
        <v>20.9</v>
      </c>
      <c r="K1880" s="484">
        <v>78.9</v>
      </c>
      <c r="L1880" s="485">
        <v>161</v>
      </c>
      <c r="M1880" s="485">
        <v>144</v>
      </c>
      <c r="N1880" s="484">
        <v>89.3</v>
      </c>
      <c r="O1880" s="484">
        <v>25.2</v>
      </c>
      <c r="P1880" s="520">
        <v>14.35</v>
      </c>
      <c r="Q1880" s="520">
        <v>14.33</v>
      </c>
      <c r="R1880" s="520">
        <v>14.52</v>
      </c>
      <c r="S1880" s="520">
        <v>14.4</v>
      </c>
      <c r="T1880" s="484">
        <v>640.1</v>
      </c>
      <c r="U1880" s="520">
        <v>6.15</v>
      </c>
      <c r="V1880" s="485">
        <v>3</v>
      </c>
    </row>
    <row r="1881" s="5" customFormat="1" ht="12.75" spans="1:22">
      <c r="A1881" s="266"/>
      <c r="B1881" s="486"/>
      <c r="C1881" s="266"/>
      <c r="D1881" s="483" t="s">
        <v>242</v>
      </c>
      <c r="E1881" s="492">
        <v>99.3333333333333</v>
      </c>
      <c r="F1881" s="398">
        <v>138</v>
      </c>
      <c r="G1881" s="487">
        <v>8</v>
      </c>
      <c r="H1881" s="487">
        <v>28.55</v>
      </c>
      <c r="I1881" s="487">
        <v>256.875</v>
      </c>
      <c r="J1881" s="518">
        <v>21.9</v>
      </c>
      <c r="K1881" s="516">
        <v>76.707530647986</v>
      </c>
      <c r="L1881" s="521">
        <v>135.833333333333</v>
      </c>
      <c r="M1881" s="521">
        <v>123.25</v>
      </c>
      <c r="N1881" s="521">
        <v>90.7361963190184</v>
      </c>
      <c r="O1881" s="521">
        <v>26.23</v>
      </c>
      <c r="P1881" s="522">
        <v>11.7670175438596</v>
      </c>
      <c r="Q1881" s="522">
        <v>10.6</v>
      </c>
      <c r="R1881" s="522">
        <v>11.4747953216374</v>
      </c>
      <c r="S1881" s="522">
        <v>11.280604288499</v>
      </c>
      <c r="T1881" s="522">
        <v>564.030214424951</v>
      </c>
      <c r="U1881" s="43">
        <v>10.2698366422192</v>
      </c>
      <c r="V1881" s="530" t="s">
        <v>617</v>
      </c>
    </row>
    <row r="1882" s="5" customFormat="1" ht="12.75" spans="1:22">
      <c r="A1882" s="266"/>
      <c r="B1882" s="486"/>
      <c r="C1882" s="266"/>
      <c r="D1882" s="483" t="s">
        <v>1017</v>
      </c>
      <c r="E1882" s="485">
        <v>102.4</v>
      </c>
      <c r="F1882" s="485">
        <v>157</v>
      </c>
      <c r="G1882" s="485">
        <v>5.6</v>
      </c>
      <c r="H1882" s="485">
        <v>25.3</v>
      </c>
      <c r="I1882" s="485">
        <v>351.8</v>
      </c>
      <c r="J1882" s="485">
        <v>22.4</v>
      </c>
      <c r="K1882" s="485">
        <v>88.5</v>
      </c>
      <c r="L1882" s="485">
        <v>167.3</v>
      </c>
      <c r="M1882" s="485">
        <v>143.2</v>
      </c>
      <c r="N1882" s="485">
        <v>85.6</v>
      </c>
      <c r="O1882" s="485">
        <v>24.3</v>
      </c>
      <c r="P1882" s="495">
        <v>12.32</v>
      </c>
      <c r="Q1882" s="495">
        <v>12.51</v>
      </c>
      <c r="R1882" s="495">
        <v>12.83</v>
      </c>
      <c r="S1882" s="495">
        <v>12.55</v>
      </c>
      <c r="T1882" s="495">
        <v>627.67</v>
      </c>
      <c r="U1882" s="523">
        <v>5.25</v>
      </c>
      <c r="V1882" s="485">
        <v>6</v>
      </c>
    </row>
    <row r="1883" s="5" customFormat="1" customHeight="1" spans="1:22">
      <c r="A1883" s="266"/>
      <c r="B1883" s="486"/>
      <c r="C1883" s="266"/>
      <c r="D1883" s="483" t="s">
        <v>1018</v>
      </c>
      <c r="E1883" s="493">
        <v>97.6666666666667</v>
      </c>
      <c r="F1883" s="494">
        <v>144</v>
      </c>
      <c r="G1883" s="493">
        <v>6.8</v>
      </c>
      <c r="H1883" s="493">
        <v>31.6</v>
      </c>
      <c r="I1883" s="493">
        <v>364.705882352941</v>
      </c>
      <c r="J1883" s="493">
        <v>22.5</v>
      </c>
      <c r="K1883" s="493">
        <v>71.2025316455696</v>
      </c>
      <c r="L1883" s="493">
        <v>114.745952550657</v>
      </c>
      <c r="M1883" s="493">
        <v>107.690032171244</v>
      </c>
      <c r="N1883" s="493">
        <v>93.8508328855454</v>
      </c>
      <c r="O1883" s="493">
        <v>25.62</v>
      </c>
      <c r="P1883" s="523">
        <v>13.75</v>
      </c>
      <c r="Q1883" s="523">
        <v>14.13</v>
      </c>
      <c r="R1883" s="523">
        <v>14.2</v>
      </c>
      <c r="S1883" s="523">
        <v>14.0266666666667</v>
      </c>
      <c r="T1883" s="493">
        <v>701.333333333333</v>
      </c>
      <c r="U1883" s="523">
        <v>5.62248995983935</v>
      </c>
      <c r="V1883" s="494">
        <v>6</v>
      </c>
    </row>
    <row r="1884" s="5" customFormat="1" customHeight="1" spans="1:22">
      <c r="A1884" s="266"/>
      <c r="B1884" s="486"/>
      <c r="C1884" s="266"/>
      <c r="D1884" s="483" t="s">
        <v>1019</v>
      </c>
      <c r="E1884" s="485">
        <v>108.8</v>
      </c>
      <c r="F1884" s="485">
        <v>145</v>
      </c>
      <c r="G1884" s="485">
        <v>8.1</v>
      </c>
      <c r="H1884" s="485">
        <v>34</v>
      </c>
      <c r="I1884" s="485">
        <v>417.3</v>
      </c>
      <c r="J1884" s="485">
        <v>22.9</v>
      </c>
      <c r="K1884" s="485">
        <v>67.3</v>
      </c>
      <c r="L1884" s="485">
        <v>128.7</v>
      </c>
      <c r="M1884" s="485">
        <v>124.7</v>
      </c>
      <c r="N1884" s="485">
        <v>96.9</v>
      </c>
      <c r="O1884" s="485">
        <v>26.6</v>
      </c>
      <c r="P1884" s="485">
        <v>16.58</v>
      </c>
      <c r="Q1884" s="485">
        <v>16.82</v>
      </c>
      <c r="R1884" s="485">
        <v>15.76</v>
      </c>
      <c r="S1884" s="485">
        <v>16.39</v>
      </c>
      <c r="T1884" s="485">
        <v>700.3</v>
      </c>
      <c r="U1884" s="520">
        <v>2.02</v>
      </c>
      <c r="V1884" s="485">
        <v>10</v>
      </c>
    </row>
    <row r="1885" s="5" customFormat="1" customHeight="1" spans="1:22">
      <c r="A1885" s="266"/>
      <c r="B1885" s="486"/>
      <c r="C1885" s="266"/>
      <c r="D1885" s="483" t="s">
        <v>836</v>
      </c>
      <c r="E1885" s="485">
        <v>86.2</v>
      </c>
      <c r="F1885" s="485">
        <v>153</v>
      </c>
      <c r="G1885" s="485">
        <v>7.87</v>
      </c>
      <c r="H1885" s="485">
        <v>28.6</v>
      </c>
      <c r="I1885" s="485">
        <v>263.4</v>
      </c>
      <c r="J1885" s="485">
        <v>20.4</v>
      </c>
      <c r="K1885" s="485">
        <v>71.5</v>
      </c>
      <c r="L1885" s="485">
        <v>136.4</v>
      </c>
      <c r="M1885" s="485">
        <v>123.2</v>
      </c>
      <c r="N1885" s="485">
        <v>90.3</v>
      </c>
      <c r="O1885" s="485">
        <v>27.7</v>
      </c>
      <c r="P1885" s="495">
        <v>14.62</v>
      </c>
      <c r="Q1885" s="495">
        <v>13.74</v>
      </c>
      <c r="R1885" s="495">
        <v>13.41</v>
      </c>
      <c r="S1885" s="495">
        <v>13.92</v>
      </c>
      <c r="T1885" s="495">
        <v>696.2</v>
      </c>
      <c r="U1885" s="520">
        <v>7.5</v>
      </c>
      <c r="V1885" s="485">
        <v>6</v>
      </c>
    </row>
    <row r="1886" s="5" customFormat="1" customHeight="1" spans="1:22">
      <c r="A1886" s="266"/>
      <c r="B1886" s="486"/>
      <c r="C1886" s="266"/>
      <c r="D1886" s="483" t="s">
        <v>785</v>
      </c>
      <c r="E1886" s="485">
        <v>92</v>
      </c>
      <c r="F1886" s="485">
        <v>157</v>
      </c>
      <c r="G1886" s="485">
        <v>9.6</v>
      </c>
      <c r="H1886" s="485">
        <v>33.1</v>
      </c>
      <c r="I1886" s="485">
        <v>344.8</v>
      </c>
      <c r="J1886" s="485">
        <v>22.1</v>
      </c>
      <c r="K1886" s="485">
        <v>66.8</v>
      </c>
      <c r="L1886" s="485">
        <v>136.3</v>
      </c>
      <c r="M1886" s="485">
        <v>125.8</v>
      </c>
      <c r="N1886" s="485">
        <v>92.3</v>
      </c>
      <c r="O1886" s="485">
        <v>26.4</v>
      </c>
      <c r="P1886" s="485">
        <v>13.3</v>
      </c>
      <c r="Q1886" s="485">
        <v>13.8</v>
      </c>
      <c r="R1886" s="485">
        <v>13.1</v>
      </c>
      <c r="S1886" s="485">
        <v>13.4</v>
      </c>
      <c r="T1886" s="485">
        <v>670</v>
      </c>
      <c r="U1886" s="520">
        <v>1.77</v>
      </c>
      <c r="V1886" s="485">
        <v>11</v>
      </c>
    </row>
    <row r="1887" s="5" customFormat="1" customHeight="1" spans="1:22">
      <c r="A1887" s="266"/>
      <c r="B1887" s="486"/>
      <c r="C1887" s="266"/>
      <c r="D1887" s="483" t="s">
        <v>752</v>
      </c>
      <c r="E1887" s="485">
        <v>100.2</v>
      </c>
      <c r="F1887" s="485">
        <v>155</v>
      </c>
      <c r="G1887" s="495">
        <v>9.17</v>
      </c>
      <c r="H1887" s="495">
        <v>44.65</v>
      </c>
      <c r="I1887" s="517">
        <v>386.913849509269</v>
      </c>
      <c r="J1887" s="495">
        <v>23.59</v>
      </c>
      <c r="K1887" s="523">
        <v>52.8331466965286</v>
      </c>
      <c r="L1887" s="495">
        <v>156.8</v>
      </c>
      <c r="M1887" s="495">
        <v>147.8</v>
      </c>
      <c r="N1887" s="524">
        <v>94.2602040816327</v>
      </c>
      <c r="O1887" s="495">
        <v>25.99</v>
      </c>
      <c r="P1887" s="495">
        <v>12.24</v>
      </c>
      <c r="Q1887" s="495">
        <v>12.58</v>
      </c>
      <c r="R1887" s="495">
        <v>11.99</v>
      </c>
      <c r="S1887" s="523">
        <v>12.27</v>
      </c>
      <c r="T1887" s="524">
        <v>613.656481620405</v>
      </c>
      <c r="U1887" s="523">
        <v>-2.25754079601085</v>
      </c>
      <c r="V1887" s="495">
        <v>13</v>
      </c>
    </row>
    <row r="1888" s="5" customFormat="1" customHeight="1" spans="1:22">
      <c r="A1888" s="266"/>
      <c r="B1888" s="486"/>
      <c r="C1888" s="266"/>
      <c r="D1888" s="483" t="s">
        <v>1021</v>
      </c>
      <c r="E1888" s="485">
        <v>101.2</v>
      </c>
      <c r="F1888" s="485">
        <v>151</v>
      </c>
      <c r="G1888" s="485">
        <v>7.6</v>
      </c>
      <c r="H1888" s="485">
        <v>32.6</v>
      </c>
      <c r="I1888" s="485">
        <v>328.9</v>
      </c>
      <c r="J1888" s="485">
        <v>21.9</v>
      </c>
      <c r="K1888" s="485">
        <v>67.2</v>
      </c>
      <c r="L1888" s="485">
        <v>124.5</v>
      </c>
      <c r="M1888" s="485">
        <v>108.9</v>
      </c>
      <c r="N1888" s="485">
        <v>87.5</v>
      </c>
      <c r="O1888" s="485">
        <v>26.3</v>
      </c>
      <c r="P1888" s="485">
        <v>11.91</v>
      </c>
      <c r="Q1888" s="485">
        <v>11.75</v>
      </c>
      <c r="R1888" s="485">
        <v>11.77</v>
      </c>
      <c r="S1888" s="485">
        <v>11.81</v>
      </c>
      <c r="T1888" s="485">
        <v>590.45</v>
      </c>
      <c r="U1888" s="520">
        <v>4.9</v>
      </c>
      <c r="V1888" s="485">
        <v>8</v>
      </c>
    </row>
    <row r="1889" s="5" customFormat="1" customHeight="1" spans="1:22">
      <c r="A1889" s="266"/>
      <c r="B1889" s="486"/>
      <c r="C1889" s="266"/>
      <c r="D1889" s="483" t="s">
        <v>1022</v>
      </c>
      <c r="E1889" s="485">
        <v>97.8</v>
      </c>
      <c r="F1889" s="485">
        <v>150</v>
      </c>
      <c r="G1889" s="485">
        <v>5.6</v>
      </c>
      <c r="H1889" s="485">
        <v>30.3</v>
      </c>
      <c r="I1889" s="495">
        <v>438.3</v>
      </c>
      <c r="J1889" s="485">
        <v>23.5</v>
      </c>
      <c r="K1889" s="495">
        <v>77.5</v>
      </c>
      <c r="L1889" s="485">
        <v>149.37</v>
      </c>
      <c r="M1889" s="485">
        <v>128.97</v>
      </c>
      <c r="N1889" s="485">
        <v>86.34</v>
      </c>
      <c r="O1889" s="485">
        <v>24.14</v>
      </c>
      <c r="P1889" s="485">
        <v>13.96</v>
      </c>
      <c r="Q1889" s="485">
        <v>13.44</v>
      </c>
      <c r="R1889" s="485">
        <v>14.43</v>
      </c>
      <c r="S1889" s="485">
        <v>13.94</v>
      </c>
      <c r="T1889" s="485">
        <v>697.23</v>
      </c>
      <c r="U1889" s="520">
        <v>5.67</v>
      </c>
      <c r="V1889" s="485">
        <v>5</v>
      </c>
    </row>
    <row r="1890" s="5" customFormat="1" ht="12.75" spans="1:22">
      <c r="A1890" s="266"/>
      <c r="B1890" s="486"/>
      <c r="C1890" s="266"/>
      <c r="D1890" s="483" t="s">
        <v>1023</v>
      </c>
      <c r="E1890" s="485">
        <v>99.6</v>
      </c>
      <c r="F1890" s="485">
        <v>159</v>
      </c>
      <c r="G1890" s="485">
        <v>6.6</v>
      </c>
      <c r="H1890" s="485">
        <v>39.4</v>
      </c>
      <c r="I1890" s="485">
        <v>497</v>
      </c>
      <c r="J1890" s="485">
        <v>23.9</v>
      </c>
      <c r="K1890" s="485">
        <v>60.7</v>
      </c>
      <c r="L1890" s="485">
        <v>120.7</v>
      </c>
      <c r="M1890" s="485">
        <v>110.8</v>
      </c>
      <c r="N1890" s="485">
        <v>91.8</v>
      </c>
      <c r="O1890" s="485">
        <v>24.2</v>
      </c>
      <c r="P1890" s="485">
        <v>13.22</v>
      </c>
      <c r="Q1890" s="485">
        <v>12.55</v>
      </c>
      <c r="R1890" s="485">
        <v>13.02</v>
      </c>
      <c r="S1890" s="485">
        <v>12.93</v>
      </c>
      <c r="T1890" s="485">
        <v>653.03</v>
      </c>
      <c r="U1890" s="520">
        <v>4.22</v>
      </c>
      <c r="V1890" s="485">
        <v>6</v>
      </c>
    </row>
    <row r="1891" s="5" customFormat="1" customHeight="1" spans="1:22">
      <c r="A1891" s="268"/>
      <c r="B1891" s="486"/>
      <c r="C1891" s="268"/>
      <c r="D1891" s="489" t="s">
        <v>580</v>
      </c>
      <c r="E1891" s="490">
        <v>98.1181818181818</v>
      </c>
      <c r="F1891" s="490">
        <v>150.636363636364</v>
      </c>
      <c r="G1891" s="491">
        <v>7.54909090909091</v>
      </c>
      <c r="H1891" s="491">
        <v>32.2363636363636</v>
      </c>
      <c r="I1891" s="491">
        <v>352.47224835111</v>
      </c>
      <c r="J1891" s="491">
        <v>22.3627272727273</v>
      </c>
      <c r="K1891" s="491">
        <v>70.8312008172804</v>
      </c>
      <c r="L1891" s="491">
        <v>139.240844171272</v>
      </c>
      <c r="M1891" s="491">
        <v>126.210002924659</v>
      </c>
      <c r="N1891" s="491">
        <v>90.8079302987451</v>
      </c>
      <c r="O1891" s="491">
        <v>25.6981818181818</v>
      </c>
      <c r="P1891" s="491">
        <v>13.4560925039872</v>
      </c>
      <c r="Q1891" s="491">
        <v>13.2954545454545</v>
      </c>
      <c r="R1891" s="491">
        <v>13.3186177565125</v>
      </c>
      <c r="S1891" s="491">
        <v>13.3561155413787</v>
      </c>
      <c r="T1891" s="491">
        <v>650.363639034426</v>
      </c>
      <c r="U1891" s="534">
        <v>4.51017145768656</v>
      </c>
      <c r="V1891" s="535">
        <v>9</v>
      </c>
    </row>
    <row r="1892" s="5" customFormat="1" customHeight="1" spans="1:22">
      <c r="A1892" s="264">
        <v>2020</v>
      </c>
      <c r="B1892" s="486"/>
      <c r="C1892" s="264" t="s">
        <v>1025</v>
      </c>
      <c r="D1892" s="468" t="s">
        <v>1026</v>
      </c>
      <c r="E1892" s="47"/>
      <c r="F1892" s="394">
        <v>149</v>
      </c>
      <c r="G1892" s="47"/>
      <c r="H1892" s="47"/>
      <c r="I1892" s="47"/>
      <c r="J1892" s="47"/>
      <c r="K1892" s="47"/>
      <c r="L1892" s="47"/>
      <c r="M1892" s="47"/>
      <c r="N1892" s="47"/>
      <c r="O1892" s="47"/>
      <c r="P1892" s="478">
        <v>149.72</v>
      </c>
      <c r="Q1892" s="478">
        <v>144.88</v>
      </c>
      <c r="R1892" s="394"/>
      <c r="S1892" s="478">
        <v>147.3</v>
      </c>
      <c r="T1892" s="477">
        <v>654.7</v>
      </c>
      <c r="U1892" s="478">
        <v>10.63</v>
      </c>
      <c r="V1892" s="394">
        <v>2</v>
      </c>
    </row>
    <row r="1893" s="5" customFormat="1" ht="12.75" spans="1:22">
      <c r="A1893" s="266"/>
      <c r="B1893" s="486"/>
      <c r="C1893" s="266"/>
      <c r="D1893" s="468" t="s">
        <v>242</v>
      </c>
      <c r="E1893" s="47"/>
      <c r="F1893" s="394">
        <v>143</v>
      </c>
      <c r="G1893" s="47"/>
      <c r="H1893" s="47"/>
      <c r="I1893" s="47"/>
      <c r="J1893" s="47"/>
      <c r="K1893" s="47"/>
      <c r="L1893" s="47"/>
      <c r="M1893" s="47"/>
      <c r="N1893" s="47"/>
      <c r="O1893" s="47"/>
      <c r="P1893" s="525">
        <v>346.882591093117</v>
      </c>
      <c r="Q1893" s="525">
        <v>369.87134502924</v>
      </c>
      <c r="R1893" s="394"/>
      <c r="S1893" s="525">
        <v>358.376968061179</v>
      </c>
      <c r="T1893" s="478">
        <v>716.753936122357</v>
      </c>
      <c r="U1893" s="43">
        <v>11.0173018609906</v>
      </c>
      <c r="V1893" s="536" t="s">
        <v>614</v>
      </c>
    </row>
    <row r="1894" s="5" customFormat="1" ht="12.75" spans="1:22">
      <c r="A1894" s="266"/>
      <c r="B1894" s="486"/>
      <c r="C1894" s="266"/>
      <c r="D1894" s="468" t="s">
        <v>1017</v>
      </c>
      <c r="E1894" s="47"/>
      <c r="F1894" s="496">
        <v>152</v>
      </c>
      <c r="G1894" s="47"/>
      <c r="H1894" s="47"/>
      <c r="I1894" s="47"/>
      <c r="J1894" s="47"/>
      <c r="K1894" s="47"/>
      <c r="L1894" s="47"/>
      <c r="M1894" s="47"/>
      <c r="N1894" s="47"/>
      <c r="O1894" s="47"/>
      <c r="P1894" s="44">
        <v>78.85</v>
      </c>
      <c r="Q1894" s="44">
        <v>77.58</v>
      </c>
      <c r="R1894" s="44"/>
      <c r="S1894" s="44">
        <v>78.22</v>
      </c>
      <c r="T1894" s="44">
        <v>651.79</v>
      </c>
      <c r="U1894" s="43">
        <v>3.12</v>
      </c>
      <c r="V1894" s="394">
        <v>3</v>
      </c>
    </row>
    <row r="1895" s="5" customFormat="1" customHeight="1" spans="1:22">
      <c r="A1895" s="266"/>
      <c r="B1895" s="486"/>
      <c r="C1895" s="266"/>
      <c r="D1895" s="468" t="s">
        <v>1018</v>
      </c>
      <c r="E1895" s="47"/>
      <c r="F1895" s="38">
        <v>141</v>
      </c>
      <c r="G1895" s="47"/>
      <c r="H1895" s="47"/>
      <c r="I1895" s="47"/>
      <c r="J1895" s="47"/>
      <c r="K1895" s="47"/>
      <c r="L1895" s="47"/>
      <c r="M1895" s="47"/>
      <c r="N1895" s="47"/>
      <c r="O1895" s="47"/>
      <c r="P1895" s="44">
        <v>356.68</v>
      </c>
      <c r="Q1895" s="44">
        <v>370.81</v>
      </c>
      <c r="R1895" s="44"/>
      <c r="S1895" s="33">
        <v>363.745</v>
      </c>
      <c r="T1895" s="33">
        <v>727.49</v>
      </c>
      <c r="U1895" s="43">
        <v>5.80441548619797</v>
      </c>
      <c r="V1895" s="38">
        <v>3</v>
      </c>
    </row>
    <row r="1896" s="5" customFormat="1" customHeight="1" spans="1:22">
      <c r="A1896" s="266"/>
      <c r="B1896" s="486"/>
      <c r="C1896" s="266"/>
      <c r="D1896" s="468" t="s">
        <v>785</v>
      </c>
      <c r="E1896" s="47"/>
      <c r="F1896" s="394">
        <v>165</v>
      </c>
      <c r="G1896" s="47"/>
      <c r="H1896" s="47"/>
      <c r="I1896" s="47"/>
      <c r="J1896" s="47"/>
      <c r="K1896" s="47"/>
      <c r="L1896" s="47"/>
      <c r="M1896" s="47"/>
      <c r="N1896" s="47"/>
      <c r="O1896" s="47"/>
      <c r="P1896" s="394">
        <v>198.6</v>
      </c>
      <c r="Q1896" s="394">
        <v>212.9</v>
      </c>
      <c r="R1896" s="394"/>
      <c r="S1896" s="394">
        <v>205.75</v>
      </c>
      <c r="T1896" s="394">
        <v>685.83</v>
      </c>
      <c r="U1896" s="478">
        <v>5.24</v>
      </c>
      <c r="V1896" s="394">
        <v>4</v>
      </c>
    </row>
    <row r="1897" s="5" customFormat="1" customHeight="1" spans="1:22">
      <c r="A1897" s="266"/>
      <c r="B1897" s="486"/>
      <c r="C1897" s="266"/>
      <c r="D1897" s="468" t="s">
        <v>752</v>
      </c>
      <c r="E1897" s="47"/>
      <c r="F1897" s="394">
        <v>153</v>
      </c>
      <c r="G1897" s="47"/>
      <c r="H1897" s="47"/>
      <c r="I1897" s="47"/>
      <c r="J1897" s="47"/>
      <c r="K1897" s="47"/>
      <c r="L1897" s="47"/>
      <c r="M1897" s="47"/>
      <c r="N1897" s="47"/>
      <c r="O1897" s="47"/>
      <c r="P1897" s="43">
        <v>151.467</v>
      </c>
      <c r="Q1897" s="43">
        <v>147.49</v>
      </c>
      <c r="R1897" s="44"/>
      <c r="S1897" s="43">
        <v>149.4785</v>
      </c>
      <c r="T1897" s="299">
        <v>664.352210633333</v>
      </c>
      <c r="U1897" s="43">
        <v>5.08909023273963</v>
      </c>
      <c r="V1897" s="44">
        <v>3</v>
      </c>
    </row>
    <row r="1898" s="5" customFormat="1" customHeight="1" spans="1:22">
      <c r="A1898" s="266"/>
      <c r="B1898" s="486"/>
      <c r="C1898" s="266"/>
      <c r="D1898" s="468" t="s">
        <v>1022</v>
      </c>
      <c r="E1898" s="47"/>
      <c r="F1898" s="394">
        <v>149</v>
      </c>
      <c r="G1898" s="47"/>
      <c r="H1898" s="47"/>
      <c r="I1898" s="47"/>
      <c r="J1898" s="47"/>
      <c r="K1898" s="47"/>
      <c r="L1898" s="47"/>
      <c r="M1898" s="47"/>
      <c r="N1898" s="47"/>
      <c r="O1898" s="47"/>
      <c r="P1898" s="394">
        <v>162.2</v>
      </c>
      <c r="Q1898" s="394">
        <v>189.9</v>
      </c>
      <c r="R1898" s="394"/>
      <c r="S1898" s="394">
        <v>176.05</v>
      </c>
      <c r="T1898" s="394">
        <v>704.19</v>
      </c>
      <c r="U1898" s="478">
        <v>5.54</v>
      </c>
      <c r="V1898" s="394">
        <v>3</v>
      </c>
    </row>
    <row r="1899" s="5" customFormat="1" ht="12.75" spans="1:22">
      <c r="A1899" s="266"/>
      <c r="B1899" s="486"/>
      <c r="C1899" s="266"/>
      <c r="D1899" s="468" t="s">
        <v>1023</v>
      </c>
      <c r="E1899" s="47"/>
      <c r="F1899" s="394">
        <v>156</v>
      </c>
      <c r="G1899" s="47"/>
      <c r="H1899" s="47"/>
      <c r="I1899" s="47"/>
      <c r="J1899" s="47"/>
      <c r="K1899" s="47"/>
      <c r="L1899" s="47"/>
      <c r="M1899" s="47"/>
      <c r="N1899" s="47"/>
      <c r="O1899" s="47"/>
      <c r="P1899" s="394">
        <v>244.41</v>
      </c>
      <c r="Q1899" s="394">
        <v>234.42</v>
      </c>
      <c r="R1899" s="394"/>
      <c r="S1899" s="394">
        <v>239.42</v>
      </c>
      <c r="T1899" s="394">
        <v>630.37</v>
      </c>
      <c r="U1899" s="478">
        <v>2.84</v>
      </c>
      <c r="V1899" s="394">
        <v>4</v>
      </c>
    </row>
    <row r="1900" s="5" customFormat="1" customHeight="1" spans="1:22">
      <c r="A1900" s="266"/>
      <c r="B1900" s="486"/>
      <c r="C1900" s="266"/>
      <c r="D1900" s="497" t="s">
        <v>580</v>
      </c>
      <c r="E1900" s="264"/>
      <c r="F1900" s="498">
        <v>151</v>
      </c>
      <c r="G1900" s="264"/>
      <c r="H1900" s="264"/>
      <c r="I1900" s="264"/>
      <c r="J1900" s="264"/>
      <c r="K1900" s="264"/>
      <c r="L1900" s="264"/>
      <c r="M1900" s="264"/>
      <c r="N1900" s="264"/>
      <c r="O1900" s="264"/>
      <c r="P1900" s="498">
        <v>211.10119888664</v>
      </c>
      <c r="Q1900" s="498">
        <v>218.481418128655</v>
      </c>
      <c r="R1900" s="498"/>
      <c r="S1900" s="498">
        <v>214.792558507647</v>
      </c>
      <c r="T1900" s="498">
        <v>679.434518344461</v>
      </c>
      <c r="U1900" s="537">
        <v>6.16010094749102</v>
      </c>
      <c r="V1900" s="538">
        <v>2</v>
      </c>
    </row>
    <row r="1901" s="5" customFormat="1" customHeight="1" spans="1:22">
      <c r="A1901" s="499">
        <v>2018</v>
      </c>
      <c r="B1901" s="497" t="s">
        <v>1027</v>
      </c>
      <c r="C1901" s="499" t="s">
        <v>1028</v>
      </c>
      <c r="D1901" s="500" t="s">
        <v>1026</v>
      </c>
      <c r="E1901" s="501">
        <v>81</v>
      </c>
      <c r="F1901" s="501">
        <v>154</v>
      </c>
      <c r="G1901" s="501">
        <v>4.7</v>
      </c>
      <c r="H1901" s="501">
        <v>35.9</v>
      </c>
      <c r="I1901" s="501">
        <v>663.8</v>
      </c>
      <c r="J1901" s="501">
        <v>20.2</v>
      </c>
      <c r="K1901" s="501">
        <v>56.4</v>
      </c>
      <c r="L1901" s="506">
        <v>143.4</v>
      </c>
      <c r="M1901" s="506">
        <v>107.3</v>
      </c>
      <c r="N1901" s="506">
        <v>74.8</v>
      </c>
      <c r="O1901" s="506">
        <v>20</v>
      </c>
      <c r="P1901" s="501">
        <v>12.84</v>
      </c>
      <c r="Q1901" s="501">
        <v>14.18</v>
      </c>
      <c r="R1901" s="501">
        <v>13.3</v>
      </c>
      <c r="S1901" s="501">
        <v>13.44</v>
      </c>
      <c r="T1901" s="501">
        <v>597.3</v>
      </c>
      <c r="U1901" s="539">
        <v>1.9</v>
      </c>
      <c r="V1901" s="540">
        <v>10</v>
      </c>
    </row>
    <row r="1902" s="5" customFormat="1" customHeight="1" spans="1:22">
      <c r="A1902" s="502"/>
      <c r="B1902" s="503"/>
      <c r="C1902" s="502"/>
      <c r="D1902" s="500" t="s">
        <v>843</v>
      </c>
      <c r="E1902" s="504">
        <v>91.25</v>
      </c>
      <c r="F1902" s="504">
        <v>134</v>
      </c>
      <c r="G1902" s="505">
        <v>11.125</v>
      </c>
      <c r="H1902" s="505">
        <v>27.9166666666667</v>
      </c>
      <c r="I1902" s="505">
        <v>150.936329588015</v>
      </c>
      <c r="J1902" s="505">
        <v>19.7916666666667</v>
      </c>
      <c r="K1902" s="504">
        <v>70.8955223880597</v>
      </c>
      <c r="L1902" s="506">
        <v>114.363636363636</v>
      </c>
      <c r="M1902" s="506">
        <v>110.242424242424</v>
      </c>
      <c r="N1902" s="506">
        <v>96.3963963963964</v>
      </c>
      <c r="O1902" s="506">
        <v>23.7204</v>
      </c>
      <c r="P1902" s="501">
        <v>9.9527485380117</v>
      </c>
      <c r="Q1902" s="501">
        <v>10.3716959064327</v>
      </c>
      <c r="R1902" s="501">
        <v>8.95425730994152</v>
      </c>
      <c r="S1902" s="501">
        <v>9.75956725146199</v>
      </c>
      <c r="T1902" s="501">
        <v>487.978362573099</v>
      </c>
      <c r="U1902" s="539">
        <v>-5.29749814724512</v>
      </c>
      <c r="V1902" s="540" t="s">
        <v>1029</v>
      </c>
    </row>
    <row r="1903" s="5" customFormat="1" customHeight="1" spans="1:22">
      <c r="A1903" s="502"/>
      <c r="B1903" s="503"/>
      <c r="C1903" s="502"/>
      <c r="D1903" s="500" t="s">
        <v>736</v>
      </c>
      <c r="E1903" s="501">
        <v>94</v>
      </c>
      <c r="F1903" s="501">
        <v>153</v>
      </c>
      <c r="G1903" s="501">
        <v>7.6</v>
      </c>
      <c r="H1903" s="501">
        <v>40</v>
      </c>
      <c r="I1903" s="501">
        <v>426.3</v>
      </c>
      <c r="J1903" s="501">
        <v>24.6</v>
      </c>
      <c r="K1903" s="501">
        <v>61.5</v>
      </c>
      <c r="L1903" s="506">
        <v>130.9</v>
      </c>
      <c r="M1903" s="506">
        <v>127.5</v>
      </c>
      <c r="N1903" s="506">
        <v>97.4</v>
      </c>
      <c r="O1903" s="506">
        <v>23.5</v>
      </c>
      <c r="P1903" s="501">
        <v>15.8</v>
      </c>
      <c r="Q1903" s="501">
        <v>16.3</v>
      </c>
      <c r="R1903" s="501">
        <v>16.05</v>
      </c>
      <c r="S1903" s="501">
        <v>16.05</v>
      </c>
      <c r="T1903" s="501">
        <v>707.5</v>
      </c>
      <c r="U1903" s="539">
        <v>3.42055255079666</v>
      </c>
      <c r="V1903" s="540">
        <v>1</v>
      </c>
    </row>
    <row r="1904" s="5" customFormat="1" customHeight="1" spans="1:22">
      <c r="A1904" s="502"/>
      <c r="B1904" s="503"/>
      <c r="C1904" s="502"/>
      <c r="D1904" s="500" t="s">
        <v>774</v>
      </c>
      <c r="E1904" s="505">
        <v>95.5</v>
      </c>
      <c r="F1904" s="505">
        <v>153</v>
      </c>
      <c r="G1904" s="505">
        <v>9</v>
      </c>
      <c r="H1904" s="505">
        <v>28.4</v>
      </c>
      <c r="I1904" s="505">
        <v>215.555555555556</v>
      </c>
      <c r="J1904" s="505">
        <v>24.8</v>
      </c>
      <c r="K1904" s="505">
        <v>96.2441314553991</v>
      </c>
      <c r="L1904" s="526">
        <v>171.3</v>
      </c>
      <c r="M1904" s="526">
        <v>115.2</v>
      </c>
      <c r="N1904" s="526">
        <v>67.2504378283713</v>
      </c>
      <c r="O1904" s="526">
        <v>24.5</v>
      </c>
      <c r="P1904" s="526">
        <v>12.39</v>
      </c>
      <c r="Q1904" s="526">
        <v>12.55</v>
      </c>
      <c r="R1904" s="526">
        <v>12.64</v>
      </c>
      <c r="S1904" s="526">
        <v>12.5266666666667</v>
      </c>
      <c r="T1904" s="526">
        <v>626.333333333333</v>
      </c>
      <c r="U1904" s="541">
        <v>9.05397562391178</v>
      </c>
      <c r="V1904" s="542">
        <v>5</v>
      </c>
    </row>
    <row r="1905" s="5" customFormat="1" customHeight="1" spans="1:22">
      <c r="A1905" s="502"/>
      <c r="B1905" s="503"/>
      <c r="C1905" s="502"/>
      <c r="D1905" s="500" t="s">
        <v>1018</v>
      </c>
      <c r="E1905" s="504">
        <v>94.33</v>
      </c>
      <c r="F1905" s="504">
        <v>138</v>
      </c>
      <c r="G1905" s="501">
        <v>8.3</v>
      </c>
      <c r="H1905" s="501">
        <v>35</v>
      </c>
      <c r="I1905" s="501">
        <v>319.5</v>
      </c>
      <c r="J1905" s="501">
        <v>22.6</v>
      </c>
      <c r="K1905" s="501">
        <v>64.6</v>
      </c>
      <c r="L1905" s="506">
        <v>96.81</v>
      </c>
      <c r="M1905" s="506">
        <v>85.96</v>
      </c>
      <c r="N1905" s="506">
        <v>88.79</v>
      </c>
      <c r="O1905" s="506">
        <v>27.72</v>
      </c>
      <c r="P1905" s="501">
        <v>14.74</v>
      </c>
      <c r="Q1905" s="501">
        <v>14.58</v>
      </c>
      <c r="R1905" s="501">
        <v>14.61</v>
      </c>
      <c r="S1905" s="501">
        <v>14.64</v>
      </c>
      <c r="T1905" s="501">
        <v>732.17</v>
      </c>
      <c r="U1905" s="539">
        <v>5.35</v>
      </c>
      <c r="V1905" s="540">
        <v>2</v>
      </c>
    </row>
    <row r="1906" s="5" customFormat="1" customHeight="1" spans="1:22">
      <c r="A1906" s="502"/>
      <c r="B1906" s="503"/>
      <c r="C1906" s="502"/>
      <c r="D1906" s="500" t="s">
        <v>1019</v>
      </c>
      <c r="E1906" s="506">
        <v>90.4</v>
      </c>
      <c r="F1906" s="504">
        <v>142</v>
      </c>
      <c r="G1906" s="506">
        <v>7.3</v>
      </c>
      <c r="H1906" s="506">
        <v>35.4</v>
      </c>
      <c r="I1906" s="506">
        <v>384.2</v>
      </c>
      <c r="J1906" s="506">
        <v>23.4</v>
      </c>
      <c r="K1906" s="506">
        <v>66.1</v>
      </c>
      <c r="L1906" s="506">
        <v>120.2</v>
      </c>
      <c r="M1906" s="506">
        <v>110.9</v>
      </c>
      <c r="N1906" s="506">
        <v>92.3</v>
      </c>
      <c r="O1906" s="506">
        <v>24.16</v>
      </c>
      <c r="P1906" s="501">
        <v>16.2</v>
      </c>
      <c r="Q1906" s="501">
        <v>14.68</v>
      </c>
      <c r="R1906" s="501">
        <v>15.28</v>
      </c>
      <c r="S1906" s="501">
        <v>15.39</v>
      </c>
      <c r="T1906" s="501">
        <v>657.6</v>
      </c>
      <c r="U1906" s="539">
        <v>1.66975881261597</v>
      </c>
      <c r="V1906" s="540">
        <v>4</v>
      </c>
    </row>
    <row r="1907" s="5" customFormat="1" customHeight="1" spans="1:22">
      <c r="A1907" s="502"/>
      <c r="B1907" s="503"/>
      <c r="C1907" s="502"/>
      <c r="D1907" s="500" t="s">
        <v>836</v>
      </c>
      <c r="E1907" s="506">
        <v>88.7</v>
      </c>
      <c r="F1907" s="506">
        <v>154</v>
      </c>
      <c r="G1907" s="506">
        <v>7.95</v>
      </c>
      <c r="H1907" s="506">
        <v>23.55</v>
      </c>
      <c r="I1907" s="506">
        <v>296.2</v>
      </c>
      <c r="J1907" s="506">
        <v>16.4</v>
      </c>
      <c r="K1907" s="506">
        <v>69.5</v>
      </c>
      <c r="L1907" s="506">
        <v>164.9</v>
      </c>
      <c r="M1907" s="506">
        <v>143.1</v>
      </c>
      <c r="N1907" s="506">
        <v>86.8</v>
      </c>
      <c r="O1907" s="506">
        <v>25.4</v>
      </c>
      <c r="P1907" s="501">
        <v>11.11</v>
      </c>
      <c r="Q1907" s="501">
        <v>11.97</v>
      </c>
      <c r="R1907" s="501">
        <v>10.15</v>
      </c>
      <c r="S1907" s="501">
        <v>11.08</v>
      </c>
      <c r="T1907" s="501">
        <v>553.85</v>
      </c>
      <c r="U1907" s="539">
        <v>-20.4169899703997</v>
      </c>
      <c r="V1907" s="540">
        <v>14</v>
      </c>
    </row>
    <row r="1908" s="5" customFormat="1" customHeight="1" spans="1:22">
      <c r="A1908" s="502"/>
      <c r="B1908" s="503"/>
      <c r="C1908" s="502"/>
      <c r="D1908" s="500" t="s">
        <v>785</v>
      </c>
      <c r="E1908" s="501">
        <v>80</v>
      </c>
      <c r="F1908" s="501">
        <v>159</v>
      </c>
      <c r="G1908" s="501">
        <v>9.8</v>
      </c>
      <c r="H1908" s="501">
        <v>30.8</v>
      </c>
      <c r="I1908" s="501">
        <v>314.3</v>
      </c>
      <c r="J1908" s="501">
        <v>22.6</v>
      </c>
      <c r="K1908" s="501">
        <v>73.4</v>
      </c>
      <c r="L1908" s="506">
        <v>134.6</v>
      </c>
      <c r="M1908" s="506">
        <v>125.1</v>
      </c>
      <c r="N1908" s="506">
        <v>92.9</v>
      </c>
      <c r="O1908" s="506">
        <v>28.5</v>
      </c>
      <c r="P1908" s="501">
        <v>14.75</v>
      </c>
      <c r="Q1908" s="501">
        <v>15.25</v>
      </c>
      <c r="R1908" s="501">
        <v>15.05</v>
      </c>
      <c r="S1908" s="501">
        <v>15.02</v>
      </c>
      <c r="T1908" s="501">
        <v>750.83</v>
      </c>
      <c r="U1908" s="539">
        <v>8.16226572741549</v>
      </c>
      <c r="V1908" s="540">
        <v>2</v>
      </c>
    </row>
    <row r="1909" s="5" customFormat="1" customHeight="1" spans="1:22">
      <c r="A1909" s="502"/>
      <c r="B1909" s="503"/>
      <c r="C1909" s="502"/>
      <c r="D1909" s="500" t="s">
        <v>752</v>
      </c>
      <c r="E1909" s="506">
        <v>96.8</v>
      </c>
      <c r="F1909" s="506">
        <v>153</v>
      </c>
      <c r="G1909" s="506">
        <v>9.72</v>
      </c>
      <c r="H1909" s="506">
        <v>41.3</v>
      </c>
      <c r="I1909" s="506">
        <v>324.9</v>
      </c>
      <c r="J1909" s="506">
        <v>22.78</v>
      </c>
      <c r="K1909" s="506">
        <v>55.2</v>
      </c>
      <c r="L1909" s="506">
        <v>140.7</v>
      </c>
      <c r="M1909" s="506">
        <v>134.3</v>
      </c>
      <c r="N1909" s="506">
        <v>95.5</v>
      </c>
      <c r="O1909" s="506">
        <v>26.64</v>
      </c>
      <c r="P1909" s="501">
        <v>12.41</v>
      </c>
      <c r="Q1909" s="501">
        <v>13.15</v>
      </c>
      <c r="R1909" s="501">
        <v>13.08</v>
      </c>
      <c r="S1909" s="501">
        <v>12.88</v>
      </c>
      <c r="T1909" s="501">
        <v>644</v>
      </c>
      <c r="U1909" s="539">
        <v>4.12287793047696</v>
      </c>
      <c r="V1909" s="540">
        <v>8</v>
      </c>
    </row>
    <row r="1910" s="5" customFormat="1" customHeight="1" spans="1:22">
      <c r="A1910" s="502"/>
      <c r="B1910" s="503"/>
      <c r="C1910" s="502"/>
      <c r="D1910" s="500" t="s">
        <v>1020</v>
      </c>
      <c r="E1910" s="501">
        <v>91.3</v>
      </c>
      <c r="F1910" s="501">
        <v>152</v>
      </c>
      <c r="G1910" s="501">
        <v>7.3</v>
      </c>
      <c r="H1910" s="501">
        <v>33.2</v>
      </c>
      <c r="I1910" s="501">
        <v>454.8</v>
      </c>
      <c r="J1910" s="501">
        <v>21.7</v>
      </c>
      <c r="K1910" s="501">
        <v>65.4</v>
      </c>
      <c r="L1910" s="506">
        <v>177.4</v>
      </c>
      <c r="M1910" s="506">
        <v>157.1</v>
      </c>
      <c r="N1910" s="506">
        <v>88.6</v>
      </c>
      <c r="O1910" s="506">
        <v>28.2</v>
      </c>
      <c r="P1910" s="501">
        <v>11.5</v>
      </c>
      <c r="Q1910" s="501">
        <v>12.2</v>
      </c>
      <c r="R1910" s="501">
        <v>13.1</v>
      </c>
      <c r="S1910" s="501">
        <v>12.3</v>
      </c>
      <c r="T1910" s="501">
        <v>613.3</v>
      </c>
      <c r="U1910" s="539">
        <v>18.512077294686</v>
      </c>
      <c r="V1910" s="540">
        <v>2</v>
      </c>
    </row>
    <row r="1911" s="5" customFormat="1" customHeight="1" spans="1:22">
      <c r="A1911" s="502"/>
      <c r="B1911" s="503"/>
      <c r="C1911" s="502"/>
      <c r="D1911" s="500" t="s">
        <v>1021</v>
      </c>
      <c r="E1911" s="507">
        <v>91.6</v>
      </c>
      <c r="F1911" s="508">
        <v>152</v>
      </c>
      <c r="G1911" s="509">
        <v>7.3</v>
      </c>
      <c r="H1911" s="509">
        <v>32.8</v>
      </c>
      <c r="I1911" s="429">
        <v>349.315068493151</v>
      </c>
      <c r="J1911" s="509">
        <v>22.5</v>
      </c>
      <c r="K1911" s="429">
        <v>68.5975609756098</v>
      </c>
      <c r="L1911" s="506">
        <v>140.5</v>
      </c>
      <c r="M1911" s="506">
        <v>123.64</v>
      </c>
      <c r="N1911" s="506">
        <v>88</v>
      </c>
      <c r="O1911" s="506">
        <v>26</v>
      </c>
      <c r="P1911" s="501">
        <v>13.76</v>
      </c>
      <c r="Q1911" s="501">
        <v>13.62</v>
      </c>
      <c r="R1911" s="501">
        <v>13.54</v>
      </c>
      <c r="S1911" s="501">
        <v>13.64</v>
      </c>
      <c r="T1911" s="501">
        <v>682</v>
      </c>
      <c r="U1911" s="539">
        <v>1.43777887952404</v>
      </c>
      <c r="V1911" s="540">
        <v>6</v>
      </c>
    </row>
    <row r="1912" s="5" customFormat="1" customHeight="1" spans="1:22">
      <c r="A1912" s="502"/>
      <c r="B1912" s="503"/>
      <c r="C1912" s="502"/>
      <c r="D1912" s="500" t="s">
        <v>1022</v>
      </c>
      <c r="E1912" s="506">
        <v>95.2</v>
      </c>
      <c r="F1912" s="506">
        <v>151</v>
      </c>
      <c r="G1912" s="506">
        <v>5.2</v>
      </c>
      <c r="H1912" s="506">
        <v>32.1</v>
      </c>
      <c r="I1912" s="506">
        <v>515.4</v>
      </c>
      <c r="J1912" s="506">
        <v>24.1</v>
      </c>
      <c r="K1912" s="506">
        <v>75</v>
      </c>
      <c r="L1912" s="506">
        <v>114.9</v>
      </c>
      <c r="M1912" s="506">
        <v>103.9</v>
      </c>
      <c r="N1912" s="506">
        <v>90.4</v>
      </c>
      <c r="O1912" s="506">
        <v>26.7</v>
      </c>
      <c r="P1912" s="501">
        <v>14.2</v>
      </c>
      <c r="Q1912" s="501">
        <v>15.1</v>
      </c>
      <c r="R1912" s="501">
        <v>16.8</v>
      </c>
      <c r="S1912" s="501">
        <v>15.4</v>
      </c>
      <c r="T1912" s="501">
        <v>768.1</v>
      </c>
      <c r="U1912" s="539">
        <v>12.4</v>
      </c>
      <c r="V1912" s="540">
        <v>1</v>
      </c>
    </row>
    <row r="1913" s="5" customFormat="1" customHeight="1" spans="1:22">
      <c r="A1913" s="510"/>
      <c r="B1913" s="503"/>
      <c r="C1913" s="510"/>
      <c r="D1913" s="511" t="s">
        <v>580</v>
      </c>
      <c r="E1913" s="512">
        <v>90.84</v>
      </c>
      <c r="F1913" s="512">
        <v>149.583333333333</v>
      </c>
      <c r="G1913" s="512">
        <v>7.94125</v>
      </c>
      <c r="H1913" s="512">
        <v>33.0305555555556</v>
      </c>
      <c r="I1913" s="512">
        <v>367.93391280306</v>
      </c>
      <c r="J1913" s="512">
        <v>22.1226388888889</v>
      </c>
      <c r="K1913" s="512">
        <v>68.569767901589</v>
      </c>
      <c r="L1913" s="512">
        <v>137.497803030303</v>
      </c>
      <c r="M1913" s="512">
        <v>120.353535353535</v>
      </c>
      <c r="N1913" s="512">
        <v>88.261402852064</v>
      </c>
      <c r="O1913" s="512">
        <v>25.4200333333333</v>
      </c>
      <c r="P1913" s="512">
        <v>13.304395711501</v>
      </c>
      <c r="Q1913" s="512">
        <v>13.6626413255361</v>
      </c>
      <c r="R1913" s="512">
        <v>13.5461881091618</v>
      </c>
      <c r="S1913" s="512">
        <v>13.5105194931774</v>
      </c>
      <c r="T1913" s="512">
        <v>651.746807992203</v>
      </c>
      <c r="U1913" s="543">
        <v>3.35956655848183</v>
      </c>
      <c r="V1913" s="544">
        <v>7</v>
      </c>
    </row>
    <row r="1914" s="5" customFormat="1" customHeight="1" spans="1:22">
      <c r="A1914" s="499">
        <v>2019</v>
      </c>
      <c r="B1914" s="503"/>
      <c r="C1914" s="499" t="s">
        <v>1030</v>
      </c>
      <c r="D1914" s="513" t="s">
        <v>792</v>
      </c>
      <c r="E1914" s="514">
        <v>101.5</v>
      </c>
      <c r="F1914" s="515">
        <v>153</v>
      </c>
      <c r="G1914" s="514">
        <v>4.7</v>
      </c>
      <c r="H1914" s="514">
        <v>30.9</v>
      </c>
      <c r="I1914" s="514">
        <v>557.4</v>
      </c>
      <c r="J1914" s="514">
        <v>20.4</v>
      </c>
      <c r="K1914" s="514">
        <v>66</v>
      </c>
      <c r="L1914" s="514">
        <v>106.7</v>
      </c>
      <c r="M1914" s="514">
        <v>85.5</v>
      </c>
      <c r="N1914" s="514">
        <v>80.1</v>
      </c>
      <c r="O1914" s="514">
        <v>21.1</v>
      </c>
      <c r="P1914" s="527">
        <v>16.29</v>
      </c>
      <c r="Q1914" s="527">
        <v>16.56</v>
      </c>
      <c r="R1914" s="527">
        <v>16.61</v>
      </c>
      <c r="S1914" s="527">
        <v>16.49</v>
      </c>
      <c r="T1914" s="527">
        <v>732.8</v>
      </c>
      <c r="U1914" s="545">
        <v>0.5</v>
      </c>
      <c r="V1914" s="515">
        <v>6</v>
      </c>
    </row>
    <row r="1915" s="5" customFormat="1" customHeight="1" spans="1:22">
      <c r="A1915" s="502"/>
      <c r="B1915" s="503"/>
      <c r="C1915" s="502"/>
      <c r="D1915" s="513" t="s">
        <v>242</v>
      </c>
      <c r="E1915" s="504">
        <v>93.5</v>
      </c>
      <c r="F1915" s="515">
        <v>129</v>
      </c>
      <c r="G1915" s="514">
        <v>7.88</v>
      </c>
      <c r="H1915" s="514">
        <v>27.17</v>
      </c>
      <c r="I1915" s="514">
        <v>244.796954314721</v>
      </c>
      <c r="J1915" s="528">
        <v>22.8333333333333</v>
      </c>
      <c r="K1915" s="514">
        <v>84.0387682492946</v>
      </c>
      <c r="L1915" s="514">
        <v>122.481481481481</v>
      </c>
      <c r="M1915" s="514">
        <v>103.185185185185</v>
      </c>
      <c r="N1915" s="514">
        <v>84.2455397641367</v>
      </c>
      <c r="O1915" s="528">
        <v>27.2649</v>
      </c>
      <c r="P1915" s="527">
        <v>11.6434152046784</v>
      </c>
      <c r="Q1915" s="527">
        <v>10.9971111111111</v>
      </c>
      <c r="R1915" s="527">
        <v>10.4513684210526</v>
      </c>
      <c r="S1915" s="527">
        <v>11.0306315789474</v>
      </c>
      <c r="T1915" s="529">
        <v>551.531578947369</v>
      </c>
      <c r="U1915" s="545">
        <v>5.33472223101248</v>
      </c>
      <c r="V1915" s="546" t="s">
        <v>629</v>
      </c>
    </row>
    <row r="1916" s="5" customFormat="1" customHeight="1" spans="1:22">
      <c r="A1916" s="502"/>
      <c r="B1916" s="503"/>
      <c r="C1916" s="502"/>
      <c r="D1916" s="513" t="s">
        <v>736</v>
      </c>
      <c r="E1916" s="515">
        <v>102.3</v>
      </c>
      <c r="F1916" s="515">
        <v>152</v>
      </c>
      <c r="G1916" s="514">
        <v>8.2</v>
      </c>
      <c r="H1916" s="514">
        <v>35.1</v>
      </c>
      <c r="I1916" s="514">
        <v>328.05</v>
      </c>
      <c r="J1916" s="514">
        <v>25.3</v>
      </c>
      <c r="K1916" s="514">
        <v>72.08</v>
      </c>
      <c r="L1916" s="514">
        <v>131.41297</v>
      </c>
      <c r="M1916" s="514">
        <v>126.9</v>
      </c>
      <c r="N1916" s="514">
        <v>96.6</v>
      </c>
      <c r="O1916" s="514">
        <v>25.5</v>
      </c>
      <c r="P1916" s="527">
        <v>18.2</v>
      </c>
      <c r="Q1916" s="527">
        <v>18.35</v>
      </c>
      <c r="R1916" s="527">
        <v>18.4</v>
      </c>
      <c r="S1916" s="527">
        <v>18.32</v>
      </c>
      <c r="T1916" s="527">
        <v>759.4</v>
      </c>
      <c r="U1916" s="545">
        <v>3.77719470864764</v>
      </c>
      <c r="V1916" s="547">
        <v>1</v>
      </c>
    </row>
    <row r="1917" s="5" customFormat="1" customHeight="1" spans="1:22">
      <c r="A1917" s="502"/>
      <c r="B1917" s="503"/>
      <c r="C1917" s="502"/>
      <c r="D1917" s="513" t="s">
        <v>1017</v>
      </c>
      <c r="E1917" s="515">
        <v>90.8</v>
      </c>
      <c r="F1917" s="515">
        <v>157</v>
      </c>
      <c r="G1917" s="514">
        <v>7.7</v>
      </c>
      <c r="H1917" s="514">
        <v>28.8</v>
      </c>
      <c r="I1917" s="514">
        <v>275.7</v>
      </c>
      <c r="J1917" s="514">
        <v>26</v>
      </c>
      <c r="K1917" s="514">
        <v>90.3</v>
      </c>
      <c r="L1917" s="514">
        <v>115.5</v>
      </c>
      <c r="M1917" s="514">
        <v>104.6</v>
      </c>
      <c r="N1917" s="514">
        <v>90.6</v>
      </c>
      <c r="O1917" s="514">
        <v>24.5</v>
      </c>
      <c r="P1917" s="527">
        <v>10.04</v>
      </c>
      <c r="Q1917" s="527">
        <v>10.27</v>
      </c>
      <c r="R1917" s="527">
        <v>10.01</v>
      </c>
      <c r="S1917" s="527">
        <v>10.11</v>
      </c>
      <c r="T1917" s="527">
        <v>505.33</v>
      </c>
      <c r="U1917" s="545">
        <v>2.02</v>
      </c>
      <c r="V1917" s="547">
        <v>9</v>
      </c>
    </row>
    <row r="1918" s="5" customFormat="1" customHeight="1" spans="1:22">
      <c r="A1918" s="502"/>
      <c r="B1918" s="503"/>
      <c r="C1918" s="502"/>
      <c r="D1918" s="513" t="s">
        <v>1018</v>
      </c>
      <c r="E1918" s="515">
        <v>102.7</v>
      </c>
      <c r="F1918" s="515">
        <v>140</v>
      </c>
      <c r="G1918" s="514">
        <v>7.2</v>
      </c>
      <c r="H1918" s="514">
        <v>31.2</v>
      </c>
      <c r="I1918" s="514">
        <v>330.6</v>
      </c>
      <c r="J1918" s="514">
        <v>20.9</v>
      </c>
      <c r="K1918" s="514">
        <v>67</v>
      </c>
      <c r="L1918" s="514">
        <v>118</v>
      </c>
      <c r="M1918" s="514">
        <v>110.5</v>
      </c>
      <c r="N1918" s="514">
        <v>93.6</v>
      </c>
      <c r="O1918" s="514">
        <v>28.9</v>
      </c>
      <c r="P1918" s="527">
        <v>13.79</v>
      </c>
      <c r="Q1918" s="527">
        <v>14.28</v>
      </c>
      <c r="R1918" s="527">
        <v>14.55</v>
      </c>
      <c r="S1918" s="527">
        <v>14.21</v>
      </c>
      <c r="T1918" s="527">
        <v>710.3</v>
      </c>
      <c r="U1918" s="545">
        <v>6.42</v>
      </c>
      <c r="V1918" s="515">
        <v>3</v>
      </c>
    </row>
    <row r="1919" s="5" customFormat="1" customHeight="1" spans="1:22">
      <c r="A1919" s="502"/>
      <c r="B1919" s="503"/>
      <c r="C1919" s="502"/>
      <c r="D1919" s="513" t="s">
        <v>1019</v>
      </c>
      <c r="E1919" s="515">
        <v>109.4</v>
      </c>
      <c r="F1919" s="515">
        <v>147</v>
      </c>
      <c r="G1919" s="514">
        <v>8.6</v>
      </c>
      <c r="H1919" s="514">
        <v>32.3</v>
      </c>
      <c r="I1919" s="514">
        <v>377.4</v>
      </c>
      <c r="J1919" s="514">
        <v>25.2</v>
      </c>
      <c r="K1919" s="514">
        <v>78</v>
      </c>
      <c r="L1919" s="514">
        <v>120.7</v>
      </c>
      <c r="M1919" s="514">
        <v>115.3</v>
      </c>
      <c r="N1919" s="514">
        <v>95.5</v>
      </c>
      <c r="O1919" s="514">
        <v>27.55</v>
      </c>
      <c r="P1919" s="527">
        <v>16.92</v>
      </c>
      <c r="Q1919" s="527">
        <v>17.28</v>
      </c>
      <c r="R1919" s="527">
        <v>16.36</v>
      </c>
      <c r="S1919" s="527">
        <v>16.85</v>
      </c>
      <c r="T1919" s="527">
        <v>720.3</v>
      </c>
      <c r="U1919" s="545">
        <v>2.45</v>
      </c>
      <c r="V1919" s="515">
        <v>11</v>
      </c>
    </row>
    <row r="1920" s="5" customFormat="1" customHeight="1" spans="1:22">
      <c r="A1920" s="502"/>
      <c r="B1920" s="503"/>
      <c r="C1920" s="502"/>
      <c r="D1920" s="513" t="s">
        <v>836</v>
      </c>
      <c r="E1920" s="515">
        <v>90.5</v>
      </c>
      <c r="F1920" s="515">
        <v>150</v>
      </c>
      <c r="G1920" s="514">
        <v>7.51</v>
      </c>
      <c r="H1920" s="514">
        <v>27.2</v>
      </c>
      <c r="I1920" s="514">
        <v>362.2</v>
      </c>
      <c r="J1920" s="514">
        <v>18.9</v>
      </c>
      <c r="K1920" s="514">
        <v>69.5</v>
      </c>
      <c r="L1920" s="514">
        <v>148.7</v>
      </c>
      <c r="M1920" s="514">
        <v>136.1</v>
      </c>
      <c r="N1920" s="514">
        <v>91.5</v>
      </c>
      <c r="O1920" s="514">
        <v>29.5</v>
      </c>
      <c r="P1920" s="529">
        <v>14.95</v>
      </c>
      <c r="Q1920" s="529">
        <v>15.32</v>
      </c>
      <c r="R1920" s="529">
        <v>15.3</v>
      </c>
      <c r="S1920" s="529">
        <v>15.19</v>
      </c>
      <c r="T1920" s="529">
        <v>759.5</v>
      </c>
      <c r="U1920" s="548">
        <v>8.05</v>
      </c>
      <c r="V1920" s="515">
        <v>3</v>
      </c>
    </row>
    <row r="1921" s="5" customFormat="1" customHeight="1" spans="1:22">
      <c r="A1921" s="502"/>
      <c r="B1921" s="503"/>
      <c r="C1921" s="502"/>
      <c r="D1921" s="513" t="s">
        <v>785</v>
      </c>
      <c r="E1921" s="515">
        <v>100</v>
      </c>
      <c r="F1921" s="515">
        <v>155</v>
      </c>
      <c r="G1921" s="514">
        <v>9.7</v>
      </c>
      <c r="H1921" s="514">
        <v>33.3</v>
      </c>
      <c r="I1921" s="514">
        <v>343.3</v>
      </c>
      <c r="J1921" s="514">
        <v>23.6</v>
      </c>
      <c r="K1921" s="514">
        <v>70.9</v>
      </c>
      <c r="L1921" s="528">
        <v>132.2</v>
      </c>
      <c r="M1921" s="528">
        <v>123.8</v>
      </c>
      <c r="N1921" s="528">
        <v>93.6</v>
      </c>
      <c r="O1921" s="528">
        <v>28.3</v>
      </c>
      <c r="P1921" s="529">
        <v>13.3</v>
      </c>
      <c r="Q1921" s="529">
        <v>14.7</v>
      </c>
      <c r="R1921" s="529">
        <v>15.95</v>
      </c>
      <c r="S1921" s="529">
        <v>14.65</v>
      </c>
      <c r="T1921" s="529">
        <v>732.5</v>
      </c>
      <c r="U1921" s="548">
        <v>6.29</v>
      </c>
      <c r="V1921" s="507">
        <v>8</v>
      </c>
    </row>
    <row r="1922" s="5" customFormat="1" customHeight="1" spans="1:22">
      <c r="A1922" s="502"/>
      <c r="B1922" s="503"/>
      <c r="C1922" s="502"/>
      <c r="D1922" s="513" t="s">
        <v>752</v>
      </c>
      <c r="E1922" s="515">
        <v>103.1</v>
      </c>
      <c r="F1922" s="515">
        <v>157</v>
      </c>
      <c r="G1922" s="514">
        <v>9.11</v>
      </c>
      <c r="H1922" s="514">
        <v>39.48</v>
      </c>
      <c r="I1922" s="514">
        <v>333.4</v>
      </c>
      <c r="J1922" s="514">
        <v>19.26</v>
      </c>
      <c r="K1922" s="514">
        <v>48.78</v>
      </c>
      <c r="L1922" s="528">
        <v>164</v>
      </c>
      <c r="M1922" s="528">
        <v>161.2</v>
      </c>
      <c r="N1922" s="528">
        <v>98.3</v>
      </c>
      <c r="O1922" s="528">
        <v>27.58</v>
      </c>
      <c r="P1922" s="529">
        <v>14.43</v>
      </c>
      <c r="Q1922" s="529">
        <v>13.66</v>
      </c>
      <c r="R1922" s="529">
        <v>13.97</v>
      </c>
      <c r="S1922" s="529">
        <v>14.02</v>
      </c>
      <c r="T1922" s="529">
        <v>701</v>
      </c>
      <c r="U1922" s="548">
        <v>5.4928517682468</v>
      </c>
      <c r="V1922" s="507">
        <v>2</v>
      </c>
    </row>
    <row r="1923" s="5" customFormat="1" customHeight="1" spans="1:22">
      <c r="A1923" s="502"/>
      <c r="B1923" s="503"/>
      <c r="C1923" s="502"/>
      <c r="D1923" s="513" t="s">
        <v>1020</v>
      </c>
      <c r="E1923" s="507">
        <v>105.1</v>
      </c>
      <c r="F1923" s="507">
        <v>149</v>
      </c>
      <c r="G1923" s="528">
        <v>7.2</v>
      </c>
      <c r="H1923" s="528">
        <v>36</v>
      </c>
      <c r="I1923" s="528">
        <v>400</v>
      </c>
      <c r="J1923" s="528">
        <v>22.2</v>
      </c>
      <c r="K1923" s="528">
        <v>61.7</v>
      </c>
      <c r="L1923" s="514">
        <v>126.1</v>
      </c>
      <c r="M1923" s="514">
        <v>113.4</v>
      </c>
      <c r="N1923" s="514">
        <v>89.9</v>
      </c>
      <c r="O1923" s="514">
        <v>26.1</v>
      </c>
      <c r="P1923" s="527">
        <v>12.5</v>
      </c>
      <c r="Q1923" s="527">
        <v>13.8</v>
      </c>
      <c r="R1923" s="527">
        <v>12.4</v>
      </c>
      <c r="S1923" s="527">
        <v>12.9</v>
      </c>
      <c r="T1923" s="527">
        <v>643.7</v>
      </c>
      <c r="U1923" s="545">
        <v>10.658414990545</v>
      </c>
      <c r="V1923" s="515">
        <v>3</v>
      </c>
    </row>
    <row r="1924" s="5" customFormat="1" customHeight="1" spans="1:22">
      <c r="A1924" s="502"/>
      <c r="B1924" s="503"/>
      <c r="C1924" s="502"/>
      <c r="D1924" s="513" t="s">
        <v>1021</v>
      </c>
      <c r="E1924" s="515">
        <v>103.1</v>
      </c>
      <c r="F1924" s="515">
        <v>155</v>
      </c>
      <c r="G1924" s="514">
        <v>6.4</v>
      </c>
      <c r="H1924" s="514">
        <v>29.5</v>
      </c>
      <c r="I1924" s="514">
        <v>358.1</v>
      </c>
      <c r="J1924" s="514">
        <v>18.2</v>
      </c>
      <c r="K1924" s="514">
        <v>61.8</v>
      </c>
      <c r="L1924" s="514">
        <v>146.5</v>
      </c>
      <c r="M1924" s="514">
        <v>132.8</v>
      </c>
      <c r="N1924" s="514">
        <v>90.6</v>
      </c>
      <c r="O1924" s="514">
        <v>27</v>
      </c>
      <c r="P1924" s="527">
        <v>13.81</v>
      </c>
      <c r="Q1924" s="527">
        <v>14.61</v>
      </c>
      <c r="R1924" s="527">
        <v>13.38</v>
      </c>
      <c r="S1924" s="527">
        <v>13.93</v>
      </c>
      <c r="T1924" s="527">
        <v>696.67</v>
      </c>
      <c r="U1924" s="545">
        <v>1.16</v>
      </c>
      <c r="V1924" s="515">
        <v>5</v>
      </c>
    </row>
    <row r="1925" s="5" customFormat="1" customHeight="1" spans="1:22">
      <c r="A1925" s="502"/>
      <c r="B1925" s="503"/>
      <c r="C1925" s="502"/>
      <c r="D1925" s="513" t="s">
        <v>1022</v>
      </c>
      <c r="E1925" s="515">
        <v>98.2</v>
      </c>
      <c r="F1925" s="515">
        <v>152</v>
      </c>
      <c r="G1925" s="514">
        <v>6.2</v>
      </c>
      <c r="H1925" s="514">
        <v>33.1</v>
      </c>
      <c r="I1925" s="528">
        <v>433.9</v>
      </c>
      <c r="J1925" s="514">
        <v>25.5</v>
      </c>
      <c r="K1925" s="528">
        <v>76.9</v>
      </c>
      <c r="L1925" s="514">
        <v>131.83</v>
      </c>
      <c r="M1925" s="514">
        <v>118.92</v>
      </c>
      <c r="N1925" s="514">
        <v>90.2</v>
      </c>
      <c r="O1925" s="514">
        <v>25.3</v>
      </c>
      <c r="P1925" s="527">
        <v>14.86</v>
      </c>
      <c r="Q1925" s="527">
        <v>14.65</v>
      </c>
      <c r="R1925" s="527">
        <v>14.31</v>
      </c>
      <c r="S1925" s="527">
        <v>14.61</v>
      </c>
      <c r="T1925" s="527">
        <v>730.41</v>
      </c>
      <c r="U1925" s="545">
        <v>9.61</v>
      </c>
      <c r="V1925" s="515">
        <v>3</v>
      </c>
    </row>
    <row r="1926" s="5" customFormat="1" customHeight="1" spans="1:22">
      <c r="A1926" s="502"/>
      <c r="B1926" s="503"/>
      <c r="C1926" s="502"/>
      <c r="D1926" s="513" t="s">
        <v>1023</v>
      </c>
      <c r="E1926" s="515">
        <v>106.8</v>
      </c>
      <c r="F1926" s="515">
        <v>154</v>
      </c>
      <c r="G1926" s="514">
        <v>6.8</v>
      </c>
      <c r="H1926" s="514">
        <v>39</v>
      </c>
      <c r="I1926" s="514">
        <v>473.5</v>
      </c>
      <c r="J1926" s="514">
        <v>23.2</v>
      </c>
      <c r="K1926" s="514">
        <v>59.5</v>
      </c>
      <c r="L1926" s="514">
        <v>118.8</v>
      </c>
      <c r="M1926" s="514">
        <v>108.4</v>
      </c>
      <c r="N1926" s="514">
        <v>91.2</v>
      </c>
      <c r="O1926" s="514">
        <v>26.7</v>
      </c>
      <c r="P1926" s="527">
        <v>14.49</v>
      </c>
      <c r="Q1926" s="527">
        <v>14.05</v>
      </c>
      <c r="R1926" s="527">
        <v>14.09</v>
      </c>
      <c r="S1926" s="527">
        <v>14.21</v>
      </c>
      <c r="T1926" s="527">
        <v>717.68</v>
      </c>
      <c r="U1926" s="545">
        <v>1.94</v>
      </c>
      <c r="V1926" s="515">
        <v>7</v>
      </c>
    </row>
    <row r="1927" s="1" customFormat="1" customHeight="1" spans="1:22">
      <c r="A1927" s="510"/>
      <c r="B1927" s="503"/>
      <c r="C1927" s="510"/>
      <c r="D1927" s="489" t="s">
        <v>580</v>
      </c>
      <c r="E1927" s="490">
        <v>100.538461538462</v>
      </c>
      <c r="F1927" s="490">
        <v>150</v>
      </c>
      <c r="G1927" s="491">
        <v>7.47692307692308</v>
      </c>
      <c r="H1927" s="491">
        <v>32.5423076923077</v>
      </c>
      <c r="I1927" s="491">
        <v>370.642073408825</v>
      </c>
      <c r="J1927" s="491">
        <v>22.4225641025641</v>
      </c>
      <c r="K1927" s="491">
        <v>69.730674480715</v>
      </c>
      <c r="L1927" s="491">
        <v>129.455727037037</v>
      </c>
      <c r="M1927" s="491">
        <v>118.508091168091</v>
      </c>
      <c r="N1927" s="491">
        <v>91.2265799818567</v>
      </c>
      <c r="O1927" s="491">
        <v>26.5611461538462</v>
      </c>
      <c r="P1927" s="491">
        <v>14.2479550157445</v>
      </c>
      <c r="Q1927" s="491">
        <v>14.5020854700855</v>
      </c>
      <c r="R1927" s="491">
        <v>14.2908744939271</v>
      </c>
      <c r="S1927" s="491">
        <v>14.3477408906883</v>
      </c>
      <c r="T1927" s="491">
        <v>689.317044534413</v>
      </c>
      <c r="U1927" s="534">
        <v>4.90024489988091</v>
      </c>
      <c r="V1927" s="535">
        <v>3</v>
      </c>
    </row>
    <row r="1928" s="5" customFormat="1" customHeight="1" spans="1:22">
      <c r="A1928" s="499">
        <v>2020</v>
      </c>
      <c r="B1928" s="503"/>
      <c r="C1928" s="499" t="s">
        <v>1031</v>
      </c>
      <c r="D1928" s="500" t="s">
        <v>792</v>
      </c>
      <c r="E1928" s="549"/>
      <c r="F1928" s="549">
        <v>151</v>
      </c>
      <c r="G1928" s="549"/>
      <c r="H1928" s="549"/>
      <c r="I1928" s="549"/>
      <c r="J1928" s="549"/>
      <c r="K1928" s="549"/>
      <c r="L1928" s="549"/>
      <c r="M1928" s="549"/>
      <c r="N1928" s="549"/>
      <c r="O1928" s="549"/>
      <c r="P1928" s="539">
        <v>140.98</v>
      </c>
      <c r="Q1928" s="539">
        <v>138.64</v>
      </c>
      <c r="R1928" s="549"/>
      <c r="S1928" s="539">
        <v>139.81</v>
      </c>
      <c r="T1928" s="557">
        <v>621.4</v>
      </c>
      <c r="U1928" s="539">
        <v>5</v>
      </c>
      <c r="V1928" s="549">
        <v>4</v>
      </c>
    </row>
    <row r="1929" s="5" customFormat="1" customHeight="1" spans="1:22">
      <c r="A1929" s="502"/>
      <c r="B1929" s="503"/>
      <c r="C1929" s="502"/>
      <c r="D1929" s="500" t="s">
        <v>242</v>
      </c>
      <c r="E1929" s="549"/>
      <c r="F1929" s="549">
        <v>147</v>
      </c>
      <c r="G1929" s="549"/>
      <c r="H1929" s="549"/>
      <c r="I1929" s="549"/>
      <c r="J1929" s="549"/>
      <c r="K1929" s="549"/>
      <c r="L1929" s="549"/>
      <c r="M1929" s="549"/>
      <c r="N1929" s="549"/>
      <c r="O1929" s="549"/>
      <c r="P1929" s="554">
        <v>325.441895336632</v>
      </c>
      <c r="Q1929" s="554">
        <v>343.694107062528</v>
      </c>
      <c r="R1929" s="549"/>
      <c r="S1929" s="554">
        <v>334.56800119958</v>
      </c>
      <c r="T1929" s="539">
        <v>669.13600239916</v>
      </c>
      <c r="U1929" s="104">
        <v>3.64180762827751</v>
      </c>
      <c r="V1929" s="558" t="s">
        <v>613</v>
      </c>
    </row>
    <row r="1930" s="5" customFormat="1" customHeight="1" spans="1:22">
      <c r="A1930" s="502"/>
      <c r="B1930" s="503"/>
      <c r="C1930" s="502"/>
      <c r="D1930" s="500" t="s">
        <v>1017</v>
      </c>
      <c r="E1930" s="549"/>
      <c r="F1930" s="550">
        <v>156</v>
      </c>
      <c r="G1930" s="549"/>
      <c r="H1930" s="549"/>
      <c r="I1930" s="549"/>
      <c r="J1930" s="549"/>
      <c r="K1930" s="549"/>
      <c r="L1930" s="549"/>
      <c r="M1930" s="549"/>
      <c r="N1930" s="549"/>
      <c r="O1930" s="549"/>
      <c r="P1930" s="555">
        <v>77.58</v>
      </c>
      <c r="Q1930" s="555">
        <v>77.29</v>
      </c>
      <c r="R1930" s="555"/>
      <c r="S1930" s="555">
        <v>77.44</v>
      </c>
      <c r="T1930" s="555">
        <v>645.29</v>
      </c>
      <c r="U1930" s="104">
        <v>2.1</v>
      </c>
      <c r="V1930" s="549">
        <v>4</v>
      </c>
    </row>
    <row r="1931" s="5" customFormat="1" customHeight="1" spans="1:22">
      <c r="A1931" s="502"/>
      <c r="B1931" s="503"/>
      <c r="C1931" s="502"/>
      <c r="D1931" s="500" t="s">
        <v>1018</v>
      </c>
      <c r="E1931" s="549"/>
      <c r="F1931" s="551">
        <v>137</v>
      </c>
      <c r="G1931" s="549"/>
      <c r="H1931" s="549"/>
      <c r="I1931" s="549"/>
      <c r="J1931" s="549"/>
      <c r="K1931" s="549"/>
      <c r="L1931" s="549"/>
      <c r="M1931" s="549"/>
      <c r="N1931" s="549"/>
      <c r="O1931" s="549"/>
      <c r="P1931" s="555">
        <v>370.65</v>
      </c>
      <c r="Q1931" s="555">
        <v>369.43</v>
      </c>
      <c r="R1931" s="555"/>
      <c r="S1931" s="429">
        <v>370.04</v>
      </c>
      <c r="T1931" s="429">
        <v>740.08</v>
      </c>
      <c r="U1931" s="104">
        <v>7.63547514471042</v>
      </c>
      <c r="V1931" s="551">
        <v>1</v>
      </c>
    </row>
    <row r="1932" s="5" customFormat="1" customHeight="1" spans="1:22">
      <c r="A1932" s="502"/>
      <c r="B1932" s="503"/>
      <c r="C1932" s="502"/>
      <c r="D1932" s="500" t="s">
        <v>785</v>
      </c>
      <c r="E1932" s="549"/>
      <c r="F1932" s="549">
        <v>165</v>
      </c>
      <c r="G1932" s="549"/>
      <c r="H1932" s="549"/>
      <c r="I1932" s="549"/>
      <c r="J1932" s="549"/>
      <c r="K1932" s="549"/>
      <c r="L1932" s="549"/>
      <c r="M1932" s="549"/>
      <c r="N1932" s="549"/>
      <c r="O1932" s="549"/>
      <c r="P1932" s="549">
        <v>203.4</v>
      </c>
      <c r="Q1932" s="549">
        <v>213.3</v>
      </c>
      <c r="R1932" s="549"/>
      <c r="S1932" s="549">
        <v>207.35</v>
      </c>
      <c r="T1932" s="549">
        <v>691.17</v>
      </c>
      <c r="U1932" s="539">
        <v>6.06</v>
      </c>
      <c r="V1932" s="549">
        <v>3</v>
      </c>
    </row>
    <row r="1933" s="5" customFormat="1" customHeight="1" spans="1:22">
      <c r="A1933" s="502"/>
      <c r="B1933" s="503"/>
      <c r="C1933" s="502"/>
      <c r="D1933" s="500" t="s">
        <v>752</v>
      </c>
      <c r="E1933" s="549"/>
      <c r="F1933" s="549">
        <v>154</v>
      </c>
      <c r="G1933" s="549"/>
      <c r="H1933" s="549"/>
      <c r="I1933" s="549"/>
      <c r="J1933" s="549"/>
      <c r="K1933" s="549"/>
      <c r="L1933" s="549"/>
      <c r="M1933" s="549"/>
      <c r="N1933" s="549"/>
      <c r="O1933" s="549"/>
      <c r="P1933" s="104">
        <v>149.02</v>
      </c>
      <c r="Q1933" s="104">
        <v>151.452</v>
      </c>
      <c r="R1933" s="555"/>
      <c r="S1933" s="104">
        <v>150.236</v>
      </c>
      <c r="T1933" s="559">
        <v>667.718894133333</v>
      </c>
      <c r="U1933" s="104">
        <v>5.62164164214833</v>
      </c>
      <c r="V1933" s="555">
        <v>2</v>
      </c>
    </row>
    <row r="1934" s="5" customFormat="1" customHeight="1" spans="1:22">
      <c r="A1934" s="502"/>
      <c r="B1934" s="503"/>
      <c r="C1934" s="502"/>
      <c r="D1934" s="500" t="s">
        <v>1022</v>
      </c>
      <c r="E1934" s="549"/>
      <c r="F1934" s="549">
        <v>150</v>
      </c>
      <c r="G1934" s="549"/>
      <c r="H1934" s="549"/>
      <c r="I1934" s="549"/>
      <c r="J1934" s="549"/>
      <c r="K1934" s="549"/>
      <c r="L1934" s="549"/>
      <c r="M1934" s="549"/>
      <c r="N1934" s="549"/>
      <c r="O1934" s="549"/>
      <c r="P1934" s="549">
        <v>174.88</v>
      </c>
      <c r="Q1934" s="549">
        <v>185.41</v>
      </c>
      <c r="R1934" s="549"/>
      <c r="S1934" s="549">
        <v>180.14</v>
      </c>
      <c r="T1934" s="549">
        <v>720.57</v>
      </c>
      <c r="U1934" s="539">
        <v>7.99</v>
      </c>
      <c r="V1934" s="549">
        <v>2</v>
      </c>
    </row>
    <row r="1935" s="5" customFormat="1" customHeight="1" spans="1:22">
      <c r="A1935" s="502"/>
      <c r="B1935" s="503"/>
      <c r="C1935" s="502"/>
      <c r="D1935" s="500" t="s">
        <v>1023</v>
      </c>
      <c r="E1935" s="549"/>
      <c r="F1935" s="549">
        <v>157</v>
      </c>
      <c r="G1935" s="549"/>
      <c r="H1935" s="549"/>
      <c r="I1935" s="549"/>
      <c r="J1935" s="549"/>
      <c r="K1935" s="549"/>
      <c r="L1935" s="549"/>
      <c r="M1935" s="549"/>
      <c r="N1935" s="549"/>
      <c r="O1935" s="549"/>
      <c r="P1935" s="549">
        <v>250.53</v>
      </c>
      <c r="Q1935" s="549">
        <v>245.75</v>
      </c>
      <c r="R1935" s="549"/>
      <c r="S1935" s="549">
        <v>248.14</v>
      </c>
      <c r="T1935" s="549">
        <v>653.35</v>
      </c>
      <c r="U1935" s="539">
        <v>6.59</v>
      </c>
      <c r="V1935" s="549">
        <v>2</v>
      </c>
    </row>
    <row r="1936" s="5" customFormat="1" customHeight="1" spans="1:22">
      <c r="A1936" s="502"/>
      <c r="B1936" s="503"/>
      <c r="C1936" s="502"/>
      <c r="D1936" s="497" t="s">
        <v>580</v>
      </c>
      <c r="E1936" s="499"/>
      <c r="F1936" s="498">
        <v>152.125</v>
      </c>
      <c r="G1936" s="499"/>
      <c r="H1936" s="499"/>
      <c r="I1936" s="499"/>
      <c r="J1936" s="499"/>
      <c r="K1936" s="499"/>
      <c r="L1936" s="499"/>
      <c r="M1936" s="499"/>
      <c r="N1936" s="499"/>
      <c r="O1936" s="499"/>
      <c r="P1936" s="498">
        <v>211.560236917079</v>
      </c>
      <c r="Q1936" s="498">
        <v>215.620763382816</v>
      </c>
      <c r="R1936" s="498"/>
      <c r="S1936" s="498">
        <v>213.465500149947</v>
      </c>
      <c r="T1936" s="498">
        <v>676.089362066562</v>
      </c>
      <c r="U1936" s="537">
        <v>5.57986555189203</v>
      </c>
      <c r="V1936" s="538">
        <v>3</v>
      </c>
    </row>
    <row r="1937" s="5" customFormat="1" customHeight="1" spans="1:22">
      <c r="A1937" s="264">
        <v>2018</v>
      </c>
      <c r="B1937" s="482" t="s">
        <v>1032</v>
      </c>
      <c r="C1937" s="264" t="s">
        <v>1033</v>
      </c>
      <c r="D1937" s="500" t="s">
        <v>1026</v>
      </c>
      <c r="E1937" s="552">
        <v>90.6</v>
      </c>
      <c r="F1937" s="552">
        <v>149</v>
      </c>
      <c r="G1937" s="552">
        <v>5</v>
      </c>
      <c r="H1937" s="552">
        <v>25.3</v>
      </c>
      <c r="I1937" s="552">
        <v>406</v>
      </c>
      <c r="J1937" s="552">
        <v>15.2</v>
      </c>
      <c r="K1937" s="552">
        <v>60.1</v>
      </c>
      <c r="L1937" s="521">
        <v>146.8</v>
      </c>
      <c r="M1937" s="521">
        <v>135.9</v>
      </c>
      <c r="N1937" s="521">
        <v>92.6</v>
      </c>
      <c r="O1937" s="521">
        <v>20.8</v>
      </c>
      <c r="P1937" s="552">
        <v>13.97</v>
      </c>
      <c r="Q1937" s="552">
        <v>12.85</v>
      </c>
      <c r="R1937" s="552">
        <v>13.75</v>
      </c>
      <c r="S1937" s="552">
        <v>13.52</v>
      </c>
      <c r="T1937" s="552">
        <v>601.1</v>
      </c>
      <c r="U1937" s="478">
        <v>2.6</v>
      </c>
      <c r="V1937" s="560">
        <v>8</v>
      </c>
    </row>
    <row r="1938" s="5" customFormat="1" customHeight="1" spans="1:22">
      <c r="A1938" s="266"/>
      <c r="B1938" s="486"/>
      <c r="C1938" s="266"/>
      <c r="D1938" s="500" t="s">
        <v>843</v>
      </c>
      <c r="E1938" s="487">
        <v>101.833333333333</v>
      </c>
      <c r="F1938" s="487">
        <v>140</v>
      </c>
      <c r="G1938" s="492">
        <v>10</v>
      </c>
      <c r="H1938" s="492">
        <v>26.0416666666667</v>
      </c>
      <c r="I1938" s="492">
        <v>160.416666666667</v>
      </c>
      <c r="J1938" s="492">
        <v>18.25</v>
      </c>
      <c r="K1938" s="487">
        <v>70.08</v>
      </c>
      <c r="L1938" s="521">
        <v>140.555555555556</v>
      </c>
      <c r="M1938" s="521">
        <v>130</v>
      </c>
      <c r="N1938" s="521">
        <v>92.4901185770751</v>
      </c>
      <c r="O1938" s="521">
        <v>22.3629</v>
      </c>
      <c r="P1938" s="552">
        <v>11.3859649122807</v>
      </c>
      <c r="Q1938" s="552">
        <v>11.4480701754386</v>
      </c>
      <c r="R1938" s="552">
        <v>11.5412280701754</v>
      </c>
      <c r="S1938" s="552">
        <v>11.4584210526316</v>
      </c>
      <c r="T1938" s="552">
        <v>572.921052631579</v>
      </c>
      <c r="U1938" s="478">
        <v>11.1874238895104</v>
      </c>
      <c r="V1938" s="560" t="s">
        <v>617</v>
      </c>
    </row>
    <row r="1939" s="5" customFormat="1" customHeight="1" spans="1:22">
      <c r="A1939" s="266"/>
      <c r="B1939" s="486"/>
      <c r="C1939" s="266"/>
      <c r="D1939" s="500" t="s">
        <v>736</v>
      </c>
      <c r="E1939" s="552">
        <v>103.7</v>
      </c>
      <c r="F1939" s="552">
        <v>151</v>
      </c>
      <c r="G1939" s="552">
        <v>7.8</v>
      </c>
      <c r="H1939" s="552">
        <v>35.5</v>
      </c>
      <c r="I1939" s="552">
        <v>355.1</v>
      </c>
      <c r="J1939" s="552">
        <v>24.7</v>
      </c>
      <c r="K1939" s="552">
        <v>69.6</v>
      </c>
      <c r="L1939" s="521">
        <v>130.2</v>
      </c>
      <c r="M1939" s="521">
        <v>123.4</v>
      </c>
      <c r="N1939" s="521">
        <v>94.8</v>
      </c>
      <c r="O1939" s="521">
        <v>22.9</v>
      </c>
      <c r="P1939" s="552">
        <v>15.2</v>
      </c>
      <c r="Q1939" s="552">
        <v>15.6</v>
      </c>
      <c r="R1939" s="552">
        <v>15.8</v>
      </c>
      <c r="S1939" s="552">
        <v>15.53</v>
      </c>
      <c r="T1939" s="552">
        <v>684.6</v>
      </c>
      <c r="U1939" s="478">
        <v>0.0730887297178775</v>
      </c>
      <c r="V1939" s="560">
        <v>6</v>
      </c>
    </row>
    <row r="1940" s="5" customFormat="1" customHeight="1" spans="1:22">
      <c r="A1940" s="266"/>
      <c r="B1940" s="486"/>
      <c r="C1940" s="266"/>
      <c r="D1940" s="500" t="s">
        <v>774</v>
      </c>
      <c r="E1940" s="492">
        <v>93.2</v>
      </c>
      <c r="F1940" s="492">
        <v>145</v>
      </c>
      <c r="G1940" s="492">
        <v>9.2</v>
      </c>
      <c r="H1940" s="492">
        <v>26.4</v>
      </c>
      <c r="I1940" s="492">
        <v>186.95652173913</v>
      </c>
      <c r="J1940" s="492">
        <v>21.3</v>
      </c>
      <c r="K1940" s="492">
        <v>68.4343434343434</v>
      </c>
      <c r="L1940" s="556">
        <v>298.5</v>
      </c>
      <c r="M1940" s="556">
        <v>225.4</v>
      </c>
      <c r="N1940" s="556">
        <v>75.5108877721943</v>
      </c>
      <c r="O1940" s="556">
        <v>24.5</v>
      </c>
      <c r="P1940" s="556">
        <v>13.25</v>
      </c>
      <c r="Q1940" s="556">
        <v>12.93</v>
      </c>
      <c r="R1940" s="556">
        <v>12.89</v>
      </c>
      <c r="S1940" s="556">
        <v>13.0233333333333</v>
      </c>
      <c r="T1940" s="556">
        <v>651.166666666667</v>
      </c>
      <c r="U1940" s="68">
        <v>13.3778293673825</v>
      </c>
      <c r="V1940" s="561">
        <v>1</v>
      </c>
    </row>
    <row r="1941" s="5" customFormat="1" customHeight="1" spans="1:22">
      <c r="A1941" s="266"/>
      <c r="B1941" s="486"/>
      <c r="C1941" s="266"/>
      <c r="D1941" s="500" t="s">
        <v>1018</v>
      </c>
      <c r="E1941" s="552">
        <v>98</v>
      </c>
      <c r="F1941" s="552">
        <v>142</v>
      </c>
      <c r="G1941" s="552">
        <v>7</v>
      </c>
      <c r="H1941" s="552">
        <v>32.2</v>
      </c>
      <c r="I1941" s="552">
        <v>362.5</v>
      </c>
      <c r="J1941" s="552">
        <v>21.5</v>
      </c>
      <c r="K1941" s="552">
        <v>67</v>
      </c>
      <c r="L1941" s="521">
        <v>152.77</v>
      </c>
      <c r="M1941" s="521">
        <v>141.67</v>
      </c>
      <c r="N1941" s="521">
        <v>92.74</v>
      </c>
      <c r="O1941" s="521">
        <v>26.3</v>
      </c>
      <c r="P1941" s="552">
        <v>13.26</v>
      </c>
      <c r="Q1941" s="552">
        <v>13.55</v>
      </c>
      <c r="R1941" s="552">
        <v>13.35</v>
      </c>
      <c r="S1941" s="552">
        <v>13.39</v>
      </c>
      <c r="T1941" s="552">
        <v>669.33</v>
      </c>
      <c r="U1941" s="478">
        <v>-3.69</v>
      </c>
      <c r="V1941" s="560">
        <v>13</v>
      </c>
    </row>
    <row r="1942" s="5" customFormat="1" customHeight="1" spans="1:22">
      <c r="A1942" s="266"/>
      <c r="B1942" s="486"/>
      <c r="C1942" s="266"/>
      <c r="D1942" s="500" t="s">
        <v>1019</v>
      </c>
      <c r="E1942" s="521">
        <v>93.8</v>
      </c>
      <c r="F1942" s="521">
        <v>140</v>
      </c>
      <c r="G1942" s="521">
        <v>7.7</v>
      </c>
      <c r="H1942" s="521">
        <v>33.9</v>
      </c>
      <c r="I1942" s="521">
        <v>338.9</v>
      </c>
      <c r="J1942" s="521">
        <v>22.8</v>
      </c>
      <c r="K1942" s="521">
        <v>67.2</v>
      </c>
      <c r="L1942" s="521">
        <v>154.7</v>
      </c>
      <c r="M1942" s="521">
        <v>141.1</v>
      </c>
      <c r="N1942" s="521">
        <v>91.2</v>
      </c>
      <c r="O1942" s="521">
        <v>22.71</v>
      </c>
      <c r="P1942" s="552">
        <v>15.04</v>
      </c>
      <c r="Q1942" s="552">
        <v>14.68</v>
      </c>
      <c r="R1942" s="552">
        <v>15.28</v>
      </c>
      <c r="S1942" s="552">
        <v>15</v>
      </c>
      <c r="T1942" s="552">
        <v>641.1</v>
      </c>
      <c r="U1942" s="478">
        <v>-0.881261595547299</v>
      </c>
      <c r="V1942" s="560">
        <v>11</v>
      </c>
    </row>
    <row r="1943" s="5" customFormat="1" customHeight="1" spans="1:22">
      <c r="A1943" s="266"/>
      <c r="B1943" s="486"/>
      <c r="C1943" s="266"/>
      <c r="D1943" s="500" t="s">
        <v>836</v>
      </c>
      <c r="E1943" s="521">
        <v>97.4</v>
      </c>
      <c r="F1943" s="521">
        <v>149</v>
      </c>
      <c r="G1943" s="521">
        <v>8.04</v>
      </c>
      <c r="H1943" s="521">
        <v>32.47</v>
      </c>
      <c r="I1943" s="521">
        <v>403.8</v>
      </c>
      <c r="J1943" s="521">
        <v>22.9</v>
      </c>
      <c r="K1943" s="521">
        <v>70.6</v>
      </c>
      <c r="L1943" s="521">
        <v>185</v>
      </c>
      <c r="M1943" s="521">
        <v>164.1</v>
      </c>
      <c r="N1943" s="521">
        <v>88.7</v>
      </c>
      <c r="O1943" s="521">
        <v>23.2</v>
      </c>
      <c r="P1943" s="552">
        <v>15.63</v>
      </c>
      <c r="Q1943" s="552">
        <v>18.91</v>
      </c>
      <c r="R1943" s="552">
        <v>14.21</v>
      </c>
      <c r="S1943" s="552">
        <v>16.25</v>
      </c>
      <c r="T1943" s="552">
        <v>812.53</v>
      </c>
      <c r="U1943" s="478">
        <v>16.7528809954881</v>
      </c>
      <c r="V1943" s="560">
        <v>1</v>
      </c>
    </row>
    <row r="1944" s="5" customFormat="1" customHeight="1" spans="1:22">
      <c r="A1944" s="266"/>
      <c r="B1944" s="486"/>
      <c r="C1944" s="266"/>
      <c r="D1944" s="500" t="s">
        <v>785</v>
      </c>
      <c r="E1944" s="552">
        <v>86</v>
      </c>
      <c r="F1944" s="552">
        <v>156</v>
      </c>
      <c r="G1944" s="552">
        <v>9.5</v>
      </c>
      <c r="H1944" s="552">
        <v>31.9</v>
      </c>
      <c r="I1944" s="552">
        <v>335.79</v>
      </c>
      <c r="J1944" s="552">
        <v>21.7</v>
      </c>
      <c r="K1944" s="552">
        <v>68.03</v>
      </c>
      <c r="L1944" s="521">
        <v>131.9</v>
      </c>
      <c r="M1944" s="521">
        <v>121.6</v>
      </c>
      <c r="N1944" s="521">
        <v>92.2</v>
      </c>
      <c r="O1944" s="521">
        <v>27.3</v>
      </c>
      <c r="P1944" s="552">
        <v>14.85</v>
      </c>
      <c r="Q1944" s="552">
        <v>15.7</v>
      </c>
      <c r="R1944" s="552">
        <v>15.05</v>
      </c>
      <c r="S1944" s="552">
        <v>15.2</v>
      </c>
      <c r="T1944" s="552">
        <v>760</v>
      </c>
      <c r="U1944" s="478">
        <v>9.4832677874296</v>
      </c>
      <c r="V1944" s="560">
        <v>1</v>
      </c>
    </row>
    <row r="1945" s="5" customFormat="1" customHeight="1" spans="1:22">
      <c r="A1945" s="266"/>
      <c r="B1945" s="486"/>
      <c r="C1945" s="266"/>
      <c r="D1945" s="500" t="s">
        <v>752</v>
      </c>
      <c r="E1945" s="521">
        <v>105.9</v>
      </c>
      <c r="F1945" s="521">
        <v>152</v>
      </c>
      <c r="G1945" s="521">
        <v>9.54</v>
      </c>
      <c r="H1945" s="521">
        <v>42.04</v>
      </c>
      <c r="I1945" s="521">
        <v>340.7</v>
      </c>
      <c r="J1945" s="521">
        <v>20.19</v>
      </c>
      <c r="K1945" s="521">
        <v>48</v>
      </c>
      <c r="L1945" s="521">
        <v>182.3</v>
      </c>
      <c r="M1945" s="521">
        <v>166.7</v>
      </c>
      <c r="N1945" s="521">
        <v>91.4</v>
      </c>
      <c r="O1945" s="521">
        <v>25</v>
      </c>
      <c r="P1945" s="552">
        <v>13.04</v>
      </c>
      <c r="Q1945" s="552">
        <v>12.37</v>
      </c>
      <c r="R1945" s="552">
        <v>12.65</v>
      </c>
      <c r="S1945" s="552">
        <v>12.69</v>
      </c>
      <c r="T1945" s="552">
        <v>634.3</v>
      </c>
      <c r="U1945" s="478">
        <v>2.55456750202101</v>
      </c>
      <c r="V1945" s="560">
        <v>10</v>
      </c>
    </row>
    <row r="1946" s="5" customFormat="1" customHeight="1" spans="1:22">
      <c r="A1946" s="266"/>
      <c r="B1946" s="486"/>
      <c r="C1946" s="266"/>
      <c r="D1946" s="500" t="s">
        <v>1020</v>
      </c>
      <c r="E1946" s="553">
        <v>95.2</v>
      </c>
      <c r="F1946" s="552">
        <v>150</v>
      </c>
      <c r="G1946" s="552">
        <v>7.3</v>
      </c>
      <c r="H1946" s="552">
        <v>34.8</v>
      </c>
      <c r="I1946" s="552">
        <v>376.7</v>
      </c>
      <c r="J1946" s="552">
        <v>21.1</v>
      </c>
      <c r="K1946" s="552">
        <v>60.6</v>
      </c>
      <c r="L1946" s="521">
        <v>169.3</v>
      </c>
      <c r="M1946" s="521">
        <v>163.3</v>
      </c>
      <c r="N1946" s="521">
        <v>96.5</v>
      </c>
      <c r="O1946" s="521">
        <v>25.6</v>
      </c>
      <c r="P1946" s="552">
        <v>11.2</v>
      </c>
      <c r="Q1946" s="552">
        <v>11.7</v>
      </c>
      <c r="R1946" s="552">
        <v>12.3</v>
      </c>
      <c r="S1946" s="552">
        <v>11.7</v>
      </c>
      <c r="T1946" s="552">
        <v>586.7</v>
      </c>
      <c r="U1946" s="478">
        <v>13.3719806763285</v>
      </c>
      <c r="V1946" s="560">
        <v>5</v>
      </c>
    </row>
    <row r="1947" s="5" customFormat="1" customHeight="1" spans="1:22">
      <c r="A1947" s="266"/>
      <c r="B1947" s="486"/>
      <c r="C1947" s="266"/>
      <c r="D1947" s="500" t="s">
        <v>1021</v>
      </c>
      <c r="E1947" s="495">
        <v>105.6</v>
      </c>
      <c r="F1947" s="494">
        <v>146</v>
      </c>
      <c r="G1947" s="295">
        <v>7.8</v>
      </c>
      <c r="H1947" s="295">
        <v>33.5</v>
      </c>
      <c r="I1947" s="33">
        <v>329.487179487179</v>
      </c>
      <c r="J1947" s="295">
        <v>23</v>
      </c>
      <c r="K1947" s="33">
        <v>68.6567164179104</v>
      </c>
      <c r="L1947" s="521">
        <v>140</v>
      </c>
      <c r="M1947" s="521">
        <v>120.4</v>
      </c>
      <c r="N1947" s="521">
        <v>86</v>
      </c>
      <c r="O1947" s="521">
        <v>25.8</v>
      </c>
      <c r="P1947" s="552">
        <v>13.69</v>
      </c>
      <c r="Q1947" s="552">
        <v>13.84</v>
      </c>
      <c r="R1947" s="552">
        <v>13.69</v>
      </c>
      <c r="S1947" s="552">
        <v>13.74</v>
      </c>
      <c r="T1947" s="552">
        <v>687</v>
      </c>
      <c r="U1947" s="478">
        <v>2.18145761031234</v>
      </c>
      <c r="V1947" s="560">
        <v>4</v>
      </c>
    </row>
    <row r="1948" s="5" customFormat="1" customHeight="1" spans="1:22">
      <c r="A1948" s="266"/>
      <c r="B1948" s="486"/>
      <c r="C1948" s="266"/>
      <c r="D1948" s="500" t="s">
        <v>1022</v>
      </c>
      <c r="E1948" s="521">
        <v>102.8</v>
      </c>
      <c r="F1948" s="521">
        <v>146</v>
      </c>
      <c r="G1948" s="521">
        <v>5.6</v>
      </c>
      <c r="H1948" s="521">
        <v>27.1</v>
      </c>
      <c r="I1948" s="521">
        <v>382.1</v>
      </c>
      <c r="J1948" s="521">
        <v>18.4</v>
      </c>
      <c r="K1948" s="521">
        <v>68.1</v>
      </c>
      <c r="L1948" s="521">
        <v>137.4</v>
      </c>
      <c r="M1948" s="521">
        <v>118.7</v>
      </c>
      <c r="N1948" s="521">
        <v>86.4</v>
      </c>
      <c r="O1948" s="521">
        <v>24.2</v>
      </c>
      <c r="P1948" s="552">
        <v>14.6</v>
      </c>
      <c r="Q1948" s="552">
        <v>13.9</v>
      </c>
      <c r="R1948" s="552">
        <v>14.8</v>
      </c>
      <c r="S1948" s="552">
        <v>14.4</v>
      </c>
      <c r="T1948" s="552">
        <v>722</v>
      </c>
      <c r="U1948" s="478">
        <v>5.7</v>
      </c>
      <c r="V1948" s="560">
        <v>7</v>
      </c>
    </row>
    <row r="1949" s="5" customFormat="1" customHeight="1" spans="1:22">
      <c r="A1949" s="268"/>
      <c r="B1949" s="486"/>
      <c r="C1949" s="268"/>
      <c r="D1949" s="511" t="s">
        <v>580</v>
      </c>
      <c r="E1949" s="512">
        <v>97.8361111111111</v>
      </c>
      <c r="F1949" s="512">
        <v>147.166666666667</v>
      </c>
      <c r="G1949" s="512">
        <v>7.87333333333333</v>
      </c>
      <c r="H1949" s="512">
        <v>31.7626388888889</v>
      </c>
      <c r="I1949" s="512">
        <v>331.537530657748</v>
      </c>
      <c r="J1949" s="512">
        <v>20.92</v>
      </c>
      <c r="K1949" s="512">
        <v>65.5334216543545</v>
      </c>
      <c r="L1949" s="512">
        <v>164.118796296296</v>
      </c>
      <c r="M1949" s="512">
        <v>146.0225</v>
      </c>
      <c r="N1949" s="512">
        <v>90.0450838624391</v>
      </c>
      <c r="O1949" s="512">
        <v>24.2227416666667</v>
      </c>
      <c r="P1949" s="512">
        <v>13.7596637426901</v>
      </c>
      <c r="Q1949" s="512">
        <v>13.9565058479532</v>
      </c>
      <c r="R1949" s="512">
        <v>13.7759356725146</v>
      </c>
      <c r="S1949" s="512">
        <v>13.8251461988304</v>
      </c>
      <c r="T1949" s="512">
        <v>668.56230994152</v>
      </c>
      <c r="U1949" s="543">
        <v>6.05926958022025</v>
      </c>
      <c r="V1949" s="544">
        <v>2</v>
      </c>
    </row>
    <row r="1950" s="5" customFormat="1" customHeight="1" spans="1:22">
      <c r="A1950" s="264">
        <v>2019</v>
      </c>
      <c r="B1950" s="486"/>
      <c r="C1950" s="264" t="s">
        <v>1034</v>
      </c>
      <c r="D1950" s="513" t="s">
        <v>792</v>
      </c>
      <c r="E1950" s="484">
        <v>99.6</v>
      </c>
      <c r="F1950" s="485">
        <v>149</v>
      </c>
      <c r="G1950" s="484">
        <v>4.9</v>
      </c>
      <c r="H1950" s="484">
        <v>27.4</v>
      </c>
      <c r="I1950" s="484">
        <v>459.2</v>
      </c>
      <c r="J1950" s="484">
        <v>17.3</v>
      </c>
      <c r="K1950" s="484">
        <v>74.1</v>
      </c>
      <c r="L1950" s="484">
        <v>215.9</v>
      </c>
      <c r="M1950" s="484">
        <v>206.6</v>
      </c>
      <c r="N1950" s="484">
        <v>95.7</v>
      </c>
      <c r="O1950" s="484">
        <v>24.9</v>
      </c>
      <c r="P1950" s="516">
        <v>16.66</v>
      </c>
      <c r="Q1950" s="516">
        <v>16.12</v>
      </c>
      <c r="R1950" s="516">
        <v>16.35</v>
      </c>
      <c r="S1950" s="516">
        <v>16.38</v>
      </c>
      <c r="T1950" s="516">
        <v>727.9</v>
      </c>
      <c r="U1950" s="520">
        <v>-0.1</v>
      </c>
      <c r="V1950" s="485">
        <v>9</v>
      </c>
    </row>
    <row r="1951" s="5" customFormat="1" customHeight="1" spans="1:22">
      <c r="A1951" s="266"/>
      <c r="B1951" s="486"/>
      <c r="C1951" s="266"/>
      <c r="D1951" s="513" t="s">
        <v>242</v>
      </c>
      <c r="E1951" s="487">
        <v>97.1666666666667</v>
      </c>
      <c r="F1951" s="485">
        <v>129</v>
      </c>
      <c r="G1951" s="484">
        <v>8.12</v>
      </c>
      <c r="H1951" s="484">
        <v>24.21</v>
      </c>
      <c r="I1951" s="484">
        <v>198.152709359606</v>
      </c>
      <c r="J1951" s="517">
        <v>20.5</v>
      </c>
      <c r="K1951" s="484">
        <v>84.6757538207352</v>
      </c>
      <c r="L1951" s="484">
        <v>125.217391304348</v>
      </c>
      <c r="M1951" s="484">
        <v>104.782608695652</v>
      </c>
      <c r="N1951" s="484">
        <v>83.6805555555556</v>
      </c>
      <c r="O1951" s="517">
        <v>26.1817</v>
      </c>
      <c r="P1951" s="516">
        <v>12.6727602339181</v>
      </c>
      <c r="Q1951" s="516">
        <v>11.2136140350877</v>
      </c>
      <c r="R1951" s="516">
        <v>12.8541754385965</v>
      </c>
      <c r="S1951" s="516">
        <v>12.2468499025341</v>
      </c>
      <c r="T1951" s="518">
        <v>612.342495126706</v>
      </c>
      <c r="U1951" s="520">
        <v>16.9487461760949</v>
      </c>
      <c r="V1951" s="530" t="s">
        <v>613</v>
      </c>
    </row>
    <row r="1952" s="5" customFormat="1" customHeight="1" spans="1:22">
      <c r="A1952" s="266"/>
      <c r="B1952" s="486"/>
      <c r="C1952" s="266"/>
      <c r="D1952" s="513" t="s">
        <v>736</v>
      </c>
      <c r="E1952" s="485">
        <v>114</v>
      </c>
      <c r="F1952" s="485">
        <v>151</v>
      </c>
      <c r="G1952" s="484">
        <v>8.3</v>
      </c>
      <c r="H1952" s="484">
        <v>34.3</v>
      </c>
      <c r="I1952" s="484">
        <v>313.25</v>
      </c>
      <c r="J1952" s="484">
        <v>24.4</v>
      </c>
      <c r="K1952" s="484">
        <v>71.14</v>
      </c>
      <c r="L1952" s="484">
        <v>129.7</v>
      </c>
      <c r="M1952" s="484">
        <v>125.3</v>
      </c>
      <c r="N1952" s="484">
        <v>96.6</v>
      </c>
      <c r="O1952" s="484">
        <v>25.3</v>
      </c>
      <c r="P1952" s="516">
        <v>17.95</v>
      </c>
      <c r="Q1952" s="516">
        <v>18.15</v>
      </c>
      <c r="R1952" s="516">
        <v>17.4</v>
      </c>
      <c r="S1952" s="516">
        <v>17.83</v>
      </c>
      <c r="T1952" s="516">
        <v>739.36</v>
      </c>
      <c r="U1952" s="520">
        <v>1.03859188805073</v>
      </c>
      <c r="V1952" s="531">
        <v>7</v>
      </c>
    </row>
    <row r="1953" s="5" customFormat="1" customHeight="1" spans="1:22">
      <c r="A1953" s="266"/>
      <c r="B1953" s="486"/>
      <c r="C1953" s="266"/>
      <c r="D1953" s="513" t="s">
        <v>1017</v>
      </c>
      <c r="E1953" s="485">
        <v>90.7</v>
      </c>
      <c r="F1953" s="485">
        <v>153</v>
      </c>
      <c r="G1953" s="484">
        <v>10.3</v>
      </c>
      <c r="H1953" s="484">
        <v>28.8</v>
      </c>
      <c r="I1953" s="484">
        <v>178.7</v>
      </c>
      <c r="J1953" s="484">
        <v>23.5</v>
      </c>
      <c r="K1953" s="484">
        <v>81.6</v>
      </c>
      <c r="L1953" s="484">
        <v>131.2</v>
      </c>
      <c r="M1953" s="484">
        <v>120.3</v>
      </c>
      <c r="N1953" s="484">
        <v>91.7</v>
      </c>
      <c r="O1953" s="484">
        <v>24.1</v>
      </c>
      <c r="P1953" s="516">
        <v>10.55</v>
      </c>
      <c r="Q1953" s="516">
        <v>10.37</v>
      </c>
      <c r="R1953" s="516">
        <v>10.29</v>
      </c>
      <c r="S1953" s="516">
        <v>10.4</v>
      </c>
      <c r="T1953" s="516">
        <v>520.17</v>
      </c>
      <c r="U1953" s="520">
        <v>5.01</v>
      </c>
      <c r="V1953" s="531">
        <v>6</v>
      </c>
    </row>
    <row r="1954" s="5" customFormat="1" customHeight="1" spans="1:22">
      <c r="A1954" s="266"/>
      <c r="B1954" s="486"/>
      <c r="C1954" s="266"/>
      <c r="D1954" s="513" t="s">
        <v>1018</v>
      </c>
      <c r="E1954" s="485">
        <v>100.3</v>
      </c>
      <c r="F1954" s="485">
        <v>140</v>
      </c>
      <c r="G1954" s="484">
        <v>7.1</v>
      </c>
      <c r="H1954" s="484">
        <v>33.4</v>
      </c>
      <c r="I1954" s="484">
        <v>367.1</v>
      </c>
      <c r="J1954" s="484">
        <v>19.9</v>
      </c>
      <c r="K1954" s="484">
        <v>59.6</v>
      </c>
      <c r="L1954" s="484">
        <v>111.5</v>
      </c>
      <c r="M1954" s="484">
        <v>103.2</v>
      </c>
      <c r="N1954" s="484">
        <v>92.6</v>
      </c>
      <c r="O1954" s="484">
        <v>24.2</v>
      </c>
      <c r="P1954" s="516">
        <v>13.38</v>
      </c>
      <c r="Q1954" s="516">
        <v>13.7</v>
      </c>
      <c r="R1954" s="516">
        <v>13.53</v>
      </c>
      <c r="S1954" s="516">
        <v>13.54</v>
      </c>
      <c r="T1954" s="516">
        <v>676.8</v>
      </c>
      <c r="U1954" s="520">
        <v>1.4</v>
      </c>
      <c r="V1954" s="485">
        <v>9</v>
      </c>
    </row>
    <row r="1955" s="5" customFormat="1" customHeight="1" spans="1:22">
      <c r="A1955" s="266"/>
      <c r="B1955" s="486"/>
      <c r="C1955" s="266"/>
      <c r="D1955" s="513" t="s">
        <v>1019</v>
      </c>
      <c r="E1955" s="485">
        <v>111</v>
      </c>
      <c r="F1955" s="485">
        <v>145</v>
      </c>
      <c r="G1955" s="484">
        <v>8.6</v>
      </c>
      <c r="H1955" s="484">
        <v>30.5</v>
      </c>
      <c r="I1955" s="484">
        <v>353.7</v>
      </c>
      <c r="J1955" s="484">
        <v>23.9</v>
      </c>
      <c r="K1955" s="484">
        <v>78.6</v>
      </c>
      <c r="L1955" s="484">
        <v>125.7</v>
      </c>
      <c r="M1955" s="484">
        <v>124.3</v>
      </c>
      <c r="N1955" s="484">
        <v>98.9</v>
      </c>
      <c r="O1955" s="484">
        <v>27.8</v>
      </c>
      <c r="P1955" s="516">
        <v>17</v>
      </c>
      <c r="Q1955" s="516">
        <v>17.04</v>
      </c>
      <c r="R1955" s="516">
        <v>16.96</v>
      </c>
      <c r="S1955" s="516">
        <v>17</v>
      </c>
      <c r="T1955" s="516">
        <v>726.5</v>
      </c>
      <c r="U1955" s="520">
        <v>3.32</v>
      </c>
      <c r="V1955" s="485">
        <v>10</v>
      </c>
    </row>
    <row r="1956" s="5" customFormat="1" customHeight="1" spans="1:22">
      <c r="A1956" s="266"/>
      <c r="B1956" s="486"/>
      <c r="C1956" s="266"/>
      <c r="D1956" s="513" t="s">
        <v>836</v>
      </c>
      <c r="E1956" s="485">
        <v>94.5</v>
      </c>
      <c r="F1956" s="485">
        <v>150</v>
      </c>
      <c r="G1956" s="484">
        <v>7.72</v>
      </c>
      <c r="H1956" s="484">
        <v>23.7</v>
      </c>
      <c r="I1956" s="484">
        <v>307</v>
      </c>
      <c r="J1956" s="484">
        <v>17.2</v>
      </c>
      <c r="K1956" s="484">
        <v>72.6</v>
      </c>
      <c r="L1956" s="484">
        <v>183.6</v>
      </c>
      <c r="M1956" s="484">
        <v>167.4</v>
      </c>
      <c r="N1956" s="484">
        <v>91.2</v>
      </c>
      <c r="O1956" s="484">
        <v>26.3</v>
      </c>
      <c r="P1956" s="518">
        <v>15.87</v>
      </c>
      <c r="Q1956" s="518">
        <v>15.16</v>
      </c>
      <c r="R1956" s="518">
        <v>14.42</v>
      </c>
      <c r="S1956" s="518">
        <v>15.15</v>
      </c>
      <c r="T1956" s="518">
        <v>757.5</v>
      </c>
      <c r="U1956" s="523">
        <v>7.91</v>
      </c>
      <c r="V1956" s="485">
        <v>5</v>
      </c>
    </row>
    <row r="1957" s="5" customFormat="1" customHeight="1" spans="1:22">
      <c r="A1957" s="266"/>
      <c r="B1957" s="486"/>
      <c r="C1957" s="266"/>
      <c r="D1957" s="513" t="s">
        <v>785</v>
      </c>
      <c r="E1957" s="485">
        <v>101</v>
      </c>
      <c r="F1957" s="485">
        <v>152</v>
      </c>
      <c r="G1957" s="484">
        <v>9.5</v>
      </c>
      <c r="H1957" s="484">
        <v>32</v>
      </c>
      <c r="I1957" s="484">
        <v>336.84</v>
      </c>
      <c r="J1957" s="484">
        <v>22.9</v>
      </c>
      <c r="K1957" s="484">
        <v>71.6</v>
      </c>
      <c r="L1957" s="517">
        <v>125.3</v>
      </c>
      <c r="M1957" s="517">
        <v>115.6</v>
      </c>
      <c r="N1957" s="517">
        <v>92.3</v>
      </c>
      <c r="O1957" s="517">
        <v>27.5</v>
      </c>
      <c r="P1957" s="518">
        <v>13.4</v>
      </c>
      <c r="Q1957" s="518">
        <v>14.95</v>
      </c>
      <c r="R1957" s="518">
        <v>15.7</v>
      </c>
      <c r="S1957" s="518">
        <v>14.68</v>
      </c>
      <c r="T1957" s="518">
        <v>734.17</v>
      </c>
      <c r="U1957" s="523">
        <v>6.53</v>
      </c>
      <c r="V1957" s="495">
        <v>7</v>
      </c>
    </row>
    <row r="1958" s="5" customFormat="1" customHeight="1" spans="1:22">
      <c r="A1958" s="266"/>
      <c r="B1958" s="486"/>
      <c r="C1958" s="266"/>
      <c r="D1958" s="513" t="s">
        <v>752</v>
      </c>
      <c r="E1958" s="485">
        <v>102.5</v>
      </c>
      <c r="F1958" s="485">
        <v>156</v>
      </c>
      <c r="G1958" s="484">
        <v>9.28</v>
      </c>
      <c r="H1958" s="484">
        <v>40.21</v>
      </c>
      <c r="I1958" s="484">
        <v>333.3</v>
      </c>
      <c r="J1958" s="484">
        <v>21.11</v>
      </c>
      <c r="K1958" s="484">
        <v>52.5</v>
      </c>
      <c r="L1958" s="517">
        <v>174.8</v>
      </c>
      <c r="M1958" s="517">
        <v>169.4</v>
      </c>
      <c r="N1958" s="517">
        <v>96.9</v>
      </c>
      <c r="O1958" s="517">
        <v>25.03</v>
      </c>
      <c r="P1958" s="518">
        <v>13.94</v>
      </c>
      <c r="Q1958" s="518">
        <v>13.48</v>
      </c>
      <c r="R1958" s="518">
        <v>13.17</v>
      </c>
      <c r="S1958" s="518">
        <v>13.53</v>
      </c>
      <c r="T1958" s="518">
        <v>676.5</v>
      </c>
      <c r="U1958" s="523">
        <v>1.8058690744921</v>
      </c>
      <c r="V1958" s="495">
        <v>8</v>
      </c>
    </row>
    <row r="1959" s="5" customFormat="1" customHeight="1" spans="1:22">
      <c r="A1959" s="266"/>
      <c r="B1959" s="486"/>
      <c r="C1959" s="266"/>
      <c r="D1959" s="513" t="s">
        <v>1020</v>
      </c>
      <c r="E1959" s="495">
        <v>100.9</v>
      </c>
      <c r="F1959" s="495">
        <v>147</v>
      </c>
      <c r="G1959" s="517">
        <v>7.3</v>
      </c>
      <c r="H1959" s="517">
        <v>33.2</v>
      </c>
      <c r="I1959" s="517">
        <v>354.8</v>
      </c>
      <c r="J1959" s="517">
        <v>20.2</v>
      </c>
      <c r="K1959" s="517">
        <v>60.8</v>
      </c>
      <c r="L1959" s="484">
        <v>123.3</v>
      </c>
      <c r="M1959" s="484">
        <v>111.1</v>
      </c>
      <c r="N1959" s="484">
        <v>90.1</v>
      </c>
      <c r="O1959" s="484">
        <v>26.8</v>
      </c>
      <c r="P1959" s="519">
        <v>12.3</v>
      </c>
      <c r="Q1959" s="519">
        <v>11.5</v>
      </c>
      <c r="R1959" s="519">
        <v>13.5</v>
      </c>
      <c r="S1959" s="519">
        <v>12.4</v>
      </c>
      <c r="T1959" s="519">
        <v>620.7</v>
      </c>
      <c r="U1959" s="533">
        <v>6.70448684889118</v>
      </c>
      <c r="V1959" s="488">
        <v>11</v>
      </c>
    </row>
    <row r="1960" s="5" customFormat="1" customHeight="1" spans="1:22">
      <c r="A1960" s="266"/>
      <c r="B1960" s="486"/>
      <c r="C1960" s="266"/>
      <c r="D1960" s="513" t="s">
        <v>1021</v>
      </c>
      <c r="E1960" s="485">
        <v>107.5</v>
      </c>
      <c r="F1960" s="485">
        <v>151</v>
      </c>
      <c r="G1960" s="484">
        <v>6.7</v>
      </c>
      <c r="H1960" s="484">
        <v>30.8</v>
      </c>
      <c r="I1960" s="484">
        <v>358.3</v>
      </c>
      <c r="J1960" s="484">
        <v>21.7</v>
      </c>
      <c r="K1960" s="484">
        <v>70.3</v>
      </c>
      <c r="L1960" s="484">
        <v>143.2</v>
      </c>
      <c r="M1960" s="484">
        <v>126.7</v>
      </c>
      <c r="N1960" s="484">
        <v>88.5</v>
      </c>
      <c r="O1960" s="484">
        <v>26.3</v>
      </c>
      <c r="P1960" s="516">
        <v>14.07</v>
      </c>
      <c r="Q1960" s="516">
        <v>14.01</v>
      </c>
      <c r="R1960" s="516">
        <v>14.37</v>
      </c>
      <c r="S1960" s="516">
        <v>14.15</v>
      </c>
      <c r="T1960" s="516">
        <v>707.5</v>
      </c>
      <c r="U1960" s="520">
        <v>2.73</v>
      </c>
      <c r="V1960" s="485">
        <v>3</v>
      </c>
    </row>
    <row r="1961" s="5" customFormat="1" customHeight="1" spans="1:22">
      <c r="A1961" s="266"/>
      <c r="B1961" s="486"/>
      <c r="C1961" s="266"/>
      <c r="D1961" s="513" t="s">
        <v>1022</v>
      </c>
      <c r="E1961" s="485">
        <v>98</v>
      </c>
      <c r="F1961" s="485">
        <v>148</v>
      </c>
      <c r="G1961" s="484">
        <v>6</v>
      </c>
      <c r="H1961" s="484">
        <v>29.1</v>
      </c>
      <c r="I1961" s="517">
        <v>385</v>
      </c>
      <c r="J1961" s="484">
        <v>23.3</v>
      </c>
      <c r="K1961" s="517">
        <v>79.9</v>
      </c>
      <c r="L1961" s="484">
        <v>136.5</v>
      </c>
      <c r="M1961" s="484">
        <v>117.5</v>
      </c>
      <c r="N1961" s="484">
        <v>86.08</v>
      </c>
      <c r="O1961" s="484">
        <v>26.33</v>
      </c>
      <c r="P1961" s="516">
        <v>13.54</v>
      </c>
      <c r="Q1961" s="516">
        <v>13.44</v>
      </c>
      <c r="R1961" s="516">
        <v>13.7</v>
      </c>
      <c r="S1961" s="516">
        <v>13.56</v>
      </c>
      <c r="T1961" s="516">
        <v>678.01</v>
      </c>
      <c r="U1961" s="520">
        <v>1.75</v>
      </c>
      <c r="V1961" s="485">
        <v>10</v>
      </c>
    </row>
    <row r="1962" s="5" customFormat="1" customHeight="1" spans="1:22">
      <c r="A1962" s="266"/>
      <c r="B1962" s="486"/>
      <c r="C1962" s="266"/>
      <c r="D1962" s="513" t="s">
        <v>1023</v>
      </c>
      <c r="E1962" s="485">
        <v>104.5</v>
      </c>
      <c r="F1962" s="485">
        <v>157</v>
      </c>
      <c r="G1962" s="484">
        <v>5.1</v>
      </c>
      <c r="H1962" s="484">
        <v>32.1</v>
      </c>
      <c r="I1962" s="484">
        <v>529.4</v>
      </c>
      <c r="J1962" s="484">
        <v>20.4</v>
      </c>
      <c r="K1962" s="484">
        <v>63.6</v>
      </c>
      <c r="L1962" s="484">
        <v>162.3</v>
      </c>
      <c r="M1962" s="484">
        <v>146.5</v>
      </c>
      <c r="N1962" s="484">
        <v>90.3</v>
      </c>
      <c r="O1962" s="484">
        <v>26.3</v>
      </c>
      <c r="P1962" s="516">
        <v>14.07</v>
      </c>
      <c r="Q1962" s="516">
        <v>13.96</v>
      </c>
      <c r="R1962" s="516">
        <v>13.99</v>
      </c>
      <c r="S1962" s="516">
        <v>14.01</v>
      </c>
      <c r="T1962" s="516">
        <v>707.58</v>
      </c>
      <c r="U1962" s="520">
        <v>0.5</v>
      </c>
      <c r="V1962" s="485">
        <v>9</v>
      </c>
    </row>
    <row r="1963" s="19" customFormat="1" customHeight="1" spans="1:22">
      <c r="A1963" s="268"/>
      <c r="B1963" s="486"/>
      <c r="C1963" s="268"/>
      <c r="D1963" s="489" t="s">
        <v>580</v>
      </c>
      <c r="E1963" s="490">
        <v>101.666666666667</v>
      </c>
      <c r="F1963" s="490">
        <v>148.307692307692</v>
      </c>
      <c r="G1963" s="491">
        <v>7.60923076923077</v>
      </c>
      <c r="H1963" s="491">
        <v>30.7476923076923</v>
      </c>
      <c r="I1963" s="491">
        <v>344.210977643047</v>
      </c>
      <c r="J1963" s="491">
        <v>21.2546153846154</v>
      </c>
      <c r="K1963" s="491">
        <v>70.8473656785181</v>
      </c>
      <c r="L1963" s="491">
        <v>145.247491638796</v>
      </c>
      <c r="M1963" s="491">
        <v>133.744816053512</v>
      </c>
      <c r="N1963" s="491">
        <v>91.8892735042735</v>
      </c>
      <c r="O1963" s="491">
        <v>25.9262846153846</v>
      </c>
      <c r="P1963" s="491">
        <v>14.2617507872245</v>
      </c>
      <c r="Q1963" s="491">
        <v>14.0841241565452</v>
      </c>
      <c r="R1963" s="491">
        <v>14.325705802969</v>
      </c>
      <c r="S1963" s="491">
        <v>14.2212961463488</v>
      </c>
      <c r="T1963" s="491">
        <v>683.46403808667</v>
      </c>
      <c r="U1963" s="534">
        <v>4.27289953750223</v>
      </c>
      <c r="V1963" s="535">
        <v>5</v>
      </c>
    </row>
    <row r="1964" s="5" customFormat="1" customHeight="1" spans="1:22">
      <c r="A1964" s="264">
        <v>2020</v>
      </c>
      <c r="B1964" s="486"/>
      <c r="C1964" s="264" t="s">
        <v>1035</v>
      </c>
      <c r="D1964" s="500" t="s">
        <v>792</v>
      </c>
      <c r="E1964" s="47"/>
      <c r="F1964" s="394">
        <v>149</v>
      </c>
      <c r="G1964" s="47"/>
      <c r="H1964" s="47"/>
      <c r="I1964" s="47"/>
      <c r="J1964" s="47"/>
      <c r="K1964" s="47"/>
      <c r="L1964" s="47"/>
      <c r="M1964" s="47"/>
      <c r="N1964" s="47"/>
      <c r="O1964" s="47"/>
      <c r="P1964" s="478">
        <v>141.83</v>
      </c>
      <c r="Q1964" s="478">
        <v>146.27</v>
      </c>
      <c r="R1964" s="394"/>
      <c r="S1964" s="478">
        <v>144.05</v>
      </c>
      <c r="T1964" s="477">
        <v>640.2</v>
      </c>
      <c r="U1964" s="478">
        <v>8.19</v>
      </c>
      <c r="V1964" s="394">
        <v>3</v>
      </c>
    </row>
    <row r="1965" s="5" customFormat="1" customHeight="1" spans="1:22">
      <c r="A1965" s="266"/>
      <c r="B1965" s="486"/>
      <c r="C1965" s="266"/>
      <c r="D1965" s="500" t="s">
        <v>242</v>
      </c>
      <c r="E1965" s="47"/>
      <c r="F1965" s="394">
        <v>140</v>
      </c>
      <c r="G1965" s="47"/>
      <c r="H1965" s="47"/>
      <c r="I1965" s="47"/>
      <c r="J1965" s="47"/>
      <c r="K1965" s="47"/>
      <c r="L1965" s="47"/>
      <c r="M1965" s="47"/>
      <c r="N1965" s="47"/>
      <c r="O1965" s="47"/>
      <c r="P1965" s="525">
        <v>331.399010346379</v>
      </c>
      <c r="Q1965" s="525">
        <v>349.401709401709</v>
      </c>
      <c r="R1965" s="394"/>
      <c r="S1965" s="525">
        <v>340.400359874044</v>
      </c>
      <c r="T1965" s="478">
        <v>680.800719748088</v>
      </c>
      <c r="U1965" s="43">
        <v>5.44854405731615</v>
      </c>
      <c r="V1965" s="536" t="s">
        <v>612</v>
      </c>
    </row>
    <row r="1966" s="5" customFormat="1" customHeight="1" spans="1:22">
      <c r="A1966" s="266"/>
      <c r="B1966" s="486"/>
      <c r="C1966" s="266"/>
      <c r="D1966" s="500" t="s">
        <v>1017</v>
      </c>
      <c r="E1966" s="47"/>
      <c r="F1966" s="496">
        <v>151</v>
      </c>
      <c r="G1966" s="47"/>
      <c r="H1966" s="47"/>
      <c r="I1966" s="47"/>
      <c r="J1966" s="47"/>
      <c r="K1966" s="47"/>
      <c r="L1966" s="47"/>
      <c r="M1966" s="47"/>
      <c r="N1966" s="47"/>
      <c r="O1966" s="47"/>
      <c r="P1966" s="44">
        <v>79.28</v>
      </c>
      <c r="Q1966" s="44">
        <v>78.45</v>
      </c>
      <c r="R1966" s="44"/>
      <c r="S1966" s="44">
        <v>78.87</v>
      </c>
      <c r="T1966" s="44">
        <v>657.21</v>
      </c>
      <c r="U1966" s="43">
        <v>3.98</v>
      </c>
      <c r="V1966" s="394">
        <v>2</v>
      </c>
    </row>
    <row r="1967" s="5" customFormat="1" customHeight="1" spans="1:22">
      <c r="A1967" s="266"/>
      <c r="B1967" s="486"/>
      <c r="C1967" s="266"/>
      <c r="D1967" s="500" t="s">
        <v>1018</v>
      </c>
      <c r="E1967" s="47"/>
      <c r="F1967" s="38">
        <v>141</v>
      </c>
      <c r="G1967" s="47"/>
      <c r="H1967" s="47"/>
      <c r="I1967" s="47"/>
      <c r="J1967" s="47"/>
      <c r="K1967" s="47"/>
      <c r="L1967" s="47"/>
      <c r="M1967" s="47"/>
      <c r="N1967" s="47"/>
      <c r="O1967" s="47"/>
      <c r="P1967" s="43">
        <v>368.25</v>
      </c>
      <c r="Q1967" s="43">
        <v>363.05</v>
      </c>
      <c r="R1967" s="43"/>
      <c r="S1967" s="33">
        <v>365.65</v>
      </c>
      <c r="T1967" s="33">
        <v>731.3</v>
      </c>
      <c r="U1967" s="43">
        <v>6.35853282527123</v>
      </c>
      <c r="V1967" s="38">
        <v>2</v>
      </c>
    </row>
    <row r="1968" s="5" customFormat="1" customHeight="1" spans="1:22">
      <c r="A1968" s="266"/>
      <c r="B1968" s="486"/>
      <c r="C1968" s="266"/>
      <c r="D1968" s="500" t="s">
        <v>785</v>
      </c>
      <c r="E1968" s="47"/>
      <c r="F1968" s="394">
        <v>163</v>
      </c>
      <c r="G1968" s="47"/>
      <c r="H1968" s="47"/>
      <c r="I1968" s="47"/>
      <c r="J1968" s="47"/>
      <c r="K1968" s="47"/>
      <c r="L1968" s="47"/>
      <c r="M1968" s="47"/>
      <c r="N1968" s="47"/>
      <c r="O1968" s="47"/>
      <c r="P1968" s="394">
        <v>210.7</v>
      </c>
      <c r="Q1968" s="394">
        <v>220.8</v>
      </c>
      <c r="R1968" s="394"/>
      <c r="S1968" s="394">
        <v>215.75</v>
      </c>
      <c r="T1968" s="394">
        <v>719.17</v>
      </c>
      <c r="U1968" s="478">
        <v>10.36</v>
      </c>
      <c r="V1968" s="394">
        <v>1</v>
      </c>
    </row>
    <row r="1969" s="5" customFormat="1" customHeight="1" spans="1:22">
      <c r="A1969" s="266"/>
      <c r="B1969" s="486"/>
      <c r="C1969" s="266"/>
      <c r="D1969" s="500" t="s">
        <v>752</v>
      </c>
      <c r="E1969" s="47"/>
      <c r="F1969" s="394">
        <v>153</v>
      </c>
      <c r="G1969" s="47"/>
      <c r="H1969" s="47"/>
      <c r="I1969" s="47"/>
      <c r="J1969" s="47"/>
      <c r="K1969" s="47"/>
      <c r="L1969" s="47"/>
      <c r="M1969" s="47"/>
      <c r="N1969" s="47"/>
      <c r="O1969" s="47"/>
      <c r="P1969" s="43">
        <v>150.745</v>
      </c>
      <c r="Q1969" s="43">
        <v>146.76</v>
      </c>
      <c r="R1969" s="44"/>
      <c r="S1969" s="43">
        <v>148.7525</v>
      </c>
      <c r="T1969" s="299">
        <v>661.125527833333</v>
      </c>
      <c r="U1969" s="43">
        <v>4.57868452550434</v>
      </c>
      <c r="V1969" s="44">
        <v>4</v>
      </c>
    </row>
    <row r="1970" s="5" customFormat="1" customHeight="1" spans="1:22">
      <c r="A1970" s="266"/>
      <c r="B1970" s="486"/>
      <c r="C1970" s="266"/>
      <c r="D1970" s="500" t="s">
        <v>1022</v>
      </c>
      <c r="E1970" s="47"/>
      <c r="F1970" s="394">
        <v>146</v>
      </c>
      <c r="G1970" s="47"/>
      <c r="H1970" s="47"/>
      <c r="I1970" s="47"/>
      <c r="J1970" s="47"/>
      <c r="K1970" s="47"/>
      <c r="L1970" s="47"/>
      <c r="M1970" s="47"/>
      <c r="N1970" s="47"/>
      <c r="O1970" s="47"/>
      <c r="P1970" s="44">
        <v>179.2</v>
      </c>
      <c r="Q1970" s="44">
        <v>183.84</v>
      </c>
      <c r="R1970" s="44"/>
      <c r="S1970" s="44">
        <v>181.52</v>
      </c>
      <c r="T1970" s="44">
        <v>726.09</v>
      </c>
      <c r="U1970" s="43">
        <v>8.82</v>
      </c>
      <c r="V1970" s="44">
        <v>1</v>
      </c>
    </row>
    <row r="1971" s="5" customFormat="1" customHeight="1" spans="1:22">
      <c r="A1971" s="266"/>
      <c r="B1971" s="486"/>
      <c r="C1971" s="266"/>
      <c r="D1971" s="500" t="s">
        <v>1023</v>
      </c>
      <c r="E1971" s="47"/>
      <c r="F1971" s="394">
        <v>157</v>
      </c>
      <c r="G1971" s="47"/>
      <c r="H1971" s="47"/>
      <c r="I1971" s="47"/>
      <c r="J1971" s="47"/>
      <c r="K1971" s="47"/>
      <c r="L1971" s="47"/>
      <c r="M1971" s="47"/>
      <c r="N1971" s="47"/>
      <c r="O1971" s="47"/>
      <c r="P1971" s="394">
        <v>243.03</v>
      </c>
      <c r="Q1971" s="394">
        <v>253.65</v>
      </c>
      <c r="R1971" s="394"/>
      <c r="S1971" s="394">
        <v>248.34</v>
      </c>
      <c r="T1971" s="394">
        <v>653.87</v>
      </c>
      <c r="U1971" s="478">
        <v>6.68</v>
      </c>
      <c r="V1971" s="394">
        <v>1</v>
      </c>
    </row>
    <row r="1972" s="5" customFormat="1" customHeight="1" spans="1:22">
      <c r="A1972" s="266"/>
      <c r="B1972" s="486"/>
      <c r="C1972" s="266"/>
      <c r="D1972" s="497" t="s">
        <v>580</v>
      </c>
      <c r="E1972" s="264"/>
      <c r="F1972" s="498">
        <v>150</v>
      </c>
      <c r="G1972" s="264"/>
      <c r="H1972" s="264"/>
      <c r="I1972" s="264"/>
      <c r="J1972" s="264"/>
      <c r="K1972" s="264"/>
      <c r="L1972" s="264"/>
      <c r="M1972" s="264"/>
      <c r="N1972" s="264"/>
      <c r="O1972" s="264"/>
      <c r="P1972" s="498">
        <v>213.054251293297</v>
      </c>
      <c r="Q1972" s="498">
        <v>217.777713675214</v>
      </c>
      <c r="R1972" s="498"/>
      <c r="S1972" s="498">
        <v>215.416607484256</v>
      </c>
      <c r="T1972" s="498">
        <v>683.720780947678</v>
      </c>
      <c r="U1972" s="537">
        <v>6.80197017601147</v>
      </c>
      <c r="V1972" s="538">
        <v>1</v>
      </c>
    </row>
    <row r="1973" s="5" customFormat="1" customHeight="1" spans="1:22">
      <c r="A1973" s="264">
        <v>2019</v>
      </c>
      <c r="B1973" s="482" t="s">
        <v>1036</v>
      </c>
      <c r="C1973" s="264" t="s">
        <v>1037</v>
      </c>
      <c r="D1973" s="483" t="s">
        <v>792</v>
      </c>
      <c r="E1973" s="484">
        <v>100</v>
      </c>
      <c r="F1973" s="485">
        <v>151</v>
      </c>
      <c r="G1973" s="484">
        <v>4.2</v>
      </c>
      <c r="H1973" s="484">
        <v>25.6</v>
      </c>
      <c r="I1973" s="484">
        <v>509.5</v>
      </c>
      <c r="J1973" s="484">
        <v>20.2</v>
      </c>
      <c r="K1973" s="484">
        <v>90.6</v>
      </c>
      <c r="L1973" s="484">
        <v>133.6</v>
      </c>
      <c r="M1973" s="484">
        <v>121.1</v>
      </c>
      <c r="N1973" s="484">
        <v>90.6</v>
      </c>
      <c r="O1973" s="484">
        <v>24</v>
      </c>
      <c r="P1973" s="516">
        <v>17.99</v>
      </c>
      <c r="Q1973" s="516">
        <v>16.96</v>
      </c>
      <c r="R1973" s="516">
        <v>16.34</v>
      </c>
      <c r="S1973" s="516">
        <v>17.1</v>
      </c>
      <c r="T1973" s="516">
        <v>759.9</v>
      </c>
      <c r="U1973" s="520">
        <v>4.3</v>
      </c>
      <c r="V1973" s="485">
        <v>4</v>
      </c>
    </row>
    <row r="1974" s="5" customFormat="1" customHeight="1" spans="1:22">
      <c r="A1974" s="266"/>
      <c r="B1974" s="486"/>
      <c r="C1974" s="266"/>
      <c r="D1974" s="483" t="s">
        <v>242</v>
      </c>
      <c r="E1974" s="487">
        <v>90.1666666666667</v>
      </c>
      <c r="F1974" s="485">
        <v>129</v>
      </c>
      <c r="G1974" s="484">
        <v>11.36</v>
      </c>
      <c r="H1974" s="484">
        <v>29.75</v>
      </c>
      <c r="I1974" s="484">
        <v>161.883802816901</v>
      </c>
      <c r="J1974" s="517">
        <v>19.25</v>
      </c>
      <c r="K1974" s="484">
        <v>64.7058823529412</v>
      </c>
      <c r="L1974" s="484">
        <v>118.291666666667</v>
      </c>
      <c r="M1974" s="484">
        <v>89.5</v>
      </c>
      <c r="N1974" s="484">
        <v>75.6604438182459</v>
      </c>
      <c r="O1974" s="517">
        <v>26.2277</v>
      </c>
      <c r="P1974" s="516">
        <v>10.1895789473684</v>
      </c>
      <c r="Q1974" s="516">
        <v>10.473918128655</v>
      </c>
      <c r="R1974" s="516">
        <v>9.5621052631579</v>
      </c>
      <c r="S1974" s="516">
        <v>10.0752007797271</v>
      </c>
      <c r="T1974" s="518">
        <v>503.760038986355</v>
      </c>
      <c r="U1974" s="520">
        <v>-3.78896548591748</v>
      </c>
      <c r="V1974" s="530" t="s">
        <v>1029</v>
      </c>
    </row>
    <row r="1975" s="5" customFormat="1" customHeight="1" spans="1:22">
      <c r="A1975" s="266"/>
      <c r="B1975" s="486"/>
      <c r="C1975" s="266"/>
      <c r="D1975" s="483" t="s">
        <v>736</v>
      </c>
      <c r="E1975" s="485">
        <v>107.3</v>
      </c>
      <c r="F1975" s="485">
        <v>150</v>
      </c>
      <c r="G1975" s="484">
        <v>7.9</v>
      </c>
      <c r="H1975" s="484">
        <v>35.4</v>
      </c>
      <c r="I1975" s="484">
        <v>348.1</v>
      </c>
      <c r="J1975" s="484">
        <v>23.6</v>
      </c>
      <c r="K1975" s="484">
        <v>66.67</v>
      </c>
      <c r="L1975" s="484">
        <v>134.3</v>
      </c>
      <c r="M1975" s="484">
        <v>129.3</v>
      </c>
      <c r="N1975" s="484">
        <v>96.3</v>
      </c>
      <c r="O1975" s="484">
        <v>23.9</v>
      </c>
      <c r="P1975" s="516">
        <v>17.5</v>
      </c>
      <c r="Q1975" s="516">
        <v>17.35</v>
      </c>
      <c r="R1975" s="516">
        <v>17.7</v>
      </c>
      <c r="S1975" s="516">
        <v>17.52</v>
      </c>
      <c r="T1975" s="516">
        <v>726.23</v>
      </c>
      <c r="U1975" s="520">
        <v>-0.755712255384275</v>
      </c>
      <c r="V1975" s="531">
        <v>10</v>
      </c>
    </row>
    <row r="1976" s="5" customFormat="1" customHeight="1" spans="1:22">
      <c r="A1976" s="266"/>
      <c r="B1976" s="486"/>
      <c r="C1976" s="266"/>
      <c r="D1976" s="483" t="s">
        <v>1017</v>
      </c>
      <c r="E1976" s="485">
        <v>89.9</v>
      </c>
      <c r="F1976" s="485">
        <v>154</v>
      </c>
      <c r="G1976" s="484">
        <v>9.7</v>
      </c>
      <c r="H1976" s="484">
        <v>27.8</v>
      </c>
      <c r="I1976" s="484">
        <v>187.6</v>
      </c>
      <c r="J1976" s="484">
        <v>24</v>
      </c>
      <c r="K1976" s="484">
        <v>86.3</v>
      </c>
      <c r="L1976" s="484">
        <v>131.2</v>
      </c>
      <c r="M1976" s="484">
        <v>121.3</v>
      </c>
      <c r="N1976" s="484">
        <v>92.5</v>
      </c>
      <c r="O1976" s="484">
        <v>24.8</v>
      </c>
      <c r="P1976" s="516">
        <v>11.05</v>
      </c>
      <c r="Q1976" s="516">
        <v>10.75</v>
      </c>
      <c r="R1976" s="516">
        <v>10.56</v>
      </c>
      <c r="S1976" s="516">
        <v>10.79</v>
      </c>
      <c r="T1976" s="516">
        <v>539.33</v>
      </c>
      <c r="U1976" s="520">
        <v>8.88</v>
      </c>
      <c r="V1976" s="531">
        <v>2</v>
      </c>
    </row>
    <row r="1977" s="5" customFormat="1" customHeight="1" spans="1:22">
      <c r="A1977" s="266"/>
      <c r="B1977" s="486"/>
      <c r="C1977" s="266"/>
      <c r="D1977" s="483" t="s">
        <v>1018</v>
      </c>
      <c r="E1977" s="485">
        <v>93.3</v>
      </c>
      <c r="F1977" s="485">
        <v>142</v>
      </c>
      <c r="G1977" s="484">
        <v>7.1</v>
      </c>
      <c r="H1977" s="484">
        <v>30.6</v>
      </c>
      <c r="I1977" s="484">
        <v>328</v>
      </c>
      <c r="J1977" s="484">
        <v>23.3</v>
      </c>
      <c r="K1977" s="484">
        <v>76.1</v>
      </c>
      <c r="L1977" s="484">
        <v>106.1</v>
      </c>
      <c r="M1977" s="484">
        <v>94.9</v>
      </c>
      <c r="N1977" s="484">
        <v>89.4</v>
      </c>
      <c r="O1977" s="484">
        <v>26.4</v>
      </c>
      <c r="P1977" s="516">
        <v>14.11</v>
      </c>
      <c r="Q1977" s="516">
        <v>14.2</v>
      </c>
      <c r="R1977" s="516">
        <v>14.12</v>
      </c>
      <c r="S1977" s="516">
        <v>14.14</v>
      </c>
      <c r="T1977" s="516">
        <v>707.2</v>
      </c>
      <c r="U1977" s="520">
        <v>5.94</v>
      </c>
      <c r="V1977" s="485">
        <v>4</v>
      </c>
    </row>
    <row r="1978" s="5" customFormat="1" customHeight="1" spans="1:22">
      <c r="A1978" s="266"/>
      <c r="B1978" s="486"/>
      <c r="C1978" s="266"/>
      <c r="D1978" s="483" t="s">
        <v>1019</v>
      </c>
      <c r="E1978" s="485">
        <v>108.2</v>
      </c>
      <c r="F1978" s="485">
        <v>145</v>
      </c>
      <c r="G1978" s="484">
        <v>8.8</v>
      </c>
      <c r="H1978" s="484">
        <v>31.4</v>
      </c>
      <c r="I1978" s="484">
        <v>355.5</v>
      </c>
      <c r="J1978" s="484">
        <v>24.2</v>
      </c>
      <c r="K1978" s="484">
        <v>77</v>
      </c>
      <c r="L1978" s="484">
        <v>113.8</v>
      </c>
      <c r="M1978" s="484">
        <v>111.6</v>
      </c>
      <c r="N1978" s="484">
        <v>98.1</v>
      </c>
      <c r="O1978" s="484">
        <v>28.12</v>
      </c>
      <c r="P1978" s="516">
        <v>17.24</v>
      </c>
      <c r="Q1978" s="516">
        <v>17.68</v>
      </c>
      <c r="R1978" s="516">
        <v>16.88</v>
      </c>
      <c r="S1978" s="516">
        <v>17.27</v>
      </c>
      <c r="T1978" s="516">
        <v>737.9</v>
      </c>
      <c r="U1978" s="520">
        <v>4.9</v>
      </c>
      <c r="V1978" s="485">
        <v>7</v>
      </c>
    </row>
    <row r="1979" s="5" customFormat="1" customHeight="1" spans="1:22">
      <c r="A1979" s="266"/>
      <c r="B1979" s="486"/>
      <c r="C1979" s="266"/>
      <c r="D1979" s="483" t="s">
        <v>836</v>
      </c>
      <c r="E1979" s="485">
        <v>93</v>
      </c>
      <c r="F1979" s="485">
        <v>150</v>
      </c>
      <c r="G1979" s="484">
        <v>6.79</v>
      </c>
      <c r="H1979" s="484">
        <v>29.9</v>
      </c>
      <c r="I1979" s="484">
        <v>440.4</v>
      </c>
      <c r="J1979" s="484">
        <v>21.2</v>
      </c>
      <c r="K1979" s="484">
        <v>70.9</v>
      </c>
      <c r="L1979" s="484">
        <v>140.9</v>
      </c>
      <c r="M1979" s="484">
        <v>136.7</v>
      </c>
      <c r="N1979" s="484">
        <v>97</v>
      </c>
      <c r="O1979" s="484">
        <v>26.4</v>
      </c>
      <c r="P1979" s="518">
        <v>15.98</v>
      </c>
      <c r="Q1979" s="518">
        <v>15.41</v>
      </c>
      <c r="R1979" s="518">
        <v>14.51</v>
      </c>
      <c r="S1979" s="518">
        <v>15.3</v>
      </c>
      <c r="T1979" s="518">
        <v>765</v>
      </c>
      <c r="U1979" s="523">
        <v>8.97</v>
      </c>
      <c r="V1979" s="485">
        <v>1</v>
      </c>
    </row>
    <row r="1980" s="5" customFormat="1" customHeight="1" spans="1:22">
      <c r="A1980" s="266"/>
      <c r="B1980" s="486"/>
      <c r="C1980" s="266"/>
      <c r="D1980" s="483" t="s">
        <v>785</v>
      </c>
      <c r="E1980" s="485">
        <v>96</v>
      </c>
      <c r="F1980" s="485">
        <v>153</v>
      </c>
      <c r="G1980" s="484">
        <v>9.5</v>
      </c>
      <c r="H1980" s="484">
        <v>32.9</v>
      </c>
      <c r="I1980" s="484">
        <v>346.3</v>
      </c>
      <c r="J1980" s="484">
        <v>23.3</v>
      </c>
      <c r="K1980" s="484">
        <v>70.8</v>
      </c>
      <c r="L1980" s="484">
        <v>132.5</v>
      </c>
      <c r="M1980" s="484">
        <v>121.4</v>
      </c>
      <c r="N1980" s="484">
        <v>91.6</v>
      </c>
      <c r="O1980" s="484">
        <v>27.2</v>
      </c>
      <c r="P1980" s="516">
        <v>14.65</v>
      </c>
      <c r="Q1980" s="516">
        <v>15.2</v>
      </c>
      <c r="R1980" s="516">
        <v>14.8</v>
      </c>
      <c r="S1980" s="516">
        <v>14.88</v>
      </c>
      <c r="T1980" s="516">
        <v>744.17</v>
      </c>
      <c r="U1980" s="520">
        <v>7.98</v>
      </c>
      <c r="V1980" s="531">
        <v>4</v>
      </c>
    </row>
    <row r="1981" s="5" customFormat="1" customHeight="1" spans="1:22">
      <c r="A1981" s="266"/>
      <c r="B1981" s="486"/>
      <c r="C1981" s="266"/>
      <c r="D1981" s="483" t="s">
        <v>752</v>
      </c>
      <c r="E1981" s="485">
        <v>101.1</v>
      </c>
      <c r="F1981" s="485">
        <v>152</v>
      </c>
      <c r="G1981" s="484">
        <v>9.52</v>
      </c>
      <c r="H1981" s="484">
        <v>45.26</v>
      </c>
      <c r="I1981" s="484">
        <v>375.4</v>
      </c>
      <c r="J1981" s="484">
        <v>20.74</v>
      </c>
      <c r="K1981" s="484">
        <v>45.82</v>
      </c>
      <c r="L1981" s="484">
        <v>153.2</v>
      </c>
      <c r="M1981" s="484">
        <v>147.9</v>
      </c>
      <c r="N1981" s="484">
        <v>96.5</v>
      </c>
      <c r="O1981" s="484">
        <v>26.49</v>
      </c>
      <c r="P1981" s="516">
        <v>14.59</v>
      </c>
      <c r="Q1981" s="516">
        <v>13.82</v>
      </c>
      <c r="R1981" s="516">
        <v>14.13</v>
      </c>
      <c r="S1981" s="516">
        <v>14.18</v>
      </c>
      <c r="T1981" s="516">
        <v>709</v>
      </c>
      <c r="U1981" s="520">
        <v>6.69676448457489</v>
      </c>
      <c r="V1981" s="531">
        <v>1</v>
      </c>
    </row>
    <row r="1982" s="5" customFormat="1" customHeight="1" spans="1:22">
      <c r="A1982" s="266"/>
      <c r="B1982" s="486"/>
      <c r="C1982" s="266"/>
      <c r="D1982" s="483" t="s">
        <v>1020</v>
      </c>
      <c r="E1982" s="488">
        <v>98.7</v>
      </c>
      <c r="F1982" s="485">
        <v>145</v>
      </c>
      <c r="G1982" s="484">
        <v>7.2</v>
      </c>
      <c r="H1982" s="484">
        <v>36.2</v>
      </c>
      <c r="I1982" s="484">
        <v>402.8</v>
      </c>
      <c r="J1982" s="484">
        <v>22.6</v>
      </c>
      <c r="K1982" s="484">
        <v>62.4</v>
      </c>
      <c r="L1982" s="484">
        <v>132.4</v>
      </c>
      <c r="M1982" s="484">
        <v>120.5</v>
      </c>
      <c r="N1982" s="484">
        <v>91</v>
      </c>
      <c r="O1982" s="484">
        <v>28.3</v>
      </c>
      <c r="P1982" s="519">
        <v>12.9</v>
      </c>
      <c r="Q1982" s="519">
        <v>13.5</v>
      </c>
      <c r="R1982" s="519">
        <v>12.5</v>
      </c>
      <c r="S1982" s="519">
        <v>13</v>
      </c>
      <c r="T1982" s="519">
        <v>648.5</v>
      </c>
      <c r="U1982" s="533">
        <v>11.4835826027162</v>
      </c>
      <c r="V1982" s="488">
        <v>2</v>
      </c>
    </row>
    <row r="1983" s="5" customFormat="1" customHeight="1" spans="1:22">
      <c r="A1983" s="266"/>
      <c r="B1983" s="486"/>
      <c r="C1983" s="266"/>
      <c r="D1983" s="483" t="s">
        <v>1021</v>
      </c>
      <c r="E1983" s="485">
        <v>104.2</v>
      </c>
      <c r="F1983" s="485">
        <v>152</v>
      </c>
      <c r="G1983" s="484">
        <v>6.5</v>
      </c>
      <c r="H1983" s="484">
        <v>31.6</v>
      </c>
      <c r="I1983" s="484">
        <v>386.2</v>
      </c>
      <c r="J1983" s="484">
        <v>22.5</v>
      </c>
      <c r="K1983" s="484">
        <v>71.2</v>
      </c>
      <c r="L1983" s="484">
        <v>141.2</v>
      </c>
      <c r="M1983" s="484">
        <v>128.9</v>
      </c>
      <c r="N1983" s="484">
        <v>91.3</v>
      </c>
      <c r="O1983" s="484">
        <v>25.4</v>
      </c>
      <c r="P1983" s="516">
        <v>14.69</v>
      </c>
      <c r="Q1983" s="516">
        <v>14.29</v>
      </c>
      <c r="R1983" s="516">
        <v>14.7</v>
      </c>
      <c r="S1983" s="516">
        <v>14.56</v>
      </c>
      <c r="T1983" s="516">
        <v>728</v>
      </c>
      <c r="U1983" s="520">
        <v>5.71</v>
      </c>
      <c r="V1983" s="485">
        <v>1</v>
      </c>
    </row>
    <row r="1984" s="5" customFormat="1" customHeight="1" spans="1:22">
      <c r="A1984" s="266"/>
      <c r="B1984" s="486"/>
      <c r="C1984" s="266"/>
      <c r="D1984" s="483" t="s">
        <v>1022</v>
      </c>
      <c r="E1984" s="485">
        <v>95.6</v>
      </c>
      <c r="F1984" s="485">
        <v>149</v>
      </c>
      <c r="G1984" s="484">
        <v>6.4</v>
      </c>
      <c r="H1984" s="484">
        <v>33.1</v>
      </c>
      <c r="I1984" s="517">
        <v>417.2</v>
      </c>
      <c r="J1984" s="484">
        <v>27.1</v>
      </c>
      <c r="K1984" s="517">
        <v>81.8</v>
      </c>
      <c r="L1984" s="484">
        <v>112.76</v>
      </c>
      <c r="M1984" s="484">
        <v>96.18</v>
      </c>
      <c r="N1984" s="484">
        <v>85.29</v>
      </c>
      <c r="O1984" s="484">
        <v>24.75</v>
      </c>
      <c r="P1984" s="516">
        <v>11.45</v>
      </c>
      <c r="Q1984" s="516">
        <v>12.33</v>
      </c>
      <c r="R1984" s="516">
        <v>13.4</v>
      </c>
      <c r="S1984" s="516">
        <v>12.4</v>
      </c>
      <c r="T1984" s="516">
        <v>619.83</v>
      </c>
      <c r="U1984" s="520">
        <v>-6.98</v>
      </c>
      <c r="V1984" s="485">
        <v>14</v>
      </c>
    </row>
    <row r="1985" s="5" customFormat="1" customHeight="1" spans="1:22">
      <c r="A1985" s="266"/>
      <c r="B1985" s="486"/>
      <c r="C1985" s="266"/>
      <c r="D1985" s="483" t="s">
        <v>1023</v>
      </c>
      <c r="E1985" s="485">
        <v>104.9</v>
      </c>
      <c r="F1985" s="485">
        <v>152</v>
      </c>
      <c r="G1985" s="484">
        <v>6.8</v>
      </c>
      <c r="H1985" s="484">
        <v>34.2</v>
      </c>
      <c r="I1985" s="484">
        <v>402.9</v>
      </c>
      <c r="J1985" s="484">
        <v>25.2</v>
      </c>
      <c r="K1985" s="484">
        <v>73.7</v>
      </c>
      <c r="L1985" s="484">
        <v>118.2</v>
      </c>
      <c r="M1985" s="484">
        <v>103.4</v>
      </c>
      <c r="N1985" s="484">
        <v>87.5</v>
      </c>
      <c r="O1985" s="484">
        <v>26.1</v>
      </c>
      <c r="P1985" s="516">
        <v>13.59</v>
      </c>
      <c r="Q1985" s="516">
        <v>13.6</v>
      </c>
      <c r="R1985" s="516">
        <v>13.02</v>
      </c>
      <c r="S1985" s="516">
        <v>13.4</v>
      </c>
      <c r="T1985" s="516">
        <v>676.77</v>
      </c>
      <c r="U1985" s="520">
        <v>-3.87</v>
      </c>
      <c r="V1985" s="485">
        <v>12</v>
      </c>
    </row>
    <row r="1986" s="19" customFormat="1" customHeight="1" spans="1:22">
      <c r="A1986" s="268"/>
      <c r="B1986" s="486"/>
      <c r="C1986" s="268"/>
      <c r="D1986" s="489" t="s">
        <v>580</v>
      </c>
      <c r="E1986" s="490">
        <v>98.6435897435898</v>
      </c>
      <c r="F1986" s="490">
        <v>148</v>
      </c>
      <c r="G1986" s="491">
        <v>7.82846153846154</v>
      </c>
      <c r="H1986" s="491">
        <v>32.5930769230769</v>
      </c>
      <c r="I1986" s="491">
        <v>358.598754062839</v>
      </c>
      <c r="J1986" s="491">
        <v>22.8607692307692</v>
      </c>
      <c r="K1986" s="491">
        <v>72.1535294117647</v>
      </c>
      <c r="L1986" s="491">
        <v>128.342435897436</v>
      </c>
      <c r="M1986" s="491">
        <v>117.129230769231</v>
      </c>
      <c r="N1986" s="491">
        <v>90.9808033706343</v>
      </c>
      <c r="O1986" s="491">
        <v>26.0067461538462</v>
      </c>
      <c r="P1986" s="491">
        <v>14.3022753036437</v>
      </c>
      <c r="Q1986" s="491">
        <v>14.2741475483581</v>
      </c>
      <c r="R1986" s="491">
        <v>14.0170850202429</v>
      </c>
      <c r="S1986" s="491">
        <v>14.2011692907482</v>
      </c>
      <c r="T1986" s="491">
        <v>681.968464537412</v>
      </c>
      <c r="U1986" s="534">
        <v>3.80505148815302</v>
      </c>
      <c r="V1986" s="535">
        <v>9</v>
      </c>
    </row>
    <row r="1987" s="5" customFormat="1" customHeight="1" spans="1:22">
      <c r="A1987" s="264">
        <v>2020</v>
      </c>
      <c r="B1987" s="486"/>
      <c r="C1987" s="264" t="s">
        <v>1038</v>
      </c>
      <c r="D1987" s="483" t="s">
        <v>792</v>
      </c>
      <c r="E1987" s="484">
        <v>96.6</v>
      </c>
      <c r="F1987" s="485">
        <v>148</v>
      </c>
      <c r="G1987" s="484">
        <v>6.7</v>
      </c>
      <c r="H1987" s="484">
        <v>21.3</v>
      </c>
      <c r="I1987" s="484">
        <v>217.9</v>
      </c>
      <c r="J1987" s="484">
        <v>18.5</v>
      </c>
      <c r="K1987" s="484">
        <v>86.9</v>
      </c>
      <c r="L1987" s="485">
        <v>165</v>
      </c>
      <c r="M1987" s="485">
        <v>149</v>
      </c>
      <c r="N1987" s="484">
        <v>90.5</v>
      </c>
      <c r="O1987" s="484">
        <v>25.5</v>
      </c>
      <c r="P1987" s="520">
        <v>15.35</v>
      </c>
      <c r="Q1987" s="520">
        <v>14.62</v>
      </c>
      <c r="R1987" s="520">
        <v>15.37</v>
      </c>
      <c r="S1987" s="520">
        <v>15.11</v>
      </c>
      <c r="T1987" s="484">
        <v>671.5</v>
      </c>
      <c r="U1987" s="520">
        <v>11.37</v>
      </c>
      <c r="V1987" s="485">
        <v>2</v>
      </c>
    </row>
    <row r="1988" s="5" customFormat="1" customHeight="1" spans="1:22">
      <c r="A1988" s="266"/>
      <c r="B1988" s="486"/>
      <c r="C1988" s="266"/>
      <c r="D1988" s="483" t="s">
        <v>242</v>
      </c>
      <c r="E1988" s="492">
        <v>104.75</v>
      </c>
      <c r="F1988" s="398">
        <v>134</v>
      </c>
      <c r="G1988" s="487">
        <v>6.83333333333333</v>
      </c>
      <c r="H1988" s="487">
        <v>24.9</v>
      </c>
      <c r="I1988" s="487">
        <v>264.390243902439</v>
      </c>
      <c r="J1988" s="518">
        <v>21.1</v>
      </c>
      <c r="K1988" s="516">
        <v>84.7389558232932</v>
      </c>
      <c r="L1988" s="521">
        <v>123</v>
      </c>
      <c r="M1988" s="521">
        <v>108.454545454545</v>
      </c>
      <c r="N1988" s="521">
        <v>88.1744271988174</v>
      </c>
      <c r="O1988" s="521">
        <v>27.46</v>
      </c>
      <c r="P1988" s="522">
        <v>10.8</v>
      </c>
      <c r="Q1988" s="522">
        <v>10.76</v>
      </c>
      <c r="R1988" s="522">
        <v>10.87</v>
      </c>
      <c r="S1988" s="522">
        <v>10.81</v>
      </c>
      <c r="T1988" s="522">
        <v>540.5</v>
      </c>
      <c r="U1988" s="43">
        <v>5.66959921798631</v>
      </c>
      <c r="V1988" s="530" t="s">
        <v>631</v>
      </c>
    </row>
    <row r="1989" s="5" customFormat="1" customHeight="1" spans="1:22">
      <c r="A1989" s="266"/>
      <c r="B1989" s="486"/>
      <c r="C1989" s="266"/>
      <c r="D1989" s="483" t="s">
        <v>1017</v>
      </c>
      <c r="E1989" s="485">
        <v>102.2</v>
      </c>
      <c r="F1989" s="485">
        <v>154</v>
      </c>
      <c r="G1989" s="485">
        <v>5</v>
      </c>
      <c r="H1989" s="485">
        <v>28.8</v>
      </c>
      <c r="I1989" s="485">
        <v>476</v>
      </c>
      <c r="J1989" s="485">
        <v>24.5</v>
      </c>
      <c r="K1989" s="485">
        <v>85.1</v>
      </c>
      <c r="L1989" s="485">
        <v>189.2</v>
      </c>
      <c r="M1989" s="485">
        <v>167.6</v>
      </c>
      <c r="N1989" s="485">
        <v>88.6</v>
      </c>
      <c r="O1989" s="485">
        <v>26.7</v>
      </c>
      <c r="P1989" s="495">
        <v>13.01</v>
      </c>
      <c r="Q1989" s="495">
        <v>13.05</v>
      </c>
      <c r="R1989" s="495">
        <v>13.11</v>
      </c>
      <c r="S1989" s="495">
        <v>13.06</v>
      </c>
      <c r="T1989" s="495">
        <v>652.83</v>
      </c>
      <c r="U1989" s="523">
        <v>9.47</v>
      </c>
      <c r="V1989" s="485">
        <v>1</v>
      </c>
    </row>
    <row r="1990" s="5" customFormat="1" customHeight="1" spans="1:22">
      <c r="A1990" s="266"/>
      <c r="B1990" s="486"/>
      <c r="C1990" s="266"/>
      <c r="D1990" s="483" t="s">
        <v>1018</v>
      </c>
      <c r="E1990" s="493">
        <v>104.666666666667</v>
      </c>
      <c r="F1990" s="494">
        <v>144</v>
      </c>
      <c r="G1990" s="493">
        <v>7</v>
      </c>
      <c r="H1990" s="493">
        <v>31.5</v>
      </c>
      <c r="I1990" s="493">
        <v>350</v>
      </c>
      <c r="J1990" s="493">
        <v>23.9</v>
      </c>
      <c r="K1990" s="493">
        <v>75.8730158730159</v>
      </c>
      <c r="L1990" s="493">
        <v>122.707794488616</v>
      </c>
      <c r="M1990" s="493">
        <v>115.998941817892</v>
      </c>
      <c r="N1990" s="493">
        <v>94.5326597233017</v>
      </c>
      <c r="O1990" s="493">
        <v>26.09</v>
      </c>
      <c r="P1990" s="523">
        <v>13.9</v>
      </c>
      <c r="Q1990" s="523">
        <v>14.08</v>
      </c>
      <c r="R1990" s="523">
        <v>14.19</v>
      </c>
      <c r="S1990" s="523">
        <v>14.0566666666667</v>
      </c>
      <c r="T1990" s="493">
        <v>702.833333333333</v>
      </c>
      <c r="U1990" s="523">
        <v>5.84839357429719</v>
      </c>
      <c r="V1990" s="494">
        <v>5</v>
      </c>
    </row>
    <row r="1991" s="5" customFormat="1" customHeight="1" spans="1:22">
      <c r="A1991" s="266"/>
      <c r="B1991" s="486"/>
      <c r="C1991" s="266"/>
      <c r="D1991" s="483" t="s">
        <v>1019</v>
      </c>
      <c r="E1991" s="485">
        <v>105.4</v>
      </c>
      <c r="F1991" s="485">
        <v>143</v>
      </c>
      <c r="G1991" s="485">
        <v>6.8</v>
      </c>
      <c r="H1991" s="485">
        <v>29</v>
      </c>
      <c r="I1991" s="485">
        <v>424.2</v>
      </c>
      <c r="J1991" s="485">
        <v>24.5</v>
      </c>
      <c r="K1991" s="485">
        <v>84.6</v>
      </c>
      <c r="L1991" s="485">
        <v>126.4</v>
      </c>
      <c r="M1991" s="485">
        <v>121.5</v>
      </c>
      <c r="N1991" s="485">
        <v>96.1</v>
      </c>
      <c r="O1991" s="485">
        <v>24.5</v>
      </c>
      <c r="P1991" s="485">
        <v>16.8</v>
      </c>
      <c r="Q1991" s="485">
        <v>16.14</v>
      </c>
      <c r="R1991" s="485">
        <v>16.76</v>
      </c>
      <c r="S1991" s="485">
        <v>16.57</v>
      </c>
      <c r="T1991" s="485">
        <v>708</v>
      </c>
      <c r="U1991" s="520">
        <v>3.19</v>
      </c>
      <c r="V1991" s="485">
        <v>9</v>
      </c>
    </row>
    <row r="1992" s="5" customFormat="1" customHeight="1" spans="1:22">
      <c r="A1992" s="266"/>
      <c r="B1992" s="486"/>
      <c r="C1992" s="266"/>
      <c r="D1992" s="483" t="s">
        <v>836</v>
      </c>
      <c r="E1992" s="485">
        <v>86.5</v>
      </c>
      <c r="F1992" s="485">
        <v>153</v>
      </c>
      <c r="G1992" s="485">
        <v>6.78</v>
      </c>
      <c r="H1992" s="485">
        <v>29.7</v>
      </c>
      <c r="I1992" s="485">
        <v>338.1</v>
      </c>
      <c r="J1992" s="485">
        <v>21.7</v>
      </c>
      <c r="K1992" s="485">
        <v>72.9</v>
      </c>
      <c r="L1992" s="485">
        <v>133.9</v>
      </c>
      <c r="M1992" s="485">
        <v>122.1</v>
      </c>
      <c r="N1992" s="485">
        <v>91.2</v>
      </c>
      <c r="O1992" s="485">
        <v>26.6</v>
      </c>
      <c r="P1992" s="495">
        <v>13.71</v>
      </c>
      <c r="Q1992" s="495">
        <v>14.46</v>
      </c>
      <c r="R1992" s="495">
        <v>14.12</v>
      </c>
      <c r="S1992" s="495">
        <v>14.1</v>
      </c>
      <c r="T1992" s="495">
        <v>704.8</v>
      </c>
      <c r="U1992" s="520">
        <v>8.8</v>
      </c>
      <c r="V1992" s="485">
        <v>2</v>
      </c>
    </row>
    <row r="1993" s="5" customFormat="1" customHeight="1" spans="1:22">
      <c r="A1993" s="266"/>
      <c r="B1993" s="486"/>
      <c r="C1993" s="266"/>
      <c r="D1993" s="483" t="s">
        <v>785</v>
      </c>
      <c r="E1993" s="485">
        <v>88</v>
      </c>
      <c r="F1993" s="485">
        <v>159</v>
      </c>
      <c r="G1993" s="485">
        <v>9.8</v>
      </c>
      <c r="H1993" s="485">
        <v>33.1</v>
      </c>
      <c r="I1993" s="485">
        <v>337.8</v>
      </c>
      <c r="J1993" s="485">
        <v>22.8</v>
      </c>
      <c r="K1993" s="485">
        <v>68.9</v>
      </c>
      <c r="L1993" s="485">
        <v>133.5</v>
      </c>
      <c r="M1993" s="485">
        <v>124.1</v>
      </c>
      <c r="N1993" s="485">
        <v>93</v>
      </c>
      <c r="O1993" s="485">
        <v>27.1</v>
      </c>
      <c r="P1993" s="485">
        <v>13.65</v>
      </c>
      <c r="Q1993" s="485">
        <v>13.9</v>
      </c>
      <c r="R1993" s="485">
        <v>13.5</v>
      </c>
      <c r="S1993" s="485">
        <v>13.68</v>
      </c>
      <c r="T1993" s="485">
        <v>684.17</v>
      </c>
      <c r="U1993" s="520">
        <v>3.92</v>
      </c>
      <c r="V1993" s="485">
        <v>6</v>
      </c>
    </row>
    <row r="1994" s="5" customFormat="1" customHeight="1" spans="1:22">
      <c r="A1994" s="266"/>
      <c r="B1994" s="486"/>
      <c r="C1994" s="266"/>
      <c r="D1994" s="483" t="s">
        <v>752</v>
      </c>
      <c r="E1994" s="485">
        <v>103.4</v>
      </c>
      <c r="F1994" s="485">
        <v>152</v>
      </c>
      <c r="G1994" s="495">
        <v>8.8</v>
      </c>
      <c r="H1994" s="495">
        <v>47.25</v>
      </c>
      <c r="I1994" s="517">
        <v>436.931818181818</v>
      </c>
      <c r="J1994" s="495">
        <v>24.1</v>
      </c>
      <c r="K1994" s="523">
        <v>51.005291005291</v>
      </c>
      <c r="L1994" s="495">
        <v>142.6</v>
      </c>
      <c r="M1994" s="495">
        <v>136.1</v>
      </c>
      <c r="N1994" s="524">
        <v>95.4417952314165</v>
      </c>
      <c r="O1994" s="495">
        <v>25.83</v>
      </c>
      <c r="P1994" s="495">
        <v>13.5</v>
      </c>
      <c r="Q1994" s="495">
        <v>12.91</v>
      </c>
      <c r="R1994" s="495">
        <v>13.16</v>
      </c>
      <c r="S1994" s="523">
        <v>13.19</v>
      </c>
      <c r="T1994" s="524">
        <v>659.668214553638</v>
      </c>
      <c r="U1994" s="523">
        <v>5.07115215163949</v>
      </c>
      <c r="V1994" s="495">
        <v>2</v>
      </c>
    </row>
    <row r="1995" s="5" customFormat="1" customHeight="1" spans="1:22">
      <c r="A1995" s="266"/>
      <c r="B1995" s="486"/>
      <c r="C1995" s="266"/>
      <c r="D1995" s="483" t="s">
        <v>1021</v>
      </c>
      <c r="E1995" s="485">
        <v>101.2</v>
      </c>
      <c r="F1995" s="485">
        <v>149</v>
      </c>
      <c r="G1995" s="485">
        <v>7.3</v>
      </c>
      <c r="H1995" s="485">
        <v>34.2</v>
      </c>
      <c r="I1995" s="485">
        <v>368.5</v>
      </c>
      <c r="J1995" s="485">
        <v>22.2</v>
      </c>
      <c r="K1995" s="485">
        <v>64.9</v>
      </c>
      <c r="L1995" s="485">
        <v>128.4</v>
      </c>
      <c r="M1995" s="485">
        <v>115.8</v>
      </c>
      <c r="N1995" s="485">
        <v>90.2</v>
      </c>
      <c r="O1995" s="485">
        <v>26.2</v>
      </c>
      <c r="P1995" s="485">
        <v>12.75</v>
      </c>
      <c r="Q1995" s="485">
        <v>12.57</v>
      </c>
      <c r="R1995" s="485">
        <v>12.08</v>
      </c>
      <c r="S1995" s="485">
        <v>12.47</v>
      </c>
      <c r="T1995" s="485">
        <v>623.32</v>
      </c>
      <c r="U1995" s="520">
        <v>10.74</v>
      </c>
      <c r="V1995" s="485">
        <v>3</v>
      </c>
    </row>
    <row r="1996" s="5" customFormat="1" customHeight="1" spans="1:22">
      <c r="A1996" s="266"/>
      <c r="B1996" s="486"/>
      <c r="C1996" s="266"/>
      <c r="D1996" s="483" t="s">
        <v>1022</v>
      </c>
      <c r="E1996" s="485">
        <v>99.8</v>
      </c>
      <c r="F1996" s="485">
        <v>150</v>
      </c>
      <c r="G1996" s="485">
        <v>5.8</v>
      </c>
      <c r="H1996" s="485">
        <v>31.3</v>
      </c>
      <c r="I1996" s="495">
        <v>437.2</v>
      </c>
      <c r="J1996" s="485">
        <v>24.3</v>
      </c>
      <c r="K1996" s="495">
        <v>77.6</v>
      </c>
      <c r="L1996" s="485">
        <v>155.67</v>
      </c>
      <c r="M1996" s="485">
        <v>122.6</v>
      </c>
      <c r="N1996" s="485">
        <v>78.76</v>
      </c>
      <c r="O1996" s="485">
        <v>24.59</v>
      </c>
      <c r="P1996" s="485">
        <v>13.43</v>
      </c>
      <c r="Q1996" s="485">
        <v>14.16</v>
      </c>
      <c r="R1996" s="485">
        <v>13.97</v>
      </c>
      <c r="S1996" s="485">
        <v>13.85</v>
      </c>
      <c r="T1996" s="485">
        <v>692.7</v>
      </c>
      <c r="U1996" s="520">
        <v>4.98</v>
      </c>
      <c r="V1996" s="485">
        <v>6</v>
      </c>
    </row>
    <row r="1997" s="5" customFormat="1" customHeight="1" spans="1:22">
      <c r="A1997" s="266"/>
      <c r="B1997" s="486"/>
      <c r="C1997" s="266"/>
      <c r="D1997" s="483" t="s">
        <v>1023</v>
      </c>
      <c r="E1997" s="485">
        <v>102.1</v>
      </c>
      <c r="F1997" s="485">
        <v>159</v>
      </c>
      <c r="G1997" s="485">
        <v>6.8</v>
      </c>
      <c r="H1997" s="485">
        <v>40.6</v>
      </c>
      <c r="I1997" s="485">
        <v>497.1</v>
      </c>
      <c r="J1997" s="485">
        <v>23.9</v>
      </c>
      <c r="K1997" s="485">
        <v>58.9</v>
      </c>
      <c r="L1997" s="485">
        <v>123.1</v>
      </c>
      <c r="M1997" s="485">
        <v>110.8</v>
      </c>
      <c r="N1997" s="485">
        <v>90.3</v>
      </c>
      <c r="O1997" s="485">
        <v>24.2</v>
      </c>
      <c r="P1997" s="485">
        <v>12.11</v>
      </c>
      <c r="Q1997" s="485">
        <v>12.63</v>
      </c>
      <c r="R1997" s="485">
        <v>13.43</v>
      </c>
      <c r="S1997" s="485">
        <v>12.84</v>
      </c>
      <c r="T1997" s="485">
        <v>648.49</v>
      </c>
      <c r="U1997" s="520">
        <v>3.49</v>
      </c>
      <c r="V1997" s="485">
        <v>9</v>
      </c>
    </row>
    <row r="1998" s="5" customFormat="1" customHeight="1" spans="1:22">
      <c r="A1998" s="268"/>
      <c r="B1998" s="486"/>
      <c r="C1998" s="268"/>
      <c r="D1998" s="489" t="s">
        <v>580</v>
      </c>
      <c r="E1998" s="490">
        <v>99.5106060606061</v>
      </c>
      <c r="F1998" s="490">
        <v>149.545454545455</v>
      </c>
      <c r="G1998" s="491">
        <v>7.05575757575757</v>
      </c>
      <c r="H1998" s="491">
        <v>31.9681818181818</v>
      </c>
      <c r="I1998" s="491">
        <v>377.102005644023</v>
      </c>
      <c r="J1998" s="491">
        <v>22.8636363636364</v>
      </c>
      <c r="K1998" s="491">
        <v>73.7652057001455</v>
      </c>
      <c r="L1998" s="491">
        <v>140.316163135329</v>
      </c>
      <c r="M1998" s="491">
        <v>126.732135206585</v>
      </c>
      <c r="N1998" s="491">
        <v>90.6189892866851</v>
      </c>
      <c r="O1998" s="491">
        <v>25.8881818181818</v>
      </c>
      <c r="P1998" s="491">
        <v>13.5463636363636</v>
      </c>
      <c r="Q1998" s="491">
        <v>13.5709090909091</v>
      </c>
      <c r="R1998" s="491">
        <v>13.6872727272727</v>
      </c>
      <c r="S1998" s="491">
        <v>13.6124242424242</v>
      </c>
      <c r="T1998" s="491">
        <v>662.619231626088</v>
      </c>
      <c r="U1998" s="534">
        <v>6.47958365448734</v>
      </c>
      <c r="V1998" s="535">
        <v>2</v>
      </c>
    </row>
    <row r="1999" s="5" customFormat="1" customHeight="1" spans="1:22">
      <c r="A1999" s="264">
        <v>2020</v>
      </c>
      <c r="B1999" s="486"/>
      <c r="C1999" s="264" t="s">
        <v>1039</v>
      </c>
      <c r="D1999" s="468" t="s">
        <v>1026</v>
      </c>
      <c r="E1999" s="47"/>
      <c r="F1999" s="394">
        <v>148</v>
      </c>
      <c r="G1999" s="47"/>
      <c r="H1999" s="47"/>
      <c r="I1999" s="47"/>
      <c r="J1999" s="47"/>
      <c r="K1999" s="47"/>
      <c r="L1999" s="47"/>
      <c r="M1999" s="47"/>
      <c r="N1999" s="47"/>
      <c r="O1999" s="47"/>
      <c r="P1999" s="478">
        <v>146.91</v>
      </c>
      <c r="Q1999" s="478">
        <v>151.41</v>
      </c>
      <c r="R1999" s="394"/>
      <c r="S1999" s="478">
        <v>149.16</v>
      </c>
      <c r="T1999" s="477">
        <v>663</v>
      </c>
      <c r="U1999" s="478">
        <v>12.03</v>
      </c>
      <c r="V1999" s="394">
        <v>1</v>
      </c>
    </row>
    <row r="2000" s="5" customFormat="1" customHeight="1" spans="1:22">
      <c r="A2000" s="266"/>
      <c r="B2000" s="486"/>
      <c r="C2000" s="266"/>
      <c r="D2000" s="468" t="s">
        <v>242</v>
      </c>
      <c r="E2000" s="47"/>
      <c r="F2000" s="394">
        <v>140</v>
      </c>
      <c r="G2000" s="47"/>
      <c r="H2000" s="47"/>
      <c r="I2000" s="47"/>
      <c r="J2000" s="47"/>
      <c r="K2000" s="47"/>
      <c r="L2000" s="47"/>
      <c r="M2000" s="47"/>
      <c r="N2000" s="47"/>
      <c r="O2000" s="47"/>
      <c r="P2000" s="525">
        <v>321.0220422852</v>
      </c>
      <c r="Q2000" s="525">
        <v>332.589593642225</v>
      </c>
      <c r="R2000" s="394"/>
      <c r="S2000" s="525">
        <v>326.805817963713</v>
      </c>
      <c r="T2000" s="478">
        <v>653.611635927425</v>
      </c>
      <c r="U2000" s="43">
        <v>1.23725399845412</v>
      </c>
      <c r="V2000" s="536" t="s">
        <v>617</v>
      </c>
    </row>
    <row r="2001" s="5" customFormat="1" customHeight="1" spans="1:22">
      <c r="A2001" s="266"/>
      <c r="B2001" s="486"/>
      <c r="C2001" s="266"/>
      <c r="D2001" s="468" t="s">
        <v>1017</v>
      </c>
      <c r="E2001" s="47"/>
      <c r="F2001" s="496">
        <v>153</v>
      </c>
      <c r="G2001" s="47"/>
      <c r="H2001" s="47"/>
      <c r="I2001" s="47"/>
      <c r="J2001" s="47"/>
      <c r="K2001" s="47"/>
      <c r="L2001" s="47"/>
      <c r="M2001" s="47"/>
      <c r="N2001" s="47"/>
      <c r="O2001" s="47"/>
      <c r="P2001" s="44">
        <v>79.53</v>
      </c>
      <c r="Q2001" s="44">
        <v>80.29</v>
      </c>
      <c r="R2001" s="44"/>
      <c r="S2001" s="44">
        <v>79.91</v>
      </c>
      <c r="T2001" s="44">
        <v>665.92</v>
      </c>
      <c r="U2001" s="43">
        <v>5.36</v>
      </c>
      <c r="V2001" s="394">
        <v>1</v>
      </c>
    </row>
    <row r="2002" s="5" customFormat="1" customHeight="1" spans="1:22">
      <c r="A2002" s="266"/>
      <c r="B2002" s="486"/>
      <c r="C2002" s="266"/>
      <c r="D2002" s="468" t="s">
        <v>1018</v>
      </c>
      <c r="E2002" s="47"/>
      <c r="F2002" s="38">
        <v>142</v>
      </c>
      <c r="G2002" s="47"/>
      <c r="H2002" s="47"/>
      <c r="I2002" s="47"/>
      <c r="J2002" s="47"/>
      <c r="K2002" s="47"/>
      <c r="L2002" s="47"/>
      <c r="M2002" s="47"/>
      <c r="N2002" s="47"/>
      <c r="O2002" s="47"/>
      <c r="P2002" s="43">
        <v>358.37</v>
      </c>
      <c r="Q2002" s="43">
        <v>353.36</v>
      </c>
      <c r="R2002" s="43"/>
      <c r="S2002" s="33">
        <v>355.865</v>
      </c>
      <c r="T2002" s="33">
        <v>711.73</v>
      </c>
      <c r="U2002" s="43">
        <v>3.5123185665668</v>
      </c>
      <c r="V2002" s="38">
        <v>4</v>
      </c>
    </row>
    <row r="2003" s="5" customFormat="1" customHeight="1" spans="1:22">
      <c r="A2003" s="266"/>
      <c r="B2003" s="486"/>
      <c r="C2003" s="266"/>
      <c r="D2003" s="468" t="s">
        <v>785</v>
      </c>
      <c r="E2003" s="47"/>
      <c r="F2003" s="394">
        <v>164</v>
      </c>
      <c r="G2003" s="47"/>
      <c r="H2003" s="47"/>
      <c r="I2003" s="47"/>
      <c r="J2003" s="47"/>
      <c r="K2003" s="47"/>
      <c r="L2003" s="47"/>
      <c r="M2003" s="47"/>
      <c r="N2003" s="47"/>
      <c r="O2003" s="47"/>
      <c r="P2003" s="394">
        <v>205.7</v>
      </c>
      <c r="Q2003" s="394">
        <v>216.3</v>
      </c>
      <c r="R2003" s="394"/>
      <c r="S2003" s="394">
        <v>211</v>
      </c>
      <c r="T2003" s="394">
        <v>703.33</v>
      </c>
      <c r="U2003" s="478">
        <v>7.93</v>
      </c>
      <c r="V2003" s="394">
        <v>2</v>
      </c>
    </row>
    <row r="2004" s="5" customFormat="1" customHeight="1" spans="1:22">
      <c r="A2004" s="266"/>
      <c r="B2004" s="486"/>
      <c r="C2004" s="266"/>
      <c r="D2004" s="468" t="s">
        <v>752</v>
      </c>
      <c r="E2004" s="47"/>
      <c r="F2004" s="394">
        <v>150</v>
      </c>
      <c r="G2004" s="47"/>
      <c r="H2004" s="47"/>
      <c r="I2004" s="47"/>
      <c r="J2004" s="47"/>
      <c r="K2004" s="47"/>
      <c r="L2004" s="47"/>
      <c r="M2004" s="47"/>
      <c r="N2004" s="47"/>
      <c r="O2004" s="47"/>
      <c r="P2004" s="43">
        <v>153.492</v>
      </c>
      <c r="Q2004" s="43">
        <v>149.21</v>
      </c>
      <c r="R2004" s="44"/>
      <c r="S2004" s="43">
        <v>151.351</v>
      </c>
      <c r="T2004" s="299">
        <v>672.674474466667</v>
      </c>
      <c r="U2004" s="43">
        <v>6.40552919527138</v>
      </c>
      <c r="V2004" s="44">
        <v>1</v>
      </c>
    </row>
    <row r="2005" s="5" customFormat="1" customHeight="1" spans="1:22">
      <c r="A2005" s="266"/>
      <c r="B2005" s="486"/>
      <c r="C2005" s="266"/>
      <c r="D2005" s="468" t="s">
        <v>1022</v>
      </c>
      <c r="E2005" s="47"/>
      <c r="F2005" s="394">
        <v>148</v>
      </c>
      <c r="G2005" s="47"/>
      <c r="H2005" s="47"/>
      <c r="I2005" s="47"/>
      <c r="J2005" s="47"/>
      <c r="K2005" s="47"/>
      <c r="L2005" s="47"/>
      <c r="M2005" s="47"/>
      <c r="N2005" s="47"/>
      <c r="O2005" s="47"/>
      <c r="P2005" s="44">
        <v>164.21</v>
      </c>
      <c r="Q2005" s="44">
        <v>181.2</v>
      </c>
      <c r="R2005" s="44"/>
      <c r="S2005" s="44">
        <v>172.71</v>
      </c>
      <c r="T2005" s="44">
        <v>690.84</v>
      </c>
      <c r="U2005" s="43">
        <v>3.53</v>
      </c>
      <c r="V2005" s="44">
        <v>4</v>
      </c>
    </row>
    <row r="2006" s="5" customFormat="1" customHeight="1" spans="1:22">
      <c r="A2006" s="266"/>
      <c r="B2006" s="486"/>
      <c r="C2006" s="266"/>
      <c r="D2006" s="468" t="s">
        <v>1023</v>
      </c>
      <c r="E2006" s="47"/>
      <c r="F2006" s="394">
        <v>157</v>
      </c>
      <c r="G2006" s="47"/>
      <c r="H2006" s="47"/>
      <c r="I2006" s="47"/>
      <c r="J2006" s="47"/>
      <c r="K2006" s="47"/>
      <c r="L2006" s="47"/>
      <c r="M2006" s="47"/>
      <c r="N2006" s="47"/>
      <c r="O2006" s="47"/>
      <c r="P2006" s="394">
        <v>254.44</v>
      </c>
      <c r="Q2006" s="394">
        <v>231.47</v>
      </c>
      <c r="R2006" s="394"/>
      <c r="S2006" s="394">
        <v>242.96</v>
      </c>
      <c r="T2006" s="394">
        <v>639.7</v>
      </c>
      <c r="U2006" s="478">
        <v>4.37</v>
      </c>
      <c r="V2006" s="394">
        <v>3</v>
      </c>
    </row>
    <row r="2007" s="5" customFormat="1" customHeight="1" spans="1:22">
      <c r="A2007" s="266"/>
      <c r="B2007" s="486"/>
      <c r="C2007" s="266"/>
      <c r="D2007" s="497" t="s">
        <v>580</v>
      </c>
      <c r="E2007" s="264"/>
      <c r="F2007" s="498">
        <v>150.25</v>
      </c>
      <c r="G2007" s="264"/>
      <c r="H2007" s="264"/>
      <c r="I2007" s="264"/>
      <c r="J2007" s="264"/>
      <c r="K2007" s="264"/>
      <c r="L2007" s="264"/>
      <c r="M2007" s="264"/>
      <c r="N2007" s="264"/>
      <c r="O2007" s="264"/>
      <c r="P2007" s="498">
        <v>210.45925528565</v>
      </c>
      <c r="Q2007" s="498">
        <v>211.978699205278</v>
      </c>
      <c r="R2007" s="498"/>
      <c r="S2007" s="498">
        <v>211.220227245464</v>
      </c>
      <c r="T2007" s="498">
        <v>675.100763799261</v>
      </c>
      <c r="U2007" s="537">
        <v>5.54688772003654</v>
      </c>
      <c r="V2007" s="538">
        <v>4</v>
      </c>
    </row>
    <row r="2008" s="5" customFormat="1" customHeight="1" spans="1:22">
      <c r="A2008" s="47" t="s">
        <v>871</v>
      </c>
      <c r="B2008" s="27" t="s">
        <v>1040</v>
      </c>
      <c r="C2008" s="562" t="s">
        <v>1041</v>
      </c>
      <c r="D2008" s="563" t="s">
        <v>757</v>
      </c>
      <c r="E2008" s="26">
        <v>94</v>
      </c>
      <c r="F2008" s="26">
        <v>131</v>
      </c>
      <c r="G2008" s="26">
        <v>7.41</v>
      </c>
      <c r="H2008" s="26">
        <v>30.1</v>
      </c>
      <c r="I2008" s="26">
        <v>306.207827260459</v>
      </c>
      <c r="J2008" s="26">
        <v>23.5</v>
      </c>
      <c r="K2008" s="26">
        <v>78.0730897009967</v>
      </c>
      <c r="L2008" s="26">
        <v>123.6</v>
      </c>
      <c r="M2008" s="26">
        <v>121.9</v>
      </c>
      <c r="N2008" s="26">
        <v>98.6245954692557</v>
      </c>
      <c r="O2008" s="26">
        <v>29.6</v>
      </c>
      <c r="P2008" s="26">
        <v>17.1791666666667</v>
      </c>
      <c r="Q2008" s="26">
        <v>16.2555555555556</v>
      </c>
      <c r="R2008" s="26">
        <v>16.7173611111111</v>
      </c>
      <c r="S2008" s="26">
        <v>16.7173611111111</v>
      </c>
      <c r="T2008" s="26">
        <v>838.004861111111</v>
      </c>
      <c r="U2008" s="37">
        <v>7.24866679834079</v>
      </c>
      <c r="V2008" s="241">
        <v>1</v>
      </c>
    </row>
    <row r="2009" s="5" customFormat="1" customHeight="1" spans="1:22">
      <c r="A2009" s="47"/>
      <c r="B2009" s="42"/>
      <c r="C2009" s="564"/>
      <c r="D2009" s="563" t="s">
        <v>862</v>
      </c>
      <c r="E2009" s="26">
        <v>98</v>
      </c>
      <c r="F2009" s="26">
        <v>132</v>
      </c>
      <c r="G2009" s="26">
        <v>5.7</v>
      </c>
      <c r="H2009" s="26">
        <v>23.9</v>
      </c>
      <c r="I2009" s="26">
        <v>319.298245614035</v>
      </c>
      <c r="J2009" s="26">
        <v>20.7</v>
      </c>
      <c r="K2009" s="26">
        <v>86.6108786610879</v>
      </c>
      <c r="L2009" s="26">
        <v>152.6</v>
      </c>
      <c r="M2009" s="26">
        <v>144.2</v>
      </c>
      <c r="N2009" s="26">
        <v>94.4954128440367</v>
      </c>
      <c r="O2009" s="26">
        <v>29.5</v>
      </c>
      <c r="P2009" s="26">
        <v>15.2</v>
      </c>
      <c r="Q2009" s="26">
        <v>14.6</v>
      </c>
      <c r="R2009" s="26">
        <v>13.9</v>
      </c>
      <c r="S2009" s="26">
        <v>14.5666666666667</v>
      </c>
      <c r="T2009" s="26">
        <v>730.195238095238</v>
      </c>
      <c r="U2009" s="37">
        <v>6.84596577017114</v>
      </c>
      <c r="V2009" s="241">
        <v>2</v>
      </c>
    </row>
    <row r="2010" s="5" customFormat="1" customHeight="1" spans="1:22">
      <c r="A2010" s="47"/>
      <c r="B2010" s="42"/>
      <c r="C2010" s="564"/>
      <c r="D2010" s="563" t="s">
        <v>784</v>
      </c>
      <c r="E2010" s="26">
        <v>91.6</v>
      </c>
      <c r="F2010" s="26">
        <v>148</v>
      </c>
      <c r="G2010" s="26">
        <v>8.56</v>
      </c>
      <c r="H2010" s="26">
        <v>27.46</v>
      </c>
      <c r="I2010" s="26">
        <v>220.794392523364</v>
      </c>
      <c r="J2010" s="26">
        <v>25.41</v>
      </c>
      <c r="K2010" s="26">
        <v>92.5345957756737</v>
      </c>
      <c r="L2010" s="26">
        <v>154.69</v>
      </c>
      <c r="M2010" s="26">
        <v>149.47</v>
      </c>
      <c r="N2010" s="26">
        <v>96.6255090826815</v>
      </c>
      <c r="O2010" s="26">
        <v>26.28</v>
      </c>
      <c r="P2010" s="26">
        <v>16.1104166666667</v>
      </c>
      <c r="Q2010" s="26">
        <v>16.2192708333333</v>
      </c>
      <c r="R2010" s="26">
        <v>16.2390625</v>
      </c>
      <c r="S2010" s="26">
        <v>16.1895833333333</v>
      </c>
      <c r="T2010" s="26">
        <v>811.548511904762</v>
      </c>
      <c r="U2010" s="37">
        <v>7.1381794368042</v>
      </c>
      <c r="V2010" s="241">
        <v>1</v>
      </c>
    </row>
    <row r="2011" s="5" customFormat="1" customHeight="1" spans="1:22">
      <c r="A2011" s="47"/>
      <c r="B2011" s="42"/>
      <c r="C2011" s="564"/>
      <c r="D2011" s="563" t="s">
        <v>798</v>
      </c>
      <c r="E2011" s="26">
        <v>102.8</v>
      </c>
      <c r="F2011" s="26">
        <v>146</v>
      </c>
      <c r="G2011" s="26">
        <v>5.4</v>
      </c>
      <c r="H2011" s="26">
        <v>27.1</v>
      </c>
      <c r="I2011" s="26">
        <v>401.851851851852</v>
      </c>
      <c r="J2011" s="26">
        <v>21.1</v>
      </c>
      <c r="K2011" s="26">
        <v>77.859778597786</v>
      </c>
      <c r="L2011" s="26">
        <v>140.6</v>
      </c>
      <c r="M2011" s="26">
        <v>129.3</v>
      </c>
      <c r="N2011" s="26">
        <v>91.9630156472262</v>
      </c>
      <c r="O2011" s="26">
        <v>25.62</v>
      </c>
      <c r="P2011" s="26">
        <v>13.2</v>
      </c>
      <c r="Q2011" s="26">
        <v>12.8</v>
      </c>
      <c r="R2011" s="26">
        <v>12.95</v>
      </c>
      <c r="S2011" s="26">
        <v>12.9833333333333</v>
      </c>
      <c r="T2011" s="26">
        <v>650.826190476191</v>
      </c>
      <c r="U2011" s="37">
        <v>4.17223856646163</v>
      </c>
      <c r="V2011" s="241">
        <v>5</v>
      </c>
    </row>
    <row r="2012" s="5" customFormat="1" customHeight="1" spans="1:22">
      <c r="A2012" s="47"/>
      <c r="B2012" s="42"/>
      <c r="C2012" s="564"/>
      <c r="D2012" s="563" t="s">
        <v>990</v>
      </c>
      <c r="E2012" s="26">
        <v>93.4</v>
      </c>
      <c r="F2012" s="26">
        <v>144</v>
      </c>
      <c r="G2012" s="26">
        <v>8</v>
      </c>
      <c r="H2012" s="26">
        <v>33.1</v>
      </c>
      <c r="I2012" s="26">
        <v>313.75</v>
      </c>
      <c r="J2012" s="26">
        <v>26.7</v>
      </c>
      <c r="K2012" s="26">
        <v>80.6646525679758</v>
      </c>
      <c r="L2012" s="26">
        <v>133</v>
      </c>
      <c r="M2012" s="26">
        <v>119.7</v>
      </c>
      <c r="N2012" s="26">
        <v>90</v>
      </c>
      <c r="O2012" s="26">
        <v>24.3</v>
      </c>
      <c r="P2012" s="26">
        <v>14.87</v>
      </c>
      <c r="Q2012" s="26">
        <v>14.33</v>
      </c>
      <c r="R2012" s="26">
        <v>15.02</v>
      </c>
      <c r="S2012" s="26">
        <v>14.74</v>
      </c>
      <c r="T2012" s="26">
        <v>738.884060150376</v>
      </c>
      <c r="U2012" s="37">
        <v>8.09093131263751</v>
      </c>
      <c r="V2012" s="241">
        <v>6</v>
      </c>
    </row>
    <row r="2013" s="5" customFormat="1" customHeight="1" spans="1:22">
      <c r="A2013" s="47"/>
      <c r="B2013" s="42"/>
      <c r="C2013" s="564"/>
      <c r="D2013" s="563" t="s">
        <v>781</v>
      </c>
      <c r="E2013" s="26">
        <v>99.6</v>
      </c>
      <c r="F2013" s="26">
        <v>142</v>
      </c>
      <c r="G2013" s="26">
        <v>3</v>
      </c>
      <c r="H2013" s="26">
        <v>23.3</v>
      </c>
      <c r="I2013" s="26">
        <v>676.666666666667</v>
      </c>
      <c r="J2013" s="26">
        <v>16.4</v>
      </c>
      <c r="K2013" s="26">
        <v>70.3862660944206</v>
      </c>
      <c r="L2013" s="26">
        <v>176.8</v>
      </c>
      <c r="M2013" s="26">
        <v>173.2</v>
      </c>
      <c r="N2013" s="26">
        <v>97.9638009049774</v>
      </c>
      <c r="O2013" s="26">
        <v>26.5</v>
      </c>
      <c r="P2013" s="26">
        <v>11.6064666666667</v>
      </c>
      <c r="Q2013" s="26">
        <v>10.3030666666667</v>
      </c>
      <c r="R2013" s="26">
        <v>13.2290666666667</v>
      </c>
      <c r="S2013" s="26">
        <v>11.7128666666667</v>
      </c>
      <c r="T2013" s="26">
        <v>587.140466666668</v>
      </c>
      <c r="U2013" s="37">
        <v>-13.641316190891</v>
      </c>
      <c r="V2013" s="241">
        <v>14</v>
      </c>
    </row>
    <row r="2014" s="5" customFormat="1" customHeight="1" spans="1:22">
      <c r="A2014" s="47"/>
      <c r="B2014" s="42"/>
      <c r="C2014" s="564"/>
      <c r="D2014" s="563" t="s">
        <v>1042</v>
      </c>
      <c r="E2014" s="26">
        <v>92.1</v>
      </c>
      <c r="F2014" s="26">
        <v>151</v>
      </c>
      <c r="G2014" s="26">
        <v>3.8</v>
      </c>
      <c r="H2014" s="26">
        <v>29.3</v>
      </c>
      <c r="I2014" s="26">
        <v>671.052631578947</v>
      </c>
      <c r="J2014" s="26">
        <v>19.7</v>
      </c>
      <c r="K2014" s="26">
        <v>67.2354948805461</v>
      </c>
      <c r="L2014" s="26">
        <v>142.9</v>
      </c>
      <c r="M2014" s="26">
        <v>138.9</v>
      </c>
      <c r="N2014" s="26">
        <v>97.2008397480756</v>
      </c>
      <c r="O2014" s="26">
        <v>25.7</v>
      </c>
      <c r="P2014" s="26">
        <v>13.89</v>
      </c>
      <c r="Q2014" s="26">
        <v>13.91</v>
      </c>
      <c r="R2014" s="26">
        <v>13.98</v>
      </c>
      <c r="S2014" s="26">
        <v>13.9266666666667</v>
      </c>
      <c r="T2014" s="26">
        <v>698.11343358396</v>
      </c>
      <c r="U2014" s="37">
        <v>2.07671634497924</v>
      </c>
      <c r="V2014" s="241">
        <v>9</v>
      </c>
    </row>
    <row r="2015" s="5" customFormat="1" customHeight="1" spans="1:22">
      <c r="A2015" s="47"/>
      <c r="B2015" s="42"/>
      <c r="C2015" s="564"/>
      <c r="D2015" s="563" t="s">
        <v>799</v>
      </c>
      <c r="E2015" s="26">
        <v>88.3</v>
      </c>
      <c r="F2015" s="26">
        <v>145</v>
      </c>
      <c r="G2015" s="26">
        <v>7.14</v>
      </c>
      <c r="H2015" s="26">
        <v>24.3</v>
      </c>
      <c r="I2015" s="26">
        <v>240.336134453782</v>
      </c>
      <c r="J2015" s="26">
        <v>18.5</v>
      </c>
      <c r="K2015" s="26">
        <v>76.1316872427983</v>
      </c>
      <c r="L2015" s="26">
        <v>159</v>
      </c>
      <c r="M2015" s="26">
        <v>156.3</v>
      </c>
      <c r="N2015" s="26">
        <v>98.3018867924528</v>
      </c>
      <c r="O2015" s="26">
        <v>25.5</v>
      </c>
      <c r="P2015" s="26">
        <v>13.92</v>
      </c>
      <c r="Q2015" s="26">
        <v>14.37</v>
      </c>
      <c r="R2015" s="26">
        <v>14.04</v>
      </c>
      <c r="S2015" s="26">
        <v>14.11</v>
      </c>
      <c r="T2015" s="26">
        <v>707.303533834586</v>
      </c>
      <c r="U2015" s="37">
        <v>3.19356411506583</v>
      </c>
      <c r="V2015" s="241">
        <v>3</v>
      </c>
    </row>
    <row r="2016" s="5" customFormat="1" customHeight="1" spans="1:22">
      <c r="A2016" s="47"/>
      <c r="B2016" s="42"/>
      <c r="C2016" s="564"/>
      <c r="D2016" s="563" t="s">
        <v>880</v>
      </c>
      <c r="E2016" s="26">
        <v>94</v>
      </c>
      <c r="F2016" s="26">
        <v>155</v>
      </c>
      <c r="G2016" s="26">
        <v>7.1</v>
      </c>
      <c r="H2016" s="26">
        <v>32</v>
      </c>
      <c r="I2016" s="26">
        <v>350.704225352113</v>
      </c>
      <c r="J2016" s="26">
        <v>24.9</v>
      </c>
      <c r="K2016" s="26">
        <v>77.8125</v>
      </c>
      <c r="L2016" s="26">
        <v>134.1</v>
      </c>
      <c r="M2016" s="26">
        <v>129.9</v>
      </c>
      <c r="N2016" s="26">
        <v>96.8680089485459</v>
      </c>
      <c r="O2016" s="26">
        <v>24.3</v>
      </c>
      <c r="P2016" s="26">
        <v>15.15</v>
      </c>
      <c r="Q2016" s="26">
        <v>15.5</v>
      </c>
      <c r="R2016" s="26">
        <v>15.85</v>
      </c>
      <c r="S2016" s="26">
        <v>15.5</v>
      </c>
      <c r="T2016" s="26">
        <v>776.981203007519</v>
      </c>
      <c r="U2016" s="37">
        <v>1.04302477183834</v>
      </c>
      <c r="V2016" s="241">
        <v>7</v>
      </c>
    </row>
    <row r="2017" s="5" customFormat="1" customHeight="1" spans="1:22">
      <c r="A2017" s="47"/>
      <c r="B2017" s="42"/>
      <c r="C2017" s="564"/>
      <c r="D2017" s="563" t="s">
        <v>1043</v>
      </c>
      <c r="E2017" s="26">
        <v>96.88</v>
      </c>
      <c r="F2017" s="26">
        <v>152</v>
      </c>
      <c r="G2017" s="26">
        <v>7.76</v>
      </c>
      <c r="H2017" s="26">
        <v>27.46</v>
      </c>
      <c r="I2017" s="26">
        <v>253.865979381443</v>
      </c>
      <c r="J2017" s="26">
        <v>24.68</v>
      </c>
      <c r="K2017" s="26">
        <v>89.8761835396941</v>
      </c>
      <c r="L2017" s="26">
        <v>113.64</v>
      </c>
      <c r="M2017" s="26">
        <v>110.98</v>
      </c>
      <c r="N2017" s="26">
        <v>97.6592749032031</v>
      </c>
      <c r="O2017" s="26">
        <v>26.4</v>
      </c>
      <c r="P2017" s="26">
        <v>14.8536458333333</v>
      </c>
      <c r="Q2017" s="26">
        <v>15.0614583333333</v>
      </c>
      <c r="R2017" s="26">
        <v>14.9723958333333</v>
      </c>
      <c r="S2017" s="26">
        <v>14.9625</v>
      </c>
      <c r="T2017" s="26">
        <v>750.037499999998</v>
      </c>
      <c r="U2017" s="37">
        <v>3.4671532846714</v>
      </c>
      <c r="V2017" s="241">
        <v>3</v>
      </c>
    </row>
    <row r="2018" s="5" customFormat="1" customHeight="1" spans="1:22">
      <c r="A2018" s="47"/>
      <c r="B2018" s="42"/>
      <c r="C2018" s="564"/>
      <c r="D2018" s="563" t="s">
        <v>762</v>
      </c>
      <c r="E2018" s="26">
        <v>92</v>
      </c>
      <c r="F2018" s="26">
        <v>146</v>
      </c>
      <c r="G2018" s="26">
        <v>5.9</v>
      </c>
      <c r="H2018" s="26">
        <v>25.5</v>
      </c>
      <c r="I2018" s="26">
        <v>332.203389830508</v>
      </c>
      <c r="J2018" s="26">
        <v>22.1</v>
      </c>
      <c r="K2018" s="26">
        <v>86.6666666666667</v>
      </c>
      <c r="L2018" s="26">
        <v>140.4</v>
      </c>
      <c r="M2018" s="26">
        <v>128.2</v>
      </c>
      <c r="N2018" s="26">
        <v>91.3105413105413</v>
      </c>
      <c r="O2018" s="26">
        <v>28.2</v>
      </c>
      <c r="P2018" s="26">
        <v>15.3</v>
      </c>
      <c r="Q2018" s="26">
        <v>14.7</v>
      </c>
      <c r="R2018" s="26">
        <v>16.6</v>
      </c>
      <c r="S2018" s="26">
        <v>15.5333333333333</v>
      </c>
      <c r="T2018" s="26">
        <v>778.652130325814</v>
      </c>
      <c r="U2018" s="37">
        <v>11.2171837708831</v>
      </c>
      <c r="V2018" s="241">
        <v>5</v>
      </c>
    </row>
    <row r="2019" s="5" customFormat="1" customHeight="1" spans="1:22">
      <c r="A2019" s="47"/>
      <c r="B2019" s="42"/>
      <c r="C2019" s="565"/>
      <c r="D2019" s="566" t="s">
        <v>580</v>
      </c>
      <c r="E2019" s="28">
        <v>94.7890909090909</v>
      </c>
      <c r="F2019" s="28">
        <v>144.727272727273</v>
      </c>
      <c r="G2019" s="28">
        <v>6.34272727272727</v>
      </c>
      <c r="H2019" s="28">
        <v>27.5927272727273</v>
      </c>
      <c r="I2019" s="28">
        <v>371.521031319379</v>
      </c>
      <c r="J2019" s="28">
        <v>22.1536363636364</v>
      </c>
      <c r="K2019" s="28">
        <v>80.3501630661496</v>
      </c>
      <c r="L2019" s="28">
        <v>142.848181818182</v>
      </c>
      <c r="M2019" s="28">
        <v>136.55</v>
      </c>
      <c r="N2019" s="28">
        <v>95.5466259682724</v>
      </c>
      <c r="O2019" s="28">
        <v>26.5363636363636</v>
      </c>
      <c r="P2019" s="28">
        <v>14.661790530303</v>
      </c>
      <c r="Q2019" s="28">
        <v>14.3681228535353</v>
      </c>
      <c r="R2019" s="28">
        <v>14.8634441919192</v>
      </c>
      <c r="S2019" s="28">
        <v>14.6311191919192</v>
      </c>
      <c r="T2019" s="28">
        <v>733.426102650566</v>
      </c>
      <c r="U2019" s="41">
        <v>3.7806960277603</v>
      </c>
      <c r="V2019" s="242">
        <v>5</v>
      </c>
    </row>
    <row r="2020" s="5" customFormat="1" customHeight="1" spans="1:22">
      <c r="A2020" s="47" t="s">
        <v>866</v>
      </c>
      <c r="B2020" s="42"/>
      <c r="C2020" s="61" t="s">
        <v>1044</v>
      </c>
      <c r="D2020" s="563" t="s">
        <v>757</v>
      </c>
      <c r="E2020" s="26">
        <v>105</v>
      </c>
      <c r="F2020" s="26">
        <v>155</v>
      </c>
      <c r="G2020" s="26">
        <v>4.1</v>
      </c>
      <c r="H2020" s="26">
        <v>32.8</v>
      </c>
      <c r="I2020" s="26">
        <v>700</v>
      </c>
      <c r="J2020" s="26">
        <v>26.3</v>
      </c>
      <c r="K2020" s="26">
        <v>80.1829268292683</v>
      </c>
      <c r="L2020" s="26">
        <v>155.1</v>
      </c>
      <c r="M2020" s="26">
        <v>145.1</v>
      </c>
      <c r="N2020" s="26">
        <v>93.5525467440361</v>
      </c>
      <c r="O2020" s="26">
        <v>27.5</v>
      </c>
      <c r="P2020" s="26">
        <v>15.0548611111111</v>
      </c>
      <c r="Q2020" s="26">
        <v>13.8541666666667</v>
      </c>
      <c r="R2020" s="26">
        <v>16.4402777777778</v>
      </c>
      <c r="S2020" s="26">
        <v>15.1164351851852</v>
      </c>
      <c r="T2020" s="26">
        <v>757.753935185185</v>
      </c>
      <c r="U2020" s="37">
        <v>11.0859728506787</v>
      </c>
      <c r="V2020" s="570">
        <v>2</v>
      </c>
    </row>
    <row r="2021" s="5" customFormat="1" customHeight="1" spans="1:22">
      <c r="A2021" s="47"/>
      <c r="B2021" s="42"/>
      <c r="C2021" s="61"/>
      <c r="D2021" s="563" t="s">
        <v>785</v>
      </c>
      <c r="E2021" s="26">
        <v>97</v>
      </c>
      <c r="F2021" s="26">
        <v>157</v>
      </c>
      <c r="G2021" s="26">
        <v>9.7</v>
      </c>
      <c r="H2021" s="26">
        <v>33.3</v>
      </c>
      <c r="I2021" s="26">
        <v>243.298969072165</v>
      </c>
      <c r="J2021" s="26">
        <v>23.6</v>
      </c>
      <c r="K2021" s="26">
        <v>70.8708708708709</v>
      </c>
      <c r="L2021" s="26">
        <v>138.5</v>
      </c>
      <c r="M2021" s="26">
        <v>129.4</v>
      </c>
      <c r="N2021" s="26">
        <v>93.4296028880866</v>
      </c>
      <c r="O2021" s="26">
        <v>28.4</v>
      </c>
      <c r="P2021" s="26">
        <v>13.9</v>
      </c>
      <c r="Q2021" s="26">
        <v>14.9</v>
      </c>
      <c r="R2021" s="26">
        <v>15.05</v>
      </c>
      <c r="S2021" s="26">
        <v>14.6166666666667</v>
      </c>
      <c r="T2021" s="26">
        <v>731.05263815954</v>
      </c>
      <c r="U2021" s="37">
        <v>4.77897252090803</v>
      </c>
      <c r="V2021" s="570">
        <v>3</v>
      </c>
    </row>
    <row r="2022" s="5" customFormat="1" customHeight="1" spans="1:22">
      <c r="A2022" s="47"/>
      <c r="B2022" s="42"/>
      <c r="C2022" s="61"/>
      <c r="D2022" s="563" t="s">
        <v>784</v>
      </c>
      <c r="E2022" s="26">
        <v>101.8</v>
      </c>
      <c r="F2022" s="26">
        <v>154</v>
      </c>
      <c r="G2022" s="26">
        <v>8.54</v>
      </c>
      <c r="H2022" s="26">
        <v>30.04</v>
      </c>
      <c r="I2022" s="26">
        <v>251.75644028103</v>
      </c>
      <c r="J2022" s="26">
        <v>22.1</v>
      </c>
      <c r="K2022" s="26">
        <v>73.5685752330226</v>
      </c>
      <c r="L2022" s="26">
        <v>135.1</v>
      </c>
      <c r="M2022" s="26">
        <v>129.02</v>
      </c>
      <c r="N2022" s="26">
        <v>95.499629903775</v>
      </c>
      <c r="O2022" s="26">
        <v>25.72</v>
      </c>
      <c r="P2022" s="26">
        <v>13.2436781609195</v>
      </c>
      <c r="Q2022" s="26">
        <v>13.283908045977</v>
      </c>
      <c r="R2022" s="26">
        <v>13.2114942528736</v>
      </c>
      <c r="S2022" s="26">
        <v>13.2463601532567</v>
      </c>
      <c r="T2022" s="26">
        <v>664.011151441823</v>
      </c>
      <c r="U2022" s="37">
        <v>-3.15686274509803</v>
      </c>
      <c r="V2022" s="570">
        <v>15</v>
      </c>
    </row>
    <row r="2023" s="5" customFormat="1" customHeight="1" spans="1:22">
      <c r="A2023" s="47"/>
      <c r="B2023" s="42"/>
      <c r="C2023" s="61"/>
      <c r="D2023" s="563" t="s">
        <v>798</v>
      </c>
      <c r="E2023" s="26">
        <v>104.2</v>
      </c>
      <c r="F2023" s="26">
        <v>147</v>
      </c>
      <c r="G2023" s="26">
        <v>6.6</v>
      </c>
      <c r="H2023" s="26">
        <v>28.3</v>
      </c>
      <c r="I2023" s="26">
        <v>328.787878787879</v>
      </c>
      <c r="J2023" s="26">
        <v>22.5</v>
      </c>
      <c r="K2023" s="26">
        <v>79.5053003533569</v>
      </c>
      <c r="L2023" s="26">
        <v>160.73</v>
      </c>
      <c r="M2023" s="26">
        <v>137.46</v>
      </c>
      <c r="N2023" s="26">
        <v>85.5223044857836</v>
      </c>
      <c r="O2023" s="26">
        <v>25.6</v>
      </c>
      <c r="P2023" s="26">
        <v>14.86</v>
      </c>
      <c r="Q2023" s="26">
        <v>14.45</v>
      </c>
      <c r="R2023" s="26">
        <v>15.04</v>
      </c>
      <c r="S2023" s="26">
        <v>14.7833333333333</v>
      </c>
      <c r="T2023" s="26">
        <v>738.834207896052</v>
      </c>
      <c r="U2023" s="37">
        <v>10.3233830845771</v>
      </c>
      <c r="V2023" s="570">
        <v>1</v>
      </c>
    </row>
    <row r="2024" s="5" customFormat="1" customHeight="1" spans="1:22">
      <c r="A2024" s="47"/>
      <c r="B2024" s="42"/>
      <c r="C2024" s="61"/>
      <c r="D2024" s="563" t="s">
        <v>862</v>
      </c>
      <c r="E2024" s="26">
        <v>93.6</v>
      </c>
      <c r="F2024" s="26">
        <v>155</v>
      </c>
      <c r="G2024" s="26">
        <v>8.6</v>
      </c>
      <c r="H2024" s="26">
        <v>30.2</v>
      </c>
      <c r="I2024" s="26">
        <v>251.162790697674</v>
      </c>
      <c r="J2024" s="26">
        <v>20.8</v>
      </c>
      <c r="K2024" s="26">
        <v>68.8741721854305</v>
      </c>
      <c r="L2024" s="26">
        <v>128.3</v>
      </c>
      <c r="M2024" s="26">
        <v>118.7</v>
      </c>
      <c r="N2024" s="26">
        <v>92.5175370226033</v>
      </c>
      <c r="O2024" s="26">
        <v>24.4</v>
      </c>
      <c r="P2024" s="26">
        <v>11.94</v>
      </c>
      <c r="Q2024" s="26">
        <v>12.31</v>
      </c>
      <c r="R2024" s="26">
        <v>11.66</v>
      </c>
      <c r="S2024" s="26">
        <v>11.97</v>
      </c>
      <c r="T2024" s="26">
        <v>598.679594898725</v>
      </c>
      <c r="U2024" s="37">
        <v>4.63286713286713</v>
      </c>
      <c r="V2024" s="570">
        <v>8</v>
      </c>
    </row>
    <row r="2025" s="5" customFormat="1" customHeight="1" spans="1:22">
      <c r="A2025" s="47"/>
      <c r="B2025" s="42"/>
      <c r="C2025" s="61"/>
      <c r="D2025" s="563" t="s">
        <v>781</v>
      </c>
      <c r="E2025" s="26">
        <v>95.2</v>
      </c>
      <c r="F2025" s="26">
        <v>146</v>
      </c>
      <c r="G2025" s="26">
        <v>5.7</v>
      </c>
      <c r="H2025" s="26">
        <v>19.4</v>
      </c>
      <c r="I2025" s="26">
        <v>240.350877192982</v>
      </c>
      <c r="J2025" s="26">
        <v>16.3</v>
      </c>
      <c r="K2025" s="26">
        <v>84.020618556701</v>
      </c>
      <c r="L2025" s="26">
        <v>181.1</v>
      </c>
      <c r="M2025" s="26">
        <v>158.9</v>
      </c>
      <c r="N2025" s="26">
        <v>87.7415792379901</v>
      </c>
      <c r="O2025" s="26">
        <v>25.3</v>
      </c>
      <c r="P2025" s="26">
        <v>13.1581333333333</v>
      </c>
      <c r="Q2025" s="26">
        <v>13.1049333333333</v>
      </c>
      <c r="R2025" s="26">
        <v>12.4931333333333</v>
      </c>
      <c r="S2025" s="26">
        <v>12.9187333333333</v>
      </c>
      <c r="T2025" s="26">
        <v>647.587933333333</v>
      </c>
      <c r="U2025" s="37">
        <v>8.89387144992524</v>
      </c>
      <c r="V2025" s="570">
        <v>5</v>
      </c>
    </row>
    <row r="2026" s="5" customFormat="1" customHeight="1" spans="1:22">
      <c r="A2026" s="47"/>
      <c r="B2026" s="42"/>
      <c r="C2026" s="61"/>
      <c r="D2026" s="563" t="s">
        <v>799</v>
      </c>
      <c r="E2026" s="26">
        <v>91.5</v>
      </c>
      <c r="F2026" s="26">
        <v>140</v>
      </c>
      <c r="G2026" s="29">
        <v>7.5006</v>
      </c>
      <c r="H2026" s="29">
        <v>21.4832</v>
      </c>
      <c r="I2026" s="26">
        <v>186.41975308642</v>
      </c>
      <c r="J2026" s="29">
        <v>19.2608</v>
      </c>
      <c r="K2026" s="26">
        <v>89.6551724137931</v>
      </c>
      <c r="L2026" s="26">
        <v>135.666666666667</v>
      </c>
      <c r="M2026" s="26">
        <v>130.333333333333</v>
      </c>
      <c r="N2026" s="26">
        <v>96.0687960687961</v>
      </c>
      <c r="O2026" s="26">
        <v>31.084</v>
      </c>
      <c r="P2026" s="29">
        <v>11.8343859649123</v>
      </c>
      <c r="Q2026" s="29">
        <v>11.240350877193</v>
      </c>
      <c r="R2026" s="29">
        <v>11.5918128654971</v>
      </c>
      <c r="S2026" s="26">
        <v>11.5555165692008</v>
      </c>
      <c r="T2026" s="26">
        <v>577.9492045526</v>
      </c>
      <c r="U2026" s="37">
        <v>0.38718968433476</v>
      </c>
      <c r="V2026" s="570">
        <v>11</v>
      </c>
    </row>
    <row r="2027" s="5" customFormat="1" customHeight="1" spans="1:22">
      <c r="A2027" s="47"/>
      <c r="B2027" s="42"/>
      <c r="C2027" s="61"/>
      <c r="D2027" s="563" t="s">
        <v>880</v>
      </c>
      <c r="E2027" s="26">
        <v>88</v>
      </c>
      <c r="F2027" s="26">
        <v>153</v>
      </c>
      <c r="G2027" s="26">
        <v>6.7</v>
      </c>
      <c r="H2027" s="26">
        <v>28.9</v>
      </c>
      <c r="I2027" s="26">
        <v>331.34328358209</v>
      </c>
      <c r="J2027" s="26">
        <v>19.6</v>
      </c>
      <c r="K2027" s="26">
        <v>67.8200692041523</v>
      </c>
      <c r="L2027" s="26">
        <v>169.9</v>
      </c>
      <c r="M2027" s="26">
        <v>158</v>
      </c>
      <c r="N2027" s="26">
        <v>92.9958799293702</v>
      </c>
      <c r="O2027" s="26">
        <v>24.5</v>
      </c>
      <c r="P2027" s="26">
        <v>14.5</v>
      </c>
      <c r="Q2027" s="26">
        <v>13.9</v>
      </c>
      <c r="R2027" s="26">
        <v>14.3</v>
      </c>
      <c r="S2027" s="26">
        <v>14.2333333333333</v>
      </c>
      <c r="T2027" s="26">
        <v>711.880220055014</v>
      </c>
      <c r="U2027" s="37">
        <v>10.9090909090909</v>
      </c>
      <c r="V2027" s="570">
        <v>2</v>
      </c>
    </row>
    <row r="2028" s="5" customFormat="1" customHeight="1" spans="1:22">
      <c r="A2028" s="47"/>
      <c r="B2028" s="42"/>
      <c r="C2028" s="61"/>
      <c r="D2028" s="563" t="s">
        <v>1043</v>
      </c>
      <c r="E2028" s="26">
        <v>93.35</v>
      </c>
      <c r="F2028" s="26">
        <v>152</v>
      </c>
      <c r="G2028" s="26">
        <v>8.93</v>
      </c>
      <c r="H2028" s="26">
        <v>44.07</v>
      </c>
      <c r="I2028" s="26">
        <v>393.505039193729</v>
      </c>
      <c r="J2028" s="26">
        <v>27.23</v>
      </c>
      <c r="K2028" s="26">
        <v>61.7880644429317</v>
      </c>
      <c r="L2028" s="26">
        <v>112.65</v>
      </c>
      <c r="M2028" s="26">
        <v>101.93</v>
      </c>
      <c r="N2028" s="26">
        <v>90.4837993786063</v>
      </c>
      <c r="O2028" s="26">
        <v>25.25</v>
      </c>
      <c r="P2028" s="26">
        <v>12.1751691474966</v>
      </c>
      <c r="Q2028" s="26">
        <v>12.1301759133965</v>
      </c>
      <c r="R2028" s="26">
        <v>12.2021650879567</v>
      </c>
      <c r="S2028" s="26">
        <v>12.1691700496166</v>
      </c>
      <c r="T2028" s="26">
        <v>610.013960306721</v>
      </c>
      <c r="U2028" s="37">
        <v>3.28411405295315</v>
      </c>
      <c r="V2028" s="570">
        <v>6</v>
      </c>
    </row>
    <row r="2029" s="5" customFormat="1" customHeight="1" spans="1:22">
      <c r="A2029" s="47"/>
      <c r="B2029" s="42"/>
      <c r="C2029" s="61"/>
      <c r="D2029" s="563" t="s">
        <v>762</v>
      </c>
      <c r="E2029" s="26">
        <v>88</v>
      </c>
      <c r="F2029" s="26">
        <v>145</v>
      </c>
      <c r="G2029" s="26">
        <v>6.11</v>
      </c>
      <c r="H2029" s="26">
        <v>28.4</v>
      </c>
      <c r="I2029" s="26">
        <v>364.81178396072</v>
      </c>
      <c r="J2029" s="26">
        <v>21.9</v>
      </c>
      <c r="K2029" s="26">
        <v>77.112676056338</v>
      </c>
      <c r="L2029" s="26">
        <v>105.1</v>
      </c>
      <c r="M2029" s="26">
        <v>100.7</v>
      </c>
      <c r="N2029" s="26">
        <v>95.81351094196</v>
      </c>
      <c r="O2029" s="26">
        <v>25.2</v>
      </c>
      <c r="P2029" s="26">
        <v>11.5</v>
      </c>
      <c r="Q2029" s="26">
        <v>10.6</v>
      </c>
      <c r="R2029" s="26">
        <v>12.4</v>
      </c>
      <c r="S2029" s="26">
        <v>11.5</v>
      </c>
      <c r="T2029" s="26">
        <v>575.172543135784</v>
      </c>
      <c r="U2029" s="37">
        <v>2.98507462686568</v>
      </c>
      <c r="V2029" s="570">
        <v>12</v>
      </c>
    </row>
    <row r="2030" s="5" customFormat="1" customHeight="1" spans="1:22">
      <c r="A2030" s="47"/>
      <c r="B2030" s="42"/>
      <c r="C2030" s="61"/>
      <c r="D2030" s="566" t="s">
        <v>580</v>
      </c>
      <c r="E2030" s="28">
        <v>95.765</v>
      </c>
      <c r="F2030" s="28">
        <v>150.4</v>
      </c>
      <c r="G2030" s="28">
        <v>7.24806</v>
      </c>
      <c r="H2030" s="28">
        <v>29.68932</v>
      </c>
      <c r="I2030" s="28">
        <v>329.143681585469</v>
      </c>
      <c r="J2030" s="28">
        <v>21.95908</v>
      </c>
      <c r="K2030" s="28">
        <v>75.3398446145865</v>
      </c>
      <c r="L2030" s="28">
        <v>142.214666666667</v>
      </c>
      <c r="M2030" s="28">
        <v>130.954333333333</v>
      </c>
      <c r="N2030" s="28">
        <v>92.3625186601007</v>
      </c>
      <c r="O2030" s="28">
        <v>26.2954</v>
      </c>
      <c r="P2030" s="28">
        <v>13.2166227717773</v>
      </c>
      <c r="Q2030" s="28">
        <v>12.9773534836566</v>
      </c>
      <c r="R2030" s="28">
        <v>13.4388883317438</v>
      </c>
      <c r="S2030" s="28">
        <v>13.2109548623926</v>
      </c>
      <c r="T2030" s="28">
        <v>661.293538896478</v>
      </c>
      <c r="U2030" s="41">
        <v>5.49027891451244</v>
      </c>
      <c r="V2030" s="242"/>
    </row>
    <row r="2031" s="5" customFormat="1" customHeight="1" spans="1:22">
      <c r="A2031" s="47" t="s">
        <v>866</v>
      </c>
      <c r="B2031" s="42"/>
      <c r="C2031" s="61" t="s">
        <v>1045</v>
      </c>
      <c r="D2031" s="567" t="s">
        <v>757</v>
      </c>
      <c r="E2031" s="92">
        <v>106</v>
      </c>
      <c r="F2031" s="92">
        <v>151</v>
      </c>
      <c r="G2031" s="92">
        <v>5.5</v>
      </c>
      <c r="H2031" s="92">
        <v>35.6</v>
      </c>
      <c r="I2031" s="92">
        <v>547.272727272727</v>
      </c>
      <c r="J2031" s="92">
        <v>26.1</v>
      </c>
      <c r="K2031" s="92">
        <v>73.314606741573</v>
      </c>
      <c r="L2031" s="92">
        <v>125.7</v>
      </c>
      <c r="M2031" s="92">
        <v>119.1</v>
      </c>
      <c r="N2031" s="92">
        <v>94.7494033412888</v>
      </c>
      <c r="O2031" s="92">
        <v>24.4</v>
      </c>
      <c r="P2031" s="92">
        <v>321.775347222222</v>
      </c>
      <c r="Q2031" s="92">
        <v>309.429050925926</v>
      </c>
      <c r="R2031" s="92"/>
      <c r="S2031" s="92">
        <v>315.602199074074</v>
      </c>
      <c r="T2031" s="92">
        <v>631.204398148148</v>
      </c>
      <c r="U2031" s="61">
        <v>4.46998722860792</v>
      </c>
      <c r="V2031" s="571">
        <v>1</v>
      </c>
    </row>
    <row r="2032" s="5" customFormat="1" customHeight="1" spans="1:22">
      <c r="A2032" s="47"/>
      <c r="B2032" s="42"/>
      <c r="C2032" s="61"/>
      <c r="D2032" s="567" t="s">
        <v>784</v>
      </c>
      <c r="E2032" s="92">
        <v>93.35</v>
      </c>
      <c r="F2032" s="92">
        <v>152</v>
      </c>
      <c r="G2032" s="92">
        <v>8.73</v>
      </c>
      <c r="H2032" s="92">
        <v>43.87</v>
      </c>
      <c r="I2032" s="92">
        <v>402.520045819015</v>
      </c>
      <c r="J2032" s="92">
        <v>27.23</v>
      </c>
      <c r="K2032" s="92">
        <v>62.0697515386369</v>
      </c>
      <c r="L2032" s="92">
        <v>113.65</v>
      </c>
      <c r="M2032" s="92">
        <v>105.24</v>
      </c>
      <c r="N2032" s="92">
        <v>92.6000879894413</v>
      </c>
      <c r="O2032" s="92">
        <v>25.77</v>
      </c>
      <c r="P2032" s="92">
        <v>346.0173</v>
      </c>
      <c r="Q2032" s="92">
        <v>298.3127</v>
      </c>
      <c r="R2032" s="92"/>
      <c r="S2032" s="92">
        <v>322.165</v>
      </c>
      <c r="T2032" s="92">
        <v>644.33</v>
      </c>
      <c r="U2032" s="61">
        <v>0.71747897583394</v>
      </c>
      <c r="V2032" s="571">
        <v>2</v>
      </c>
    </row>
    <row r="2033" s="5" customFormat="1" customHeight="1" spans="1:22">
      <c r="A2033" s="47"/>
      <c r="B2033" s="42"/>
      <c r="C2033" s="61"/>
      <c r="D2033" s="567" t="s">
        <v>798</v>
      </c>
      <c r="E2033" s="92">
        <v>108</v>
      </c>
      <c r="F2033" s="92">
        <v>146</v>
      </c>
      <c r="G2033" s="92">
        <v>6</v>
      </c>
      <c r="H2033" s="92">
        <v>25.5</v>
      </c>
      <c r="I2033" s="92">
        <v>325</v>
      </c>
      <c r="J2033" s="92">
        <v>20.7</v>
      </c>
      <c r="K2033" s="92">
        <v>81.1764705882353</v>
      </c>
      <c r="L2033" s="92">
        <v>153.3</v>
      </c>
      <c r="M2033" s="92">
        <v>134.8</v>
      </c>
      <c r="N2033" s="92">
        <v>87.9321591650359</v>
      </c>
      <c r="O2033" s="92">
        <v>25.92</v>
      </c>
      <c r="P2033" s="92">
        <v>339.967022488756</v>
      </c>
      <c r="Q2033" s="92">
        <v>361.297424287856</v>
      </c>
      <c r="R2033" s="92"/>
      <c r="S2033" s="92">
        <v>350.632223388306</v>
      </c>
      <c r="T2033" s="92">
        <v>701.264446776612</v>
      </c>
      <c r="U2033" s="61">
        <v>7.15071171116133</v>
      </c>
      <c r="V2033" s="571">
        <v>1</v>
      </c>
    </row>
    <row r="2034" s="5" customFormat="1" customHeight="1" spans="1:22">
      <c r="A2034" s="47"/>
      <c r="B2034" s="42"/>
      <c r="C2034" s="61"/>
      <c r="D2034" s="567" t="s">
        <v>862</v>
      </c>
      <c r="E2034" s="92">
        <v>96.3</v>
      </c>
      <c r="F2034" s="92">
        <v>153</v>
      </c>
      <c r="G2034" s="92">
        <v>7.1</v>
      </c>
      <c r="H2034" s="92">
        <v>32</v>
      </c>
      <c r="I2034" s="92">
        <v>350.704225352113</v>
      </c>
      <c r="J2034" s="92">
        <v>22.2</v>
      </c>
      <c r="K2034" s="92">
        <v>69.375</v>
      </c>
      <c r="L2034" s="92">
        <v>118.3</v>
      </c>
      <c r="M2034" s="92">
        <v>102.1</v>
      </c>
      <c r="N2034" s="92">
        <v>86.3060016906171</v>
      </c>
      <c r="O2034" s="92">
        <v>27.2</v>
      </c>
      <c r="P2034" s="92">
        <v>289.9</v>
      </c>
      <c r="Q2034" s="92">
        <v>316.92</v>
      </c>
      <c r="R2034" s="92"/>
      <c r="S2034" s="92">
        <v>303.41</v>
      </c>
      <c r="T2034" s="92">
        <v>606.547067466267</v>
      </c>
      <c r="U2034" s="61">
        <v>2.95904170484239</v>
      </c>
      <c r="V2034" s="571">
        <v>2</v>
      </c>
    </row>
    <row r="2035" s="5" customFormat="1" customHeight="1" spans="1:22">
      <c r="A2035" s="47"/>
      <c r="B2035" s="42"/>
      <c r="C2035" s="61"/>
      <c r="D2035" s="567" t="s">
        <v>781</v>
      </c>
      <c r="E2035" s="92">
        <v>93.5</v>
      </c>
      <c r="F2035" s="92">
        <v>144</v>
      </c>
      <c r="G2035" s="92">
        <v>7.8</v>
      </c>
      <c r="H2035" s="92">
        <v>32.2</v>
      </c>
      <c r="I2035" s="92">
        <v>312.820512820513</v>
      </c>
      <c r="J2035" s="92">
        <v>22.6</v>
      </c>
      <c r="K2035" s="92">
        <v>70.1863354037267</v>
      </c>
      <c r="L2035" s="92">
        <v>128.3</v>
      </c>
      <c r="M2035" s="92">
        <v>118.1</v>
      </c>
      <c r="N2035" s="92">
        <v>92.049883086516</v>
      </c>
      <c r="O2035" s="92">
        <v>25.9</v>
      </c>
      <c r="P2035" s="92">
        <v>325.127366666667</v>
      </c>
      <c r="Q2035" s="92">
        <v>335.172313333333</v>
      </c>
      <c r="R2035" s="92"/>
      <c r="S2035" s="92">
        <v>330.14984</v>
      </c>
      <c r="T2035" s="92">
        <v>660.29968</v>
      </c>
      <c r="U2035" s="61">
        <v>3.38564320261666</v>
      </c>
      <c r="V2035" s="571">
        <v>3</v>
      </c>
    </row>
    <row r="2036" s="5" customFormat="1" customHeight="1" spans="1:22">
      <c r="A2036" s="47"/>
      <c r="B2036" s="42"/>
      <c r="C2036" s="61"/>
      <c r="D2036" s="567" t="s">
        <v>1042</v>
      </c>
      <c r="E2036" s="92">
        <v>72.6</v>
      </c>
      <c r="F2036" s="92">
        <v>150</v>
      </c>
      <c r="G2036" s="52">
        <v>4.2</v>
      </c>
      <c r="H2036" s="52">
        <v>30.5</v>
      </c>
      <c r="I2036" s="92">
        <v>626.190476190476</v>
      </c>
      <c r="J2036" s="52">
        <v>27.3</v>
      </c>
      <c r="K2036" s="92">
        <v>89.5081967213115</v>
      </c>
      <c r="L2036" s="92">
        <v>103.5</v>
      </c>
      <c r="M2036" s="92">
        <v>93.7</v>
      </c>
      <c r="N2036" s="92">
        <v>90.5314009661836</v>
      </c>
      <c r="O2036" s="92">
        <v>24.7</v>
      </c>
      <c r="P2036" s="92">
        <v>312.6823</v>
      </c>
      <c r="Q2036" s="92">
        <v>310.6822</v>
      </c>
      <c r="R2036" s="92"/>
      <c r="S2036" s="92">
        <v>311.68225</v>
      </c>
      <c r="T2036" s="92">
        <v>623.3645</v>
      </c>
      <c r="U2036" s="61">
        <v>8.81582775676462</v>
      </c>
      <c r="V2036" s="571">
        <v>1</v>
      </c>
    </row>
    <row r="2037" s="5" customFormat="1" customHeight="1" spans="1:22">
      <c r="A2037" s="47"/>
      <c r="B2037" s="42"/>
      <c r="C2037" s="61"/>
      <c r="D2037" s="567" t="s">
        <v>799</v>
      </c>
      <c r="E2037" s="92">
        <v>91</v>
      </c>
      <c r="F2037" s="92">
        <v>137</v>
      </c>
      <c r="G2037" s="52">
        <v>7.0376</v>
      </c>
      <c r="H2037" s="52">
        <v>24.3538</v>
      </c>
      <c r="I2037" s="92">
        <v>246.052631578947</v>
      </c>
      <c r="J2037" s="52">
        <v>19.446</v>
      </c>
      <c r="K2037" s="92">
        <v>79.8479087452472</v>
      </c>
      <c r="L2037" s="92">
        <v>146.666666666667</v>
      </c>
      <c r="M2037" s="92">
        <v>140.666666666667</v>
      </c>
      <c r="N2037" s="92">
        <v>95.9090909090909</v>
      </c>
      <c r="O2037" s="92">
        <v>30.324</v>
      </c>
      <c r="P2037" s="92">
        <v>311.332691818733</v>
      </c>
      <c r="Q2037" s="92">
        <v>299.740517123355</v>
      </c>
      <c r="R2037" s="92"/>
      <c r="S2037" s="92">
        <v>305.536604471044</v>
      </c>
      <c r="T2037" s="92">
        <v>611.073208942088</v>
      </c>
      <c r="U2037" s="61">
        <v>1.37505482790358</v>
      </c>
      <c r="V2037" s="571">
        <v>3</v>
      </c>
    </row>
    <row r="2038" s="5" customFormat="1" customHeight="1" spans="1:22">
      <c r="A2038" s="47"/>
      <c r="B2038" s="42"/>
      <c r="C2038" s="61"/>
      <c r="D2038" s="567" t="s">
        <v>880</v>
      </c>
      <c r="E2038" s="92">
        <v>93</v>
      </c>
      <c r="F2038" s="92">
        <v>152</v>
      </c>
      <c r="G2038" s="92">
        <v>7.1</v>
      </c>
      <c r="H2038" s="92">
        <v>32</v>
      </c>
      <c r="I2038" s="92">
        <v>350.704225352113</v>
      </c>
      <c r="J2038" s="92">
        <v>22.2</v>
      </c>
      <c r="K2038" s="92">
        <v>69.375</v>
      </c>
      <c r="L2038" s="92">
        <v>134.1</v>
      </c>
      <c r="M2038" s="92">
        <v>129.9</v>
      </c>
      <c r="N2038" s="92">
        <v>96.8680089485459</v>
      </c>
      <c r="O2038" s="92">
        <v>24.3</v>
      </c>
      <c r="P2038" s="92">
        <v>334.31</v>
      </c>
      <c r="Q2038" s="92">
        <v>316.3</v>
      </c>
      <c r="R2038" s="92"/>
      <c r="S2038" s="92">
        <v>325.305</v>
      </c>
      <c r="T2038" s="92">
        <v>650.317371814093</v>
      </c>
      <c r="U2038" s="61">
        <v>11.0445468509985</v>
      </c>
      <c r="V2038" s="571">
        <v>1</v>
      </c>
    </row>
    <row r="2039" s="5" customFormat="1" customHeight="1" spans="1:22">
      <c r="A2039" s="47"/>
      <c r="B2039" s="42"/>
      <c r="C2039" s="61"/>
      <c r="D2039" s="567" t="s">
        <v>1043</v>
      </c>
      <c r="E2039" s="92">
        <v>93.35</v>
      </c>
      <c r="F2039" s="92">
        <v>152</v>
      </c>
      <c r="G2039" s="92">
        <v>8.93</v>
      </c>
      <c r="H2039" s="92">
        <v>44.07</v>
      </c>
      <c r="I2039" s="92">
        <v>393.505039193729</v>
      </c>
      <c r="J2039" s="92">
        <v>27.23</v>
      </c>
      <c r="K2039" s="92">
        <v>61.7880644429317</v>
      </c>
      <c r="L2039" s="92">
        <v>112.65</v>
      </c>
      <c r="M2039" s="92">
        <v>101.93</v>
      </c>
      <c r="N2039" s="92">
        <v>90.4837993786063</v>
      </c>
      <c r="O2039" s="92">
        <v>24.3</v>
      </c>
      <c r="P2039" s="92">
        <v>360.240233333333</v>
      </c>
      <c r="Q2039" s="92">
        <v>270.459766666667</v>
      </c>
      <c r="R2039" s="92"/>
      <c r="S2039" s="92">
        <v>315.35</v>
      </c>
      <c r="T2039" s="92">
        <v>630.7</v>
      </c>
      <c r="U2039" s="61">
        <v>0.686462324393377</v>
      </c>
      <c r="V2039" s="571">
        <v>2</v>
      </c>
    </row>
    <row r="2040" s="5" customFormat="1" customHeight="1" spans="1:22">
      <c r="A2040" s="47"/>
      <c r="B2040" s="42"/>
      <c r="C2040" s="61"/>
      <c r="D2040" s="567" t="s">
        <v>762</v>
      </c>
      <c r="E2040" s="92">
        <v>92</v>
      </c>
      <c r="F2040" s="92">
        <v>148</v>
      </c>
      <c r="G2040" s="92">
        <v>7.1</v>
      </c>
      <c r="H2040" s="92">
        <v>38.4</v>
      </c>
      <c r="I2040" s="92">
        <v>440.845070422535</v>
      </c>
      <c r="J2040" s="92">
        <v>21.9</v>
      </c>
      <c r="K2040" s="92">
        <v>57.03125</v>
      </c>
      <c r="L2040" s="92">
        <v>126.7</v>
      </c>
      <c r="M2040" s="92">
        <v>116.6</v>
      </c>
      <c r="N2040" s="92">
        <v>92.0284135753749</v>
      </c>
      <c r="O2040" s="92">
        <v>24.4</v>
      </c>
      <c r="P2040" s="92">
        <v>287.9</v>
      </c>
      <c r="Q2040" s="92">
        <v>327.1</v>
      </c>
      <c r="R2040" s="92"/>
      <c r="S2040" s="92">
        <v>307.5</v>
      </c>
      <c r="T2040" s="92">
        <v>615</v>
      </c>
      <c r="U2040" s="61">
        <v>3.64004044489384</v>
      </c>
      <c r="V2040" s="571">
        <v>2</v>
      </c>
    </row>
    <row r="2041" s="1" customFormat="1" customHeight="1" spans="1:22">
      <c r="A2041" s="47"/>
      <c r="B2041" s="42"/>
      <c r="C2041" s="61"/>
      <c r="D2041" s="568" t="s">
        <v>580</v>
      </c>
      <c r="E2041" s="93">
        <v>93.91</v>
      </c>
      <c r="F2041" s="93">
        <v>148.5</v>
      </c>
      <c r="G2041" s="93">
        <v>6.94976</v>
      </c>
      <c r="H2041" s="93">
        <v>33.84938</v>
      </c>
      <c r="I2041" s="93">
        <v>399.561495400217</v>
      </c>
      <c r="J2041" s="93">
        <v>23.6906</v>
      </c>
      <c r="K2041" s="93">
        <v>71.3672584181662</v>
      </c>
      <c r="L2041" s="93">
        <v>126.286666666667</v>
      </c>
      <c r="M2041" s="93">
        <v>116.213666666667</v>
      </c>
      <c r="N2041" s="93">
        <v>91.9458249050701</v>
      </c>
      <c r="O2041" s="93">
        <v>25.7214</v>
      </c>
      <c r="P2041" s="93">
        <v>322.925226152971</v>
      </c>
      <c r="Q2041" s="93">
        <v>314.541397233714</v>
      </c>
      <c r="R2041" s="93"/>
      <c r="S2041" s="93">
        <v>318.733311693342</v>
      </c>
      <c r="T2041" s="93">
        <v>637.410067314721</v>
      </c>
      <c r="U2041" s="62">
        <v>4.36895158418935</v>
      </c>
      <c r="V2041" s="109"/>
    </row>
    <row r="2042" s="5" customFormat="1" customHeight="1" spans="1:22">
      <c r="A2042" s="47" t="s">
        <v>868</v>
      </c>
      <c r="B2042" s="27" t="s">
        <v>1046</v>
      </c>
      <c r="C2042" s="61" t="s">
        <v>1047</v>
      </c>
      <c r="D2042" s="569" t="s">
        <v>757</v>
      </c>
      <c r="E2042" s="29">
        <v>95</v>
      </c>
      <c r="F2042" s="29">
        <v>142</v>
      </c>
      <c r="G2042" s="29">
        <v>8.02</v>
      </c>
      <c r="H2042" s="29">
        <v>44.56</v>
      </c>
      <c r="I2042" s="29">
        <v>455.610972568579</v>
      </c>
      <c r="J2042" s="29">
        <v>27.9</v>
      </c>
      <c r="K2042" s="29">
        <v>62.6122082585278</v>
      </c>
      <c r="L2042" s="29">
        <v>116.3</v>
      </c>
      <c r="M2042" s="29">
        <v>102.1</v>
      </c>
      <c r="N2042" s="29">
        <v>87.7901977644024</v>
      </c>
      <c r="O2042" s="29">
        <v>27.5</v>
      </c>
      <c r="P2042" s="29">
        <v>16.34</v>
      </c>
      <c r="Q2042" s="29">
        <v>17.18</v>
      </c>
      <c r="R2042" s="29">
        <v>16.85</v>
      </c>
      <c r="S2042" s="29">
        <v>16.79</v>
      </c>
      <c r="T2042" s="29">
        <v>777.353680555556</v>
      </c>
      <c r="U2042" s="37">
        <v>6.35557432432432</v>
      </c>
      <c r="V2042" s="570">
        <v>3</v>
      </c>
    </row>
    <row r="2043" s="5" customFormat="1" customHeight="1" spans="1:22">
      <c r="A2043" s="47"/>
      <c r="B2043" s="42"/>
      <c r="C2043" s="61"/>
      <c r="D2043" s="569" t="s">
        <v>862</v>
      </c>
      <c r="E2043" s="29">
        <v>108</v>
      </c>
      <c r="F2043" s="29">
        <v>143</v>
      </c>
      <c r="G2043" s="29">
        <v>4.5</v>
      </c>
      <c r="H2043" s="29">
        <v>31.7</v>
      </c>
      <c r="I2043" s="29">
        <v>604.444444444444</v>
      </c>
      <c r="J2043" s="29">
        <v>22.1</v>
      </c>
      <c r="K2043" s="29">
        <v>69.7160883280757</v>
      </c>
      <c r="L2043" s="29">
        <v>112.8</v>
      </c>
      <c r="M2043" s="29">
        <v>102.6</v>
      </c>
      <c r="N2043" s="29">
        <v>90.9574468085106</v>
      </c>
      <c r="O2043" s="29">
        <v>28.7</v>
      </c>
      <c r="P2043" s="29">
        <v>10.7</v>
      </c>
      <c r="Q2043" s="29">
        <v>11.4</v>
      </c>
      <c r="R2043" s="29">
        <v>10.9</v>
      </c>
      <c r="S2043" s="29">
        <v>11</v>
      </c>
      <c r="T2043" s="29">
        <v>550</v>
      </c>
      <c r="U2043" s="37">
        <v>5.43130990415335</v>
      </c>
      <c r="V2043" s="570">
        <v>1</v>
      </c>
    </row>
    <row r="2044" s="5" customFormat="1" customHeight="1" spans="1:22">
      <c r="A2044" s="47"/>
      <c r="B2044" s="42"/>
      <c r="C2044" s="61"/>
      <c r="D2044" s="569" t="s">
        <v>784</v>
      </c>
      <c r="E2044" s="29">
        <v>102.8</v>
      </c>
      <c r="F2044" s="29">
        <v>164</v>
      </c>
      <c r="G2044" s="29">
        <v>8.73</v>
      </c>
      <c r="H2044" s="29">
        <v>30.77</v>
      </c>
      <c r="I2044" s="29">
        <v>252.462772050401</v>
      </c>
      <c r="J2044" s="29">
        <v>21.84</v>
      </c>
      <c r="K2044" s="29">
        <v>70.9782255443614</v>
      </c>
      <c r="L2044" s="29">
        <v>115.89</v>
      </c>
      <c r="M2044" s="29">
        <v>102.6</v>
      </c>
      <c r="N2044" s="29">
        <v>88.5322288376909</v>
      </c>
      <c r="O2044" s="29">
        <v>24.56</v>
      </c>
      <c r="P2044" s="29">
        <v>11.22</v>
      </c>
      <c r="Q2044" s="29">
        <v>12.72</v>
      </c>
      <c r="R2044" s="29">
        <v>12.57</v>
      </c>
      <c r="S2044" s="29">
        <v>12.17</v>
      </c>
      <c r="T2044" s="29">
        <v>670.778687169312</v>
      </c>
      <c r="U2044" s="37">
        <v>5.79542161692266</v>
      </c>
      <c r="V2044" s="570">
        <v>6</v>
      </c>
    </row>
    <row r="2045" s="5" customFormat="1" customHeight="1" spans="1:22">
      <c r="A2045" s="47"/>
      <c r="B2045" s="42"/>
      <c r="C2045" s="61"/>
      <c r="D2045" s="569" t="s">
        <v>798</v>
      </c>
      <c r="E2045" s="29">
        <v>98.2</v>
      </c>
      <c r="F2045" s="29">
        <v>150</v>
      </c>
      <c r="G2045" s="29">
        <v>5.4</v>
      </c>
      <c r="H2045" s="29">
        <v>29.9</v>
      </c>
      <c r="I2045" s="29">
        <v>453.703703703704</v>
      </c>
      <c r="J2045" s="29">
        <v>24.3</v>
      </c>
      <c r="K2045" s="29">
        <v>81.2709030100335</v>
      </c>
      <c r="L2045" s="29">
        <v>139.5</v>
      </c>
      <c r="M2045" s="29">
        <v>130</v>
      </c>
      <c r="N2045" s="29">
        <v>93.1899641577061</v>
      </c>
      <c r="O2045" s="29">
        <v>25.3</v>
      </c>
      <c r="P2045" s="29">
        <v>14.2</v>
      </c>
      <c r="Q2045" s="29">
        <v>15.3</v>
      </c>
      <c r="R2045" s="29">
        <v>13.3</v>
      </c>
      <c r="S2045" s="29">
        <v>14.2666666666667</v>
      </c>
      <c r="T2045" s="29">
        <v>713.333333333333</v>
      </c>
      <c r="U2045" s="37">
        <v>3.88349514563105</v>
      </c>
      <c r="V2045" s="570">
        <v>3</v>
      </c>
    </row>
    <row r="2046" s="5" customFormat="1" customHeight="1" spans="1:22">
      <c r="A2046" s="47"/>
      <c r="B2046" s="42"/>
      <c r="C2046" s="61"/>
      <c r="D2046" s="569" t="s">
        <v>990</v>
      </c>
      <c r="E2046" s="29">
        <v>109.7</v>
      </c>
      <c r="F2046" s="29">
        <v>140</v>
      </c>
      <c r="G2046" s="29">
        <v>7.16</v>
      </c>
      <c r="H2046" s="29">
        <v>27.4</v>
      </c>
      <c r="I2046" s="29">
        <v>282.68156424581</v>
      </c>
      <c r="J2046" s="29">
        <v>16.8</v>
      </c>
      <c r="K2046" s="29">
        <v>61.3138686131387</v>
      </c>
      <c r="L2046" s="29">
        <v>198.25</v>
      </c>
      <c r="M2046" s="29">
        <v>167.37</v>
      </c>
      <c r="N2046" s="29">
        <v>84.4237074401009</v>
      </c>
      <c r="O2046" s="29">
        <v>28</v>
      </c>
      <c r="P2046" s="29">
        <v>11.78</v>
      </c>
      <c r="Q2046" s="29">
        <v>12.05</v>
      </c>
      <c r="R2046" s="29">
        <v>12.02</v>
      </c>
      <c r="S2046" s="29">
        <v>11.95</v>
      </c>
      <c r="T2046" s="29">
        <v>597.5</v>
      </c>
      <c r="U2046" s="37">
        <v>8.04701627486435</v>
      </c>
      <c r="V2046" s="570">
        <v>10</v>
      </c>
    </row>
    <row r="2047" s="5" customFormat="1" customHeight="1" spans="1:22">
      <c r="A2047" s="47"/>
      <c r="B2047" s="42"/>
      <c r="C2047" s="61"/>
      <c r="D2047" s="569" t="s">
        <v>781</v>
      </c>
      <c r="E2047" s="29">
        <v>99.4</v>
      </c>
      <c r="F2047" s="29">
        <v>146</v>
      </c>
      <c r="G2047" s="29">
        <v>5.1</v>
      </c>
      <c r="H2047" s="29">
        <v>44.4</v>
      </c>
      <c r="I2047" s="29">
        <v>770.588235294118</v>
      </c>
      <c r="J2047" s="29">
        <v>23.4</v>
      </c>
      <c r="K2047" s="29">
        <v>52.7027027027027</v>
      </c>
      <c r="L2047" s="29">
        <v>120.3</v>
      </c>
      <c r="M2047" s="29">
        <v>97.5</v>
      </c>
      <c r="N2047" s="29">
        <v>81.0473815461347</v>
      </c>
      <c r="O2047" s="29">
        <v>25</v>
      </c>
      <c r="P2047" s="29">
        <v>11.9</v>
      </c>
      <c r="Q2047" s="29">
        <v>11.9</v>
      </c>
      <c r="R2047" s="29">
        <v>11.65</v>
      </c>
      <c r="S2047" s="29">
        <v>11.8166666666667</v>
      </c>
      <c r="T2047" s="29">
        <v>525.211444444445</v>
      </c>
      <c r="U2047" s="37">
        <v>-9.79643765903307</v>
      </c>
      <c r="V2047" s="570">
        <v>12</v>
      </c>
    </row>
    <row r="2048" s="5" customFormat="1" customHeight="1" spans="1:22">
      <c r="A2048" s="47"/>
      <c r="B2048" s="42"/>
      <c r="C2048" s="61"/>
      <c r="D2048" s="569" t="s">
        <v>1042</v>
      </c>
      <c r="E2048" s="29">
        <v>104.6</v>
      </c>
      <c r="F2048" s="29">
        <v>160</v>
      </c>
      <c r="G2048" s="29">
        <v>4.1</v>
      </c>
      <c r="H2048" s="29">
        <v>36.2</v>
      </c>
      <c r="I2048" s="29">
        <v>782.926829268293</v>
      </c>
      <c r="J2048" s="29">
        <v>25.8</v>
      </c>
      <c r="K2048" s="29">
        <v>71.2707182320442</v>
      </c>
      <c r="L2048" s="29">
        <v>100</v>
      </c>
      <c r="M2048" s="29">
        <v>89.6</v>
      </c>
      <c r="N2048" s="29">
        <v>89.6</v>
      </c>
      <c r="O2048" s="29">
        <v>25.2</v>
      </c>
      <c r="P2048" s="29">
        <v>11.4</v>
      </c>
      <c r="Q2048" s="29">
        <v>11.7</v>
      </c>
      <c r="R2048" s="29">
        <v>11.5</v>
      </c>
      <c r="S2048" s="29">
        <v>11.5333333333333</v>
      </c>
      <c r="T2048" s="29">
        <v>576.666666666667</v>
      </c>
      <c r="U2048" s="37">
        <v>-5.20547945205479</v>
      </c>
      <c r="V2048" s="570">
        <v>12</v>
      </c>
    </row>
    <row r="2049" s="5" customFormat="1" customHeight="1" spans="1:22">
      <c r="A2049" s="47"/>
      <c r="B2049" s="42"/>
      <c r="C2049" s="61"/>
      <c r="D2049" s="569" t="s">
        <v>799</v>
      </c>
      <c r="E2049" s="29">
        <v>99</v>
      </c>
      <c r="F2049" s="29">
        <v>151</v>
      </c>
      <c r="G2049" s="29">
        <v>8.512</v>
      </c>
      <c r="H2049" s="29">
        <v>31.184</v>
      </c>
      <c r="I2049" s="29">
        <v>266.353383458647</v>
      </c>
      <c r="J2049" s="29">
        <v>20.78</v>
      </c>
      <c r="K2049" s="29">
        <v>66.6367367880965</v>
      </c>
      <c r="L2049" s="29">
        <v>148.8</v>
      </c>
      <c r="M2049" s="29">
        <v>131.1</v>
      </c>
      <c r="N2049" s="29">
        <v>88.1048387096774</v>
      </c>
      <c r="O2049" s="29">
        <v>24.6</v>
      </c>
      <c r="P2049" s="29">
        <v>12.91</v>
      </c>
      <c r="Q2049" s="29">
        <v>11.89</v>
      </c>
      <c r="R2049" s="29">
        <v>12.75</v>
      </c>
      <c r="S2049" s="29">
        <v>12.5166666666667</v>
      </c>
      <c r="T2049" s="29">
        <v>625.833333333333</v>
      </c>
      <c r="U2049" s="37">
        <v>4.1031327973385</v>
      </c>
      <c r="V2049" s="570">
        <v>4</v>
      </c>
    </row>
    <row r="2050" s="5" customFormat="1" customHeight="1" spans="1:22">
      <c r="A2050" s="47"/>
      <c r="B2050" s="42"/>
      <c r="C2050" s="61"/>
      <c r="D2050" s="569" t="s">
        <v>880</v>
      </c>
      <c r="E2050" s="29">
        <v>102</v>
      </c>
      <c r="F2050" s="29">
        <v>159</v>
      </c>
      <c r="G2050" s="29">
        <v>8.8</v>
      </c>
      <c r="H2050" s="29">
        <v>26.5</v>
      </c>
      <c r="I2050" s="29">
        <v>201.136363636364</v>
      </c>
      <c r="J2050" s="29">
        <v>18.9</v>
      </c>
      <c r="K2050" s="29">
        <v>71.3207547169811</v>
      </c>
      <c r="L2050" s="29">
        <v>163</v>
      </c>
      <c r="M2050" s="29">
        <v>143</v>
      </c>
      <c r="N2050" s="29">
        <v>87.7300613496933</v>
      </c>
      <c r="O2050" s="29">
        <v>23.1</v>
      </c>
      <c r="P2050" s="29">
        <v>11.49</v>
      </c>
      <c r="Q2050" s="29">
        <v>10.05</v>
      </c>
      <c r="R2050" s="29">
        <v>10.14</v>
      </c>
      <c r="S2050" s="29">
        <v>10.56</v>
      </c>
      <c r="T2050" s="29">
        <v>621.176470588235</v>
      </c>
      <c r="U2050" s="37">
        <v>-6.4935064935065</v>
      </c>
      <c r="V2050" s="570">
        <v>5</v>
      </c>
    </row>
    <row r="2051" s="5" customFormat="1" customHeight="1" spans="1:22">
      <c r="A2051" s="47"/>
      <c r="B2051" s="42"/>
      <c r="C2051" s="61"/>
      <c r="D2051" s="569" t="s">
        <v>1043</v>
      </c>
      <c r="E2051" s="29">
        <v>106.6</v>
      </c>
      <c r="F2051" s="29">
        <v>158</v>
      </c>
      <c r="G2051" s="29">
        <v>9.13</v>
      </c>
      <c r="H2051" s="29">
        <v>42.15</v>
      </c>
      <c r="I2051" s="29">
        <v>361.664841182913</v>
      </c>
      <c r="J2051" s="29">
        <v>22.03</v>
      </c>
      <c r="K2051" s="29">
        <v>52.2657176749703</v>
      </c>
      <c r="L2051" s="29">
        <v>137.73</v>
      </c>
      <c r="M2051" s="29">
        <v>125.67</v>
      </c>
      <c r="N2051" s="29">
        <v>91.2437377477674</v>
      </c>
      <c r="O2051" s="29">
        <v>25.07</v>
      </c>
      <c r="P2051" s="29">
        <v>12.88</v>
      </c>
      <c r="Q2051" s="29">
        <v>12.68</v>
      </c>
      <c r="R2051" s="29">
        <v>13.01</v>
      </c>
      <c r="S2051" s="29">
        <v>12.8566666666667</v>
      </c>
      <c r="T2051" s="29">
        <v>708.625964506173</v>
      </c>
      <c r="U2051" s="37">
        <v>6.57640232108318</v>
      </c>
      <c r="V2051" s="570">
        <v>1</v>
      </c>
    </row>
    <row r="2052" s="5" customFormat="1" customHeight="1" spans="1:22">
      <c r="A2052" s="47"/>
      <c r="B2052" s="42"/>
      <c r="C2052" s="61"/>
      <c r="D2052" s="569" t="s">
        <v>762</v>
      </c>
      <c r="E2052" s="29">
        <v>101.4</v>
      </c>
      <c r="F2052" s="29">
        <v>145</v>
      </c>
      <c r="G2052" s="29">
        <v>7.59</v>
      </c>
      <c r="H2052" s="29">
        <v>31.85</v>
      </c>
      <c r="I2052" s="29">
        <v>319.631093544137</v>
      </c>
      <c r="J2052" s="29">
        <v>28.13</v>
      </c>
      <c r="K2052" s="29">
        <v>88.320251177394</v>
      </c>
      <c r="L2052" s="29">
        <v>114</v>
      </c>
      <c r="M2052" s="29">
        <v>92.2</v>
      </c>
      <c r="N2052" s="29">
        <v>80.8771929824562</v>
      </c>
      <c r="O2052" s="29">
        <v>25.3</v>
      </c>
      <c r="P2052" s="29">
        <v>12.99</v>
      </c>
      <c r="Q2052" s="29">
        <v>13.05</v>
      </c>
      <c r="R2052" s="29">
        <v>12.54</v>
      </c>
      <c r="S2052" s="29">
        <v>12.86</v>
      </c>
      <c r="T2052" s="29">
        <v>643</v>
      </c>
      <c r="U2052" s="37">
        <v>5.84362139917695</v>
      </c>
      <c r="V2052" s="570">
        <v>9</v>
      </c>
    </row>
    <row r="2053" s="5" customFormat="1" customHeight="1" spans="1:22">
      <c r="A2053" s="47"/>
      <c r="B2053" s="42"/>
      <c r="C2053" s="61"/>
      <c r="D2053" s="572" t="s">
        <v>580</v>
      </c>
      <c r="E2053" s="31">
        <v>102.427272727273</v>
      </c>
      <c r="F2053" s="31">
        <v>150.727272727273</v>
      </c>
      <c r="G2053" s="31">
        <v>7.00381818181818</v>
      </c>
      <c r="H2053" s="31">
        <v>34.2376363636364</v>
      </c>
      <c r="I2053" s="31">
        <v>431.92765485431</v>
      </c>
      <c r="J2053" s="31">
        <v>22.9072727272727</v>
      </c>
      <c r="K2053" s="31">
        <v>68.0371068223933</v>
      </c>
      <c r="L2053" s="31">
        <v>133.324545454545</v>
      </c>
      <c r="M2053" s="31">
        <v>116.703636363636</v>
      </c>
      <c r="N2053" s="31">
        <v>87.5906143040127</v>
      </c>
      <c r="O2053" s="31">
        <v>25.6663636363636</v>
      </c>
      <c r="P2053" s="31">
        <v>12.5281818181818</v>
      </c>
      <c r="Q2053" s="31">
        <v>12.72</v>
      </c>
      <c r="R2053" s="31">
        <v>12.4754545454545</v>
      </c>
      <c r="S2053" s="31">
        <v>12.5745454545455</v>
      </c>
      <c r="T2053" s="31">
        <v>637.225416417914</v>
      </c>
      <c r="U2053" s="41">
        <v>2.25752345596085</v>
      </c>
      <c r="V2053" s="577">
        <v>3</v>
      </c>
    </row>
    <row r="2054" s="5" customFormat="1" customHeight="1" spans="1:22">
      <c r="A2054" s="47" t="s">
        <v>871</v>
      </c>
      <c r="B2054" s="42"/>
      <c r="C2054" s="61" t="s">
        <v>1048</v>
      </c>
      <c r="D2054" s="563" t="s">
        <v>757</v>
      </c>
      <c r="E2054" s="26">
        <v>100</v>
      </c>
      <c r="F2054" s="26">
        <v>142</v>
      </c>
      <c r="G2054" s="26">
        <v>7.41</v>
      </c>
      <c r="H2054" s="26">
        <v>39.4</v>
      </c>
      <c r="I2054" s="26">
        <v>431.713900134953</v>
      </c>
      <c r="J2054" s="26">
        <v>26</v>
      </c>
      <c r="K2054" s="26">
        <v>65.989847715736</v>
      </c>
      <c r="L2054" s="26">
        <v>135.3</v>
      </c>
      <c r="M2054" s="26">
        <v>112.5</v>
      </c>
      <c r="N2054" s="26">
        <v>83.1485587583148</v>
      </c>
      <c r="O2054" s="26">
        <v>29.5</v>
      </c>
      <c r="P2054" s="26">
        <v>15.4243055555556</v>
      </c>
      <c r="Q2054" s="26">
        <v>16.5788194444444</v>
      </c>
      <c r="R2054" s="26">
        <v>16.209375</v>
      </c>
      <c r="S2054" s="26">
        <v>16.0708333333333</v>
      </c>
      <c r="T2054" s="26">
        <v>805.595833333333</v>
      </c>
      <c r="U2054" s="37">
        <v>3.10092830337734</v>
      </c>
      <c r="V2054" s="241">
        <v>4</v>
      </c>
    </row>
    <row r="2055" s="5" customFormat="1" customHeight="1" spans="1:22">
      <c r="A2055" s="47"/>
      <c r="B2055" s="42"/>
      <c r="C2055" s="61"/>
      <c r="D2055" s="563" t="s">
        <v>862</v>
      </c>
      <c r="E2055" s="26">
        <v>95</v>
      </c>
      <c r="F2055" s="26">
        <v>135</v>
      </c>
      <c r="G2055" s="26">
        <v>5.7</v>
      </c>
      <c r="H2055" s="26">
        <v>33.6</v>
      </c>
      <c r="I2055" s="26">
        <v>489.473684210526</v>
      </c>
      <c r="J2055" s="26">
        <v>29.5</v>
      </c>
      <c r="K2055" s="26">
        <v>87.7976190476191</v>
      </c>
      <c r="L2055" s="26">
        <v>109.1</v>
      </c>
      <c r="M2055" s="26">
        <v>95.8</v>
      </c>
      <c r="N2055" s="26">
        <v>87.8093492208983</v>
      </c>
      <c r="O2055" s="26">
        <v>28</v>
      </c>
      <c r="P2055" s="26">
        <v>15.5</v>
      </c>
      <c r="Q2055" s="26">
        <v>14.4</v>
      </c>
      <c r="R2055" s="26">
        <v>13.9</v>
      </c>
      <c r="S2055" s="26">
        <v>14.6</v>
      </c>
      <c r="T2055" s="26">
        <v>731.866165413534</v>
      </c>
      <c r="U2055" s="37">
        <v>7.09046454767726</v>
      </c>
      <c r="V2055" s="241">
        <v>1</v>
      </c>
    </row>
    <row r="2056" s="5" customFormat="1" customHeight="1" spans="1:22">
      <c r="A2056" s="47"/>
      <c r="B2056" s="42"/>
      <c r="C2056" s="61"/>
      <c r="D2056" s="563" t="s">
        <v>784</v>
      </c>
      <c r="E2056" s="26">
        <v>93.4</v>
      </c>
      <c r="F2056" s="26">
        <v>151</v>
      </c>
      <c r="G2056" s="26">
        <v>8.36</v>
      </c>
      <c r="H2056" s="26">
        <v>32.24</v>
      </c>
      <c r="I2056" s="26">
        <v>285.645933014354</v>
      </c>
      <c r="J2056" s="26">
        <v>25.81</v>
      </c>
      <c r="K2056" s="26">
        <v>80.0558312655087</v>
      </c>
      <c r="L2056" s="26">
        <v>134.62</v>
      </c>
      <c r="M2056" s="26">
        <v>126.62</v>
      </c>
      <c r="N2056" s="26">
        <v>94.0573466052593</v>
      </c>
      <c r="O2056" s="26">
        <v>25.22</v>
      </c>
      <c r="P2056" s="26">
        <v>15.853125</v>
      </c>
      <c r="Q2056" s="26">
        <v>15.5166666666667</v>
      </c>
      <c r="R2056" s="26">
        <v>15.8630208333333</v>
      </c>
      <c r="S2056" s="26">
        <v>15.7442708333333</v>
      </c>
      <c r="T2056" s="26">
        <v>789.225967261905</v>
      </c>
      <c r="U2056" s="37">
        <v>4.19122462344466</v>
      </c>
      <c r="V2056" s="241">
        <v>3</v>
      </c>
    </row>
    <row r="2057" s="5" customFormat="1" customHeight="1" spans="1:22">
      <c r="A2057" s="47"/>
      <c r="B2057" s="42"/>
      <c r="C2057" s="61"/>
      <c r="D2057" s="563" t="s">
        <v>798</v>
      </c>
      <c r="E2057" s="26">
        <v>108.8</v>
      </c>
      <c r="F2057" s="26">
        <v>150</v>
      </c>
      <c r="G2057" s="26">
        <v>5.8</v>
      </c>
      <c r="H2057" s="26">
        <v>30.9</v>
      </c>
      <c r="I2057" s="26">
        <v>432.758620689655</v>
      </c>
      <c r="J2057" s="26">
        <v>23.5</v>
      </c>
      <c r="K2057" s="26">
        <v>76.0517799352751</v>
      </c>
      <c r="L2057" s="26">
        <v>131.85</v>
      </c>
      <c r="M2057" s="26">
        <v>118.69</v>
      </c>
      <c r="N2057" s="26">
        <v>90.0189609404626</v>
      </c>
      <c r="O2057" s="26">
        <v>25.77</v>
      </c>
      <c r="P2057" s="26">
        <v>13.74</v>
      </c>
      <c r="Q2057" s="26">
        <v>13.71</v>
      </c>
      <c r="R2057" s="26">
        <v>14.18</v>
      </c>
      <c r="S2057" s="26">
        <v>13.8766666666667</v>
      </c>
      <c r="T2057" s="26">
        <v>695.607042606516</v>
      </c>
      <c r="U2057" s="37">
        <v>11.3399304626906</v>
      </c>
      <c r="V2057" s="241">
        <v>1</v>
      </c>
    </row>
    <row r="2058" s="5" customFormat="1" customHeight="1" spans="1:22">
      <c r="A2058" s="47"/>
      <c r="B2058" s="42"/>
      <c r="C2058" s="61"/>
      <c r="D2058" s="563" t="s">
        <v>990</v>
      </c>
      <c r="E2058" s="26">
        <v>95.2</v>
      </c>
      <c r="F2058" s="26">
        <v>146</v>
      </c>
      <c r="G2058" s="26">
        <v>8.6</v>
      </c>
      <c r="H2058" s="26">
        <v>33.3</v>
      </c>
      <c r="I2058" s="26">
        <v>287.209302325581</v>
      </c>
      <c r="J2058" s="26">
        <v>29.4</v>
      </c>
      <c r="K2058" s="26">
        <v>88.2882882882883</v>
      </c>
      <c r="L2058" s="26">
        <v>114.8</v>
      </c>
      <c r="M2058" s="26">
        <v>110.1</v>
      </c>
      <c r="N2058" s="26">
        <v>95.9059233449477</v>
      </c>
      <c r="O2058" s="26">
        <v>26.5</v>
      </c>
      <c r="P2058" s="26">
        <v>15.86</v>
      </c>
      <c r="Q2058" s="26">
        <v>15.45</v>
      </c>
      <c r="R2058" s="26">
        <v>16.57</v>
      </c>
      <c r="S2058" s="26">
        <v>15.96</v>
      </c>
      <c r="T2058" s="26">
        <v>800.04</v>
      </c>
      <c r="U2058" s="37">
        <v>17.0373991689074</v>
      </c>
      <c r="V2058" s="241">
        <v>2</v>
      </c>
    </row>
    <row r="2059" s="5" customFormat="1" customHeight="1" spans="1:22">
      <c r="A2059" s="47"/>
      <c r="B2059" s="42"/>
      <c r="C2059" s="61"/>
      <c r="D2059" s="563" t="s">
        <v>781</v>
      </c>
      <c r="E2059" s="26">
        <v>105</v>
      </c>
      <c r="F2059" s="26">
        <v>147</v>
      </c>
      <c r="G2059" s="26">
        <v>4.6</v>
      </c>
      <c r="H2059" s="26">
        <v>28.2</v>
      </c>
      <c r="I2059" s="26">
        <v>513.04347826087</v>
      </c>
      <c r="J2059" s="26">
        <v>20.2</v>
      </c>
      <c r="K2059" s="26">
        <v>71.6312056737589</v>
      </c>
      <c r="L2059" s="26">
        <v>145.7</v>
      </c>
      <c r="M2059" s="26">
        <v>140</v>
      </c>
      <c r="N2059" s="26">
        <v>96.0878517501716</v>
      </c>
      <c r="O2059" s="26">
        <v>26.6</v>
      </c>
      <c r="P2059" s="26">
        <v>15.2418</v>
      </c>
      <c r="Q2059" s="26">
        <v>14.4172</v>
      </c>
      <c r="R2059" s="26">
        <v>14.896</v>
      </c>
      <c r="S2059" s="26">
        <v>14.8516666666667</v>
      </c>
      <c r="T2059" s="26">
        <v>744.481666666667</v>
      </c>
      <c r="U2059" s="37">
        <v>9.50098060579655</v>
      </c>
      <c r="V2059" s="241">
        <v>2</v>
      </c>
    </row>
    <row r="2060" s="5" customFormat="1" customHeight="1" spans="1:22">
      <c r="A2060" s="47"/>
      <c r="B2060" s="42"/>
      <c r="C2060" s="61"/>
      <c r="D2060" s="563" t="s">
        <v>1042</v>
      </c>
      <c r="E2060" s="26">
        <v>93.6</v>
      </c>
      <c r="F2060" s="26">
        <v>154</v>
      </c>
      <c r="G2060" s="26">
        <v>4</v>
      </c>
      <c r="H2060" s="26">
        <v>28.5</v>
      </c>
      <c r="I2060" s="26">
        <v>612.5</v>
      </c>
      <c r="J2060" s="26">
        <v>19.2</v>
      </c>
      <c r="K2060" s="26">
        <v>67.3684210526316</v>
      </c>
      <c r="L2060" s="26">
        <v>141.32</v>
      </c>
      <c r="M2060" s="26">
        <v>136.8</v>
      </c>
      <c r="N2060" s="26">
        <v>96.8015850551939</v>
      </c>
      <c r="O2060" s="26">
        <v>27.1</v>
      </c>
      <c r="P2060" s="26">
        <v>14.05</v>
      </c>
      <c r="Q2060" s="26">
        <v>14.16</v>
      </c>
      <c r="R2060" s="26">
        <v>14.23</v>
      </c>
      <c r="S2060" s="26">
        <v>14.1466666666667</v>
      </c>
      <c r="T2060" s="26">
        <v>709.141553884712</v>
      </c>
      <c r="U2060" s="37">
        <v>3.68922550696311</v>
      </c>
      <c r="V2060" s="241">
        <v>7</v>
      </c>
    </row>
    <row r="2061" s="5" customFormat="1" customHeight="1" spans="1:22">
      <c r="A2061" s="47"/>
      <c r="B2061" s="42"/>
      <c r="C2061" s="61"/>
      <c r="D2061" s="563" t="s">
        <v>799</v>
      </c>
      <c r="E2061" s="26">
        <v>98.5</v>
      </c>
      <c r="F2061" s="26">
        <v>146</v>
      </c>
      <c r="G2061" s="26">
        <v>7.7</v>
      </c>
      <c r="H2061" s="26">
        <v>28.66</v>
      </c>
      <c r="I2061" s="26">
        <v>272.207792207792</v>
      </c>
      <c r="J2061" s="26">
        <v>22.8</v>
      </c>
      <c r="K2061" s="26">
        <v>79.5533845080251</v>
      </c>
      <c r="L2061" s="26">
        <v>125.3</v>
      </c>
      <c r="M2061" s="26">
        <v>122</v>
      </c>
      <c r="N2061" s="26">
        <v>97.366320830008</v>
      </c>
      <c r="O2061" s="26">
        <v>27.1</v>
      </c>
      <c r="P2061" s="26">
        <v>14.45</v>
      </c>
      <c r="Q2061" s="26">
        <v>14.15</v>
      </c>
      <c r="R2061" s="26">
        <v>13.83</v>
      </c>
      <c r="S2061" s="26">
        <v>14.1433333333333</v>
      </c>
      <c r="T2061" s="26">
        <v>708.974461152882</v>
      </c>
      <c r="U2061" s="37">
        <v>3.43734763529986</v>
      </c>
      <c r="V2061" s="241">
        <v>2</v>
      </c>
    </row>
    <row r="2062" s="5" customFormat="1" customHeight="1" spans="1:22">
      <c r="A2062" s="47"/>
      <c r="B2062" s="42"/>
      <c r="C2062" s="61"/>
      <c r="D2062" s="563" t="s">
        <v>880</v>
      </c>
      <c r="E2062" s="26">
        <v>98</v>
      </c>
      <c r="F2062" s="26">
        <v>153</v>
      </c>
      <c r="G2062" s="26">
        <v>9.9</v>
      </c>
      <c r="H2062" s="26">
        <v>39.5</v>
      </c>
      <c r="I2062" s="26">
        <v>298.989898989899</v>
      </c>
      <c r="J2062" s="26">
        <v>26.2</v>
      </c>
      <c r="K2062" s="26">
        <v>66.3291139240506</v>
      </c>
      <c r="L2062" s="26">
        <v>135.3</v>
      </c>
      <c r="M2062" s="26">
        <v>128.5</v>
      </c>
      <c r="N2062" s="26">
        <v>94.9741315594974</v>
      </c>
      <c r="O2062" s="26">
        <v>25.4</v>
      </c>
      <c r="P2062" s="26">
        <v>16.74</v>
      </c>
      <c r="Q2062" s="26">
        <v>17.075</v>
      </c>
      <c r="R2062" s="26">
        <v>17.42</v>
      </c>
      <c r="S2062" s="26">
        <v>17.0783333333333</v>
      </c>
      <c r="T2062" s="26">
        <v>856.099611528822</v>
      </c>
      <c r="U2062" s="37">
        <v>11.3320295523685</v>
      </c>
      <c r="V2062" s="241">
        <v>2</v>
      </c>
    </row>
    <row r="2063" s="5" customFormat="1" customHeight="1" spans="1:22">
      <c r="A2063" s="47"/>
      <c r="B2063" s="42"/>
      <c r="C2063" s="61"/>
      <c r="D2063" s="563" t="s">
        <v>1043</v>
      </c>
      <c r="E2063" s="26">
        <v>106.04</v>
      </c>
      <c r="F2063" s="26">
        <v>155</v>
      </c>
      <c r="G2063" s="26">
        <v>8.16</v>
      </c>
      <c r="H2063" s="26">
        <v>32.84</v>
      </c>
      <c r="I2063" s="26">
        <v>302.450980392157</v>
      </c>
      <c r="J2063" s="26">
        <v>25.07</v>
      </c>
      <c r="K2063" s="26">
        <v>76.3398294762485</v>
      </c>
      <c r="L2063" s="26">
        <v>135.4</v>
      </c>
      <c r="M2063" s="26">
        <v>122.07</v>
      </c>
      <c r="N2063" s="26">
        <v>90.1550960118168</v>
      </c>
      <c r="O2063" s="26">
        <v>25.04</v>
      </c>
      <c r="P2063" s="26">
        <v>15.0416666666667</v>
      </c>
      <c r="Q2063" s="26">
        <v>14.8536458333333</v>
      </c>
      <c r="R2063" s="26">
        <v>15.3880208333333</v>
      </c>
      <c r="S2063" s="26">
        <v>15.0944444444444</v>
      </c>
      <c r="T2063" s="26">
        <v>756.651587301587</v>
      </c>
      <c r="U2063" s="37">
        <v>4.37956204379563</v>
      </c>
      <c r="V2063" s="241">
        <v>1</v>
      </c>
    </row>
    <row r="2064" s="5" customFormat="1" customHeight="1" spans="1:22">
      <c r="A2064" s="47"/>
      <c r="B2064" s="42"/>
      <c r="C2064" s="61"/>
      <c r="D2064" s="563" t="s">
        <v>762</v>
      </c>
      <c r="E2064" s="26">
        <v>95</v>
      </c>
      <c r="F2064" s="26">
        <v>146</v>
      </c>
      <c r="G2064" s="26">
        <v>6.1</v>
      </c>
      <c r="H2064" s="26">
        <v>36.5</v>
      </c>
      <c r="I2064" s="26">
        <v>498.360655737705</v>
      </c>
      <c r="J2064" s="26">
        <v>32.7</v>
      </c>
      <c r="K2064" s="26">
        <v>89.5890410958904</v>
      </c>
      <c r="L2064" s="26">
        <v>96.1</v>
      </c>
      <c r="M2064" s="26">
        <v>90.8</v>
      </c>
      <c r="N2064" s="26">
        <v>94.4849115504683</v>
      </c>
      <c r="O2064" s="26">
        <v>26.4</v>
      </c>
      <c r="P2064" s="26">
        <v>15.3</v>
      </c>
      <c r="Q2064" s="26">
        <v>14.7</v>
      </c>
      <c r="R2064" s="26">
        <v>16.6</v>
      </c>
      <c r="S2064" s="26">
        <v>15.5333333333333</v>
      </c>
      <c r="T2064" s="26">
        <v>778.652130325814</v>
      </c>
      <c r="U2064" s="37">
        <v>11.2171837708831</v>
      </c>
      <c r="V2064" s="241">
        <v>5</v>
      </c>
    </row>
    <row r="2065" s="5" customFormat="1" customHeight="1" spans="1:22">
      <c r="A2065" s="47"/>
      <c r="B2065" s="42"/>
      <c r="C2065" s="61"/>
      <c r="D2065" s="566" t="s">
        <v>580</v>
      </c>
      <c r="E2065" s="28">
        <v>98.9581818181818</v>
      </c>
      <c r="F2065" s="28">
        <v>147.727272727273</v>
      </c>
      <c r="G2065" s="28">
        <v>6.93909090909091</v>
      </c>
      <c r="H2065" s="28">
        <v>33.0581818181818</v>
      </c>
      <c r="I2065" s="28">
        <v>402.214022360318</v>
      </c>
      <c r="J2065" s="28">
        <v>25.4890909090909</v>
      </c>
      <c r="K2065" s="28">
        <v>77.1813056348211</v>
      </c>
      <c r="L2065" s="28">
        <v>127.708181818182</v>
      </c>
      <c r="M2065" s="28">
        <v>118.534545454545</v>
      </c>
      <c r="N2065" s="28">
        <v>92.8009123297308</v>
      </c>
      <c r="O2065" s="28">
        <v>26.6027272727273</v>
      </c>
      <c r="P2065" s="28">
        <v>15.2000815656566</v>
      </c>
      <c r="Q2065" s="28">
        <v>15.0010301767677</v>
      </c>
      <c r="R2065" s="28">
        <v>15.3714924242424</v>
      </c>
      <c r="S2065" s="28">
        <v>15.1908680555556</v>
      </c>
      <c r="T2065" s="28">
        <v>761.485092679616</v>
      </c>
      <c r="U2065" s="41">
        <v>7.75107764429538</v>
      </c>
      <c r="V2065" s="242">
        <v>2</v>
      </c>
    </row>
    <row r="2066" s="5" customFormat="1" customHeight="1" spans="1:22">
      <c r="A2066" s="47" t="s">
        <v>866</v>
      </c>
      <c r="B2066" s="42"/>
      <c r="C2066" s="61" t="s">
        <v>1049</v>
      </c>
      <c r="D2066" s="567" t="s">
        <v>757</v>
      </c>
      <c r="E2066" s="92">
        <v>108</v>
      </c>
      <c r="F2066" s="92">
        <v>151</v>
      </c>
      <c r="G2066" s="92">
        <v>5.9</v>
      </c>
      <c r="H2066" s="92">
        <v>31.3</v>
      </c>
      <c r="I2066" s="92">
        <v>430.508474576271</v>
      </c>
      <c r="J2066" s="92">
        <v>26.92</v>
      </c>
      <c r="K2066" s="92">
        <v>86.0063897763578</v>
      </c>
      <c r="L2066" s="92">
        <v>95.82</v>
      </c>
      <c r="M2066" s="92">
        <v>87.64</v>
      </c>
      <c r="N2066" s="92">
        <v>91.4631600918389</v>
      </c>
      <c r="O2066" s="92">
        <v>29.4</v>
      </c>
      <c r="P2066" s="92">
        <v>326.019386574074</v>
      </c>
      <c r="Q2066" s="92">
        <v>283.578993055556</v>
      </c>
      <c r="R2066" s="92"/>
      <c r="S2066" s="92">
        <v>304.799189814815</v>
      </c>
      <c r="T2066" s="92">
        <v>609.59837962963</v>
      </c>
      <c r="U2066" s="61">
        <v>0.893997445721593</v>
      </c>
      <c r="V2066" s="571">
        <v>3</v>
      </c>
    </row>
    <row r="2067" s="5" customFormat="1" customHeight="1" spans="1:22">
      <c r="A2067" s="47"/>
      <c r="B2067" s="42"/>
      <c r="C2067" s="61"/>
      <c r="D2067" s="567" t="s">
        <v>784</v>
      </c>
      <c r="E2067" s="92">
        <v>98.07</v>
      </c>
      <c r="F2067" s="92">
        <v>153</v>
      </c>
      <c r="G2067" s="92">
        <v>8.93</v>
      </c>
      <c r="H2067" s="92">
        <v>41.96</v>
      </c>
      <c r="I2067" s="92">
        <v>369.876819708847</v>
      </c>
      <c r="J2067" s="92">
        <v>26.67</v>
      </c>
      <c r="K2067" s="92">
        <v>63.5605338417541</v>
      </c>
      <c r="L2067" s="92">
        <v>117.53</v>
      </c>
      <c r="M2067" s="92">
        <v>109.04</v>
      </c>
      <c r="N2067" s="92">
        <v>92.7763124308687</v>
      </c>
      <c r="O2067" s="92">
        <v>26.71</v>
      </c>
      <c r="P2067" s="92">
        <v>334.6834</v>
      </c>
      <c r="Q2067" s="92">
        <v>315.5666</v>
      </c>
      <c r="R2067" s="92"/>
      <c r="S2067" s="92">
        <v>325.125</v>
      </c>
      <c r="T2067" s="92">
        <v>650.25</v>
      </c>
      <c r="U2067" s="61">
        <v>1.64285490980711</v>
      </c>
      <c r="V2067" s="571">
        <v>1</v>
      </c>
    </row>
    <row r="2068" s="5" customFormat="1" customHeight="1" spans="1:22">
      <c r="A2068" s="47"/>
      <c r="B2068" s="42"/>
      <c r="C2068" s="61"/>
      <c r="D2068" s="567" t="s">
        <v>798</v>
      </c>
      <c r="E2068" s="92">
        <v>108.4</v>
      </c>
      <c r="F2068" s="92">
        <v>149</v>
      </c>
      <c r="G2068" s="92">
        <v>6.1</v>
      </c>
      <c r="H2068" s="92">
        <v>26.4</v>
      </c>
      <c r="I2068" s="92">
        <v>332.786885245902</v>
      </c>
      <c r="J2068" s="92">
        <v>22.3</v>
      </c>
      <c r="K2068" s="92">
        <v>84.469696969697</v>
      </c>
      <c r="L2068" s="92">
        <v>147.7</v>
      </c>
      <c r="M2068" s="92">
        <v>128.8</v>
      </c>
      <c r="N2068" s="92">
        <v>87.2037914691943</v>
      </c>
      <c r="O2068" s="92">
        <v>25.54</v>
      </c>
      <c r="P2068" s="92">
        <v>341.546311844078</v>
      </c>
      <c r="Q2068" s="92">
        <v>333.030143928036</v>
      </c>
      <c r="R2068" s="92"/>
      <c r="S2068" s="92">
        <v>337.288227886057</v>
      </c>
      <c r="T2068" s="92">
        <v>674.576455772114</v>
      </c>
      <c r="U2068" s="61">
        <v>3.07288166656485</v>
      </c>
      <c r="V2068" s="571">
        <v>3</v>
      </c>
    </row>
    <row r="2069" s="5" customFormat="1" customHeight="1" spans="1:22">
      <c r="A2069" s="47"/>
      <c r="B2069" s="42"/>
      <c r="C2069" s="61"/>
      <c r="D2069" s="567" t="s">
        <v>862</v>
      </c>
      <c r="E2069" s="92">
        <v>95.7</v>
      </c>
      <c r="F2069" s="92">
        <v>156</v>
      </c>
      <c r="G2069" s="92">
        <v>8.3</v>
      </c>
      <c r="H2069" s="92">
        <v>39.5</v>
      </c>
      <c r="I2069" s="92">
        <v>375.903614457831</v>
      </c>
      <c r="J2069" s="92">
        <v>22.1</v>
      </c>
      <c r="K2069" s="92">
        <v>55.9493670886076</v>
      </c>
      <c r="L2069" s="92">
        <v>125.6</v>
      </c>
      <c r="M2069" s="92">
        <v>118.3</v>
      </c>
      <c r="N2069" s="92">
        <v>94.187898089172</v>
      </c>
      <c r="O2069" s="92">
        <v>23.4</v>
      </c>
      <c r="P2069" s="92">
        <v>297.6</v>
      </c>
      <c r="Q2069" s="92">
        <v>306.98</v>
      </c>
      <c r="R2069" s="92"/>
      <c r="S2069" s="92">
        <v>302.29</v>
      </c>
      <c r="T2069" s="92">
        <v>604.308074962519</v>
      </c>
      <c r="U2069" s="61">
        <v>2.57898130238557</v>
      </c>
      <c r="V2069" s="571">
        <v>3</v>
      </c>
    </row>
    <row r="2070" s="5" customFormat="1" customHeight="1" spans="1:22">
      <c r="A2070" s="47"/>
      <c r="B2070" s="42"/>
      <c r="C2070" s="61"/>
      <c r="D2070" s="567" t="s">
        <v>781</v>
      </c>
      <c r="E2070" s="92">
        <v>97.3</v>
      </c>
      <c r="F2070" s="92">
        <v>145</v>
      </c>
      <c r="G2070" s="92">
        <v>8.1</v>
      </c>
      <c r="H2070" s="92">
        <v>36.1</v>
      </c>
      <c r="I2070" s="92">
        <v>345.679012345679</v>
      </c>
      <c r="J2070" s="92">
        <v>23.2</v>
      </c>
      <c r="K2070" s="92">
        <v>64.2659279778393</v>
      </c>
      <c r="L2070" s="92">
        <v>120.1</v>
      </c>
      <c r="M2070" s="92">
        <v>111.3</v>
      </c>
      <c r="N2070" s="92">
        <v>92.6727726894255</v>
      </c>
      <c r="O2070" s="92">
        <v>26.2</v>
      </c>
      <c r="P2070" s="92">
        <v>337.439093333333</v>
      </c>
      <c r="Q2070" s="92">
        <v>332.48329</v>
      </c>
      <c r="R2070" s="92"/>
      <c r="S2070" s="92">
        <v>334.961191666667</v>
      </c>
      <c r="T2070" s="92">
        <v>669.922383333333</v>
      </c>
      <c r="U2070" s="61">
        <v>4.89230662166396</v>
      </c>
      <c r="V2070" s="571">
        <v>2</v>
      </c>
    </row>
    <row r="2071" s="5" customFormat="1" customHeight="1" spans="1:22">
      <c r="A2071" s="47"/>
      <c r="B2071" s="42"/>
      <c r="C2071" s="61"/>
      <c r="D2071" s="567" t="s">
        <v>1042</v>
      </c>
      <c r="E2071" s="92">
        <v>80.1</v>
      </c>
      <c r="F2071" s="92">
        <v>151</v>
      </c>
      <c r="G2071" s="52">
        <v>4.1</v>
      </c>
      <c r="H2071" s="52">
        <v>29.7</v>
      </c>
      <c r="I2071" s="92">
        <v>624.390243902439</v>
      </c>
      <c r="J2071" s="52">
        <v>24.3</v>
      </c>
      <c r="K2071" s="92">
        <v>81.8181818181818</v>
      </c>
      <c r="L2071" s="92">
        <v>116.6</v>
      </c>
      <c r="M2071" s="92">
        <v>105.6</v>
      </c>
      <c r="N2071" s="92">
        <v>90.5660377358491</v>
      </c>
      <c r="O2071" s="92">
        <v>23.6</v>
      </c>
      <c r="P2071" s="92">
        <v>301.515075</v>
      </c>
      <c r="Q2071" s="92">
        <v>297.01485</v>
      </c>
      <c r="R2071" s="92"/>
      <c r="S2071" s="92">
        <v>299.2649625</v>
      </c>
      <c r="T2071" s="92">
        <v>598.529925</v>
      </c>
      <c r="U2071" s="61">
        <v>4.48065173116091</v>
      </c>
      <c r="V2071" s="571">
        <v>2</v>
      </c>
    </row>
    <row r="2072" s="5" customFormat="1" customHeight="1" spans="1:22">
      <c r="A2072" s="47"/>
      <c r="B2072" s="42"/>
      <c r="C2072" s="61"/>
      <c r="D2072" s="567" t="s">
        <v>799</v>
      </c>
      <c r="E2072" s="92">
        <v>92.5</v>
      </c>
      <c r="F2072" s="92">
        <v>139</v>
      </c>
      <c r="G2072" s="52">
        <v>6.8524</v>
      </c>
      <c r="H2072" s="52">
        <v>24.539</v>
      </c>
      <c r="I2072" s="92">
        <v>258.108108108108</v>
      </c>
      <c r="J2072" s="52">
        <v>20.1868</v>
      </c>
      <c r="K2072" s="92">
        <v>82.2641509433962</v>
      </c>
      <c r="L2072" s="92">
        <v>135.333333333333</v>
      </c>
      <c r="M2072" s="92">
        <v>127.333333333333</v>
      </c>
      <c r="N2072" s="92">
        <v>94.0886699507389</v>
      </c>
      <c r="O2072" s="92">
        <v>29.108</v>
      </c>
      <c r="P2072" s="92">
        <v>314.987175238666</v>
      </c>
      <c r="Q2072" s="92">
        <v>306.385172377168</v>
      </c>
      <c r="R2072" s="92"/>
      <c r="S2072" s="92">
        <v>310.686173807918</v>
      </c>
      <c r="T2072" s="92">
        <v>621.372347615835</v>
      </c>
      <c r="U2072" s="61">
        <v>3.08364838503038</v>
      </c>
      <c r="V2072" s="571">
        <v>1</v>
      </c>
    </row>
    <row r="2073" s="5" customFormat="1" customHeight="1" spans="1:22">
      <c r="A2073" s="47"/>
      <c r="B2073" s="42"/>
      <c r="C2073" s="61"/>
      <c r="D2073" s="567" t="s">
        <v>880</v>
      </c>
      <c r="E2073" s="92">
        <v>95.6</v>
      </c>
      <c r="F2073" s="92">
        <v>155</v>
      </c>
      <c r="G2073" s="92">
        <v>8.3</v>
      </c>
      <c r="H2073" s="92">
        <v>39.5</v>
      </c>
      <c r="I2073" s="92">
        <v>375.903614457831</v>
      </c>
      <c r="J2073" s="92">
        <v>19.9</v>
      </c>
      <c r="K2073" s="92">
        <v>50.379746835443</v>
      </c>
      <c r="L2073" s="92">
        <v>135.3</v>
      </c>
      <c r="M2073" s="92">
        <v>128.5</v>
      </c>
      <c r="N2073" s="92">
        <v>94.9741315594974</v>
      </c>
      <c r="O2073" s="92">
        <v>25.4</v>
      </c>
      <c r="P2073" s="92">
        <v>300.09</v>
      </c>
      <c r="Q2073" s="92">
        <v>304.22</v>
      </c>
      <c r="R2073" s="92"/>
      <c r="S2073" s="92">
        <v>302.155</v>
      </c>
      <c r="T2073" s="92">
        <v>604.038196401799</v>
      </c>
      <c r="U2073" s="61">
        <v>3.14217443249701</v>
      </c>
      <c r="V2073" s="571">
        <v>3</v>
      </c>
    </row>
    <row r="2074" s="5" customFormat="1" customHeight="1" spans="1:22">
      <c r="A2074" s="47"/>
      <c r="B2074" s="42"/>
      <c r="C2074" s="61"/>
      <c r="D2074" s="567" t="s">
        <v>1043</v>
      </c>
      <c r="E2074" s="92">
        <v>97.3</v>
      </c>
      <c r="F2074" s="92">
        <v>153</v>
      </c>
      <c r="G2074" s="92">
        <v>8.73</v>
      </c>
      <c r="H2074" s="92">
        <v>40.3</v>
      </c>
      <c r="I2074" s="92">
        <v>361.626575028637</v>
      </c>
      <c r="J2074" s="92">
        <v>28.2</v>
      </c>
      <c r="K2074" s="92">
        <v>69.9751861042184</v>
      </c>
      <c r="L2074" s="92">
        <v>117.49</v>
      </c>
      <c r="M2074" s="92">
        <v>109.44</v>
      </c>
      <c r="N2074" s="92">
        <v>93.1483530513235</v>
      </c>
      <c r="O2074" s="92">
        <v>25.4</v>
      </c>
      <c r="P2074" s="92">
        <v>334.0167</v>
      </c>
      <c r="Q2074" s="92">
        <v>306.013300000001</v>
      </c>
      <c r="R2074" s="92"/>
      <c r="S2074" s="92">
        <v>320.015</v>
      </c>
      <c r="T2074" s="92">
        <v>640.03</v>
      </c>
      <c r="U2074" s="61">
        <v>2.17592592592592</v>
      </c>
      <c r="V2074" s="571">
        <v>1</v>
      </c>
    </row>
    <row r="2075" s="5" customFormat="1" customHeight="1" spans="1:22">
      <c r="A2075" s="47"/>
      <c r="B2075" s="42"/>
      <c r="C2075" s="61"/>
      <c r="D2075" s="567" t="s">
        <v>762</v>
      </c>
      <c r="E2075" s="92">
        <v>98</v>
      </c>
      <c r="F2075" s="92">
        <v>151</v>
      </c>
      <c r="G2075" s="92">
        <v>6.9</v>
      </c>
      <c r="H2075" s="92">
        <v>45.1</v>
      </c>
      <c r="I2075" s="92">
        <v>553.623188405797</v>
      </c>
      <c r="J2075" s="92">
        <v>21.3</v>
      </c>
      <c r="K2075" s="92">
        <v>47.2283813747228</v>
      </c>
      <c r="L2075" s="92">
        <v>109.6</v>
      </c>
      <c r="M2075" s="92">
        <v>101.9</v>
      </c>
      <c r="N2075" s="92">
        <v>92.9744525547445</v>
      </c>
      <c r="O2075" s="92">
        <v>29.4</v>
      </c>
      <c r="P2075" s="92">
        <v>298.8</v>
      </c>
      <c r="Q2075" s="92">
        <v>309.5</v>
      </c>
      <c r="R2075" s="92"/>
      <c r="S2075" s="92">
        <v>304.15</v>
      </c>
      <c r="T2075" s="92">
        <v>608.3</v>
      </c>
      <c r="U2075" s="61">
        <v>2.51095382541287</v>
      </c>
      <c r="V2075" s="571">
        <v>3</v>
      </c>
    </row>
    <row r="2076" s="5" customFormat="1" customHeight="1" spans="1:22">
      <c r="A2076" s="47"/>
      <c r="B2076" s="42"/>
      <c r="C2076" s="61"/>
      <c r="D2076" s="568" t="s">
        <v>580</v>
      </c>
      <c r="E2076" s="93">
        <v>97.097</v>
      </c>
      <c r="F2076" s="93">
        <v>150.3</v>
      </c>
      <c r="G2076" s="93">
        <v>7.22124</v>
      </c>
      <c r="H2076" s="93">
        <v>35.4399</v>
      </c>
      <c r="I2076" s="93">
        <v>402.840653623734</v>
      </c>
      <c r="J2076" s="93">
        <v>23.50768</v>
      </c>
      <c r="K2076" s="93">
        <v>68.5917562730218</v>
      </c>
      <c r="L2076" s="93">
        <v>122.107333333333</v>
      </c>
      <c r="M2076" s="93">
        <v>112.785333333333</v>
      </c>
      <c r="N2076" s="93">
        <v>92.4055579622653</v>
      </c>
      <c r="O2076" s="93">
        <v>26.4158</v>
      </c>
      <c r="P2076" s="93">
        <v>318.669714199015</v>
      </c>
      <c r="Q2076" s="93">
        <v>309.477234936076</v>
      </c>
      <c r="R2076" s="93"/>
      <c r="S2076" s="93">
        <v>314.073474567546</v>
      </c>
      <c r="T2076" s="93">
        <v>628.092576271523</v>
      </c>
      <c r="U2076" s="62">
        <v>2.84331397436874</v>
      </c>
      <c r="V2076" s="109"/>
    </row>
    <row r="2077" s="1" customFormat="1" customHeight="1" spans="1:22">
      <c r="A2077" s="264" t="s">
        <v>871</v>
      </c>
      <c r="B2077" s="27" t="s">
        <v>1050</v>
      </c>
      <c r="C2077" s="265" t="s">
        <v>1051</v>
      </c>
      <c r="D2077" s="32" t="s">
        <v>774</v>
      </c>
      <c r="E2077" s="477">
        <v>95.8</v>
      </c>
      <c r="F2077" s="295">
        <v>147</v>
      </c>
      <c r="G2077" s="295">
        <v>10.7</v>
      </c>
      <c r="H2077" s="295">
        <v>27</v>
      </c>
      <c r="I2077" s="295">
        <v>153.1</v>
      </c>
      <c r="J2077" s="295">
        <v>24.3</v>
      </c>
      <c r="K2077" s="295">
        <v>90</v>
      </c>
      <c r="L2077" s="295">
        <v>118.5</v>
      </c>
      <c r="M2077" s="295">
        <v>109.6</v>
      </c>
      <c r="N2077" s="295">
        <v>92.5</v>
      </c>
      <c r="O2077" s="295">
        <v>25.5</v>
      </c>
      <c r="P2077" s="43">
        <v>12.44</v>
      </c>
      <c r="Q2077" s="43">
        <v>12.89</v>
      </c>
      <c r="R2077" s="43">
        <v>12.29</v>
      </c>
      <c r="S2077" s="43">
        <v>12.54</v>
      </c>
      <c r="T2077" s="295">
        <v>627</v>
      </c>
      <c r="U2077" s="43">
        <v>12.57</v>
      </c>
      <c r="V2077" s="44">
        <v>1</v>
      </c>
    </row>
    <row r="2078" s="1" customFormat="1" customHeight="1" spans="1:22">
      <c r="A2078" s="266"/>
      <c r="B2078" s="42"/>
      <c r="C2078" s="266"/>
      <c r="D2078" s="32" t="s">
        <v>752</v>
      </c>
      <c r="E2078" s="477">
        <v>97.7</v>
      </c>
      <c r="F2078" s="477">
        <v>155</v>
      </c>
      <c r="G2078" s="477">
        <v>9.2</v>
      </c>
      <c r="H2078" s="477">
        <v>40.5</v>
      </c>
      <c r="I2078" s="295">
        <v>342.1</v>
      </c>
      <c r="J2078" s="295">
        <v>21.9</v>
      </c>
      <c r="K2078" s="295">
        <v>54</v>
      </c>
      <c r="L2078" s="295">
        <v>137.2</v>
      </c>
      <c r="M2078" s="295">
        <v>129.3</v>
      </c>
      <c r="N2078" s="295">
        <v>94.2</v>
      </c>
      <c r="O2078" s="295">
        <v>29.1</v>
      </c>
      <c r="P2078" s="43">
        <v>13.34</v>
      </c>
      <c r="Q2078" s="43">
        <v>13.14</v>
      </c>
      <c r="R2078" s="43">
        <v>13.81</v>
      </c>
      <c r="S2078" s="43">
        <v>13.43</v>
      </c>
      <c r="T2078" s="295">
        <v>671.5</v>
      </c>
      <c r="U2078" s="43">
        <v>0.6</v>
      </c>
      <c r="V2078" s="44">
        <v>8</v>
      </c>
    </row>
    <row r="2079" s="5" customFormat="1" customHeight="1" spans="1:22">
      <c r="A2079" s="266"/>
      <c r="B2079" s="42"/>
      <c r="C2079" s="266"/>
      <c r="D2079" s="32" t="s">
        <v>762</v>
      </c>
      <c r="E2079" s="477">
        <v>103</v>
      </c>
      <c r="F2079" s="477">
        <v>148</v>
      </c>
      <c r="G2079" s="477">
        <v>6.8</v>
      </c>
      <c r="H2079" s="477">
        <v>32.8</v>
      </c>
      <c r="I2079" s="477">
        <v>383.8</v>
      </c>
      <c r="J2079" s="477">
        <v>20.6</v>
      </c>
      <c r="K2079" s="477">
        <v>62.8</v>
      </c>
      <c r="L2079" s="477">
        <v>130.8</v>
      </c>
      <c r="M2079" s="477">
        <v>119.3</v>
      </c>
      <c r="N2079" s="477">
        <v>91.2</v>
      </c>
      <c r="O2079" s="477">
        <v>26.6</v>
      </c>
      <c r="P2079" s="478">
        <v>14.62</v>
      </c>
      <c r="Q2079" s="478">
        <v>14.29</v>
      </c>
      <c r="R2079" s="478">
        <v>14.38</v>
      </c>
      <c r="S2079" s="478">
        <v>14.43</v>
      </c>
      <c r="T2079" s="477">
        <v>721.48</v>
      </c>
      <c r="U2079" s="478">
        <v>6.3</v>
      </c>
      <c r="V2079" s="394">
        <v>4</v>
      </c>
    </row>
    <row r="2080" s="5" customFormat="1" customHeight="1" spans="1:22">
      <c r="A2080" s="266"/>
      <c r="B2080" s="42"/>
      <c r="C2080" s="266"/>
      <c r="D2080" s="32" t="s">
        <v>989</v>
      </c>
      <c r="E2080" s="295">
        <v>89</v>
      </c>
      <c r="F2080" s="295">
        <v>145</v>
      </c>
      <c r="G2080" s="295">
        <v>5.9</v>
      </c>
      <c r="H2080" s="295">
        <v>27.7</v>
      </c>
      <c r="I2080" s="295">
        <v>313.1</v>
      </c>
      <c r="J2080" s="295">
        <v>22.1</v>
      </c>
      <c r="K2080" s="295">
        <v>79.7</v>
      </c>
      <c r="L2080" s="295">
        <v>129.6</v>
      </c>
      <c r="M2080" s="295">
        <v>125.1</v>
      </c>
      <c r="N2080" s="295">
        <v>96.5</v>
      </c>
      <c r="O2080" s="295">
        <v>26.8</v>
      </c>
      <c r="P2080" s="43">
        <v>15</v>
      </c>
      <c r="Q2080" s="43">
        <v>14.75</v>
      </c>
      <c r="R2080" s="43">
        <v>15.1</v>
      </c>
      <c r="S2080" s="43">
        <v>14.96</v>
      </c>
      <c r="T2080" s="295">
        <v>748.17</v>
      </c>
      <c r="U2080" s="43">
        <v>13.57</v>
      </c>
      <c r="V2080" s="44">
        <v>2</v>
      </c>
    </row>
    <row r="2081" s="5" customFormat="1" customHeight="1" spans="1:22">
      <c r="A2081" s="266"/>
      <c r="B2081" s="42"/>
      <c r="C2081" s="266"/>
      <c r="D2081" s="32" t="s">
        <v>802</v>
      </c>
      <c r="E2081" s="477">
        <v>105</v>
      </c>
      <c r="F2081" s="295">
        <v>145</v>
      </c>
      <c r="G2081" s="477">
        <v>7.8</v>
      </c>
      <c r="H2081" s="477">
        <v>38.3</v>
      </c>
      <c r="I2081" s="477">
        <v>390.4</v>
      </c>
      <c r="J2081" s="477">
        <v>22.8</v>
      </c>
      <c r="K2081" s="477">
        <v>59.5</v>
      </c>
      <c r="L2081" s="477">
        <v>127.9</v>
      </c>
      <c r="M2081" s="477">
        <v>114.6</v>
      </c>
      <c r="N2081" s="477">
        <v>89.6</v>
      </c>
      <c r="O2081" s="477">
        <v>27.1</v>
      </c>
      <c r="P2081" s="478">
        <v>14</v>
      </c>
      <c r="Q2081" s="478">
        <v>14</v>
      </c>
      <c r="R2081" s="478">
        <v>14.4</v>
      </c>
      <c r="S2081" s="478">
        <v>14.1</v>
      </c>
      <c r="T2081" s="477">
        <v>706.5</v>
      </c>
      <c r="U2081" s="478">
        <v>3.48</v>
      </c>
      <c r="V2081" s="394">
        <v>6</v>
      </c>
    </row>
    <row r="2082" s="5" customFormat="1" customHeight="1" spans="1:22">
      <c r="A2082" s="266"/>
      <c r="B2082" s="42"/>
      <c r="C2082" s="266"/>
      <c r="D2082" s="32" t="s">
        <v>786</v>
      </c>
      <c r="E2082" s="477">
        <v>87</v>
      </c>
      <c r="F2082" s="477">
        <v>151</v>
      </c>
      <c r="G2082" s="477">
        <v>11.7</v>
      </c>
      <c r="H2082" s="477">
        <v>46.1</v>
      </c>
      <c r="I2082" s="477">
        <v>294</v>
      </c>
      <c r="J2082" s="477">
        <v>24.4</v>
      </c>
      <c r="K2082" s="477">
        <v>52.9</v>
      </c>
      <c r="L2082" s="477">
        <v>110.5</v>
      </c>
      <c r="M2082" s="477">
        <v>106.6</v>
      </c>
      <c r="N2082" s="477">
        <v>96.5</v>
      </c>
      <c r="O2082" s="477">
        <v>25.8</v>
      </c>
      <c r="P2082" s="478">
        <v>13.47</v>
      </c>
      <c r="Q2082" s="478">
        <v>13.98</v>
      </c>
      <c r="R2082" s="478">
        <v>11.6</v>
      </c>
      <c r="S2082" s="478">
        <v>13.02</v>
      </c>
      <c r="T2082" s="477">
        <v>565.95</v>
      </c>
      <c r="U2082" s="478">
        <v>-24.02</v>
      </c>
      <c r="V2082" s="394">
        <v>11</v>
      </c>
    </row>
    <row r="2083" s="5" customFormat="1" customHeight="1" spans="1:22">
      <c r="A2083" s="266"/>
      <c r="B2083" s="42"/>
      <c r="C2083" s="266"/>
      <c r="D2083" s="32" t="s">
        <v>785</v>
      </c>
      <c r="E2083" s="477">
        <v>85</v>
      </c>
      <c r="F2083" s="477">
        <v>153</v>
      </c>
      <c r="G2083" s="477">
        <v>9.5</v>
      </c>
      <c r="H2083" s="477">
        <v>32</v>
      </c>
      <c r="I2083" s="477">
        <v>336.8</v>
      </c>
      <c r="J2083" s="477">
        <v>22.9</v>
      </c>
      <c r="K2083" s="477">
        <v>71.6</v>
      </c>
      <c r="L2083" s="477">
        <v>125.3</v>
      </c>
      <c r="M2083" s="477">
        <v>115.6</v>
      </c>
      <c r="N2083" s="477">
        <v>92.3</v>
      </c>
      <c r="O2083" s="477">
        <v>27.5</v>
      </c>
      <c r="P2083" s="478">
        <v>13.35</v>
      </c>
      <c r="Q2083" s="478">
        <v>14.05</v>
      </c>
      <c r="R2083" s="478">
        <v>14.75</v>
      </c>
      <c r="S2083" s="478">
        <v>14.05</v>
      </c>
      <c r="T2083" s="477">
        <v>702.5</v>
      </c>
      <c r="U2083" s="478">
        <v>0.96</v>
      </c>
      <c r="V2083" s="394">
        <v>13</v>
      </c>
    </row>
    <row r="2084" s="5" customFormat="1" customHeight="1" spans="1:22">
      <c r="A2084" s="266"/>
      <c r="B2084" s="42"/>
      <c r="C2084" s="266"/>
      <c r="D2084" s="32" t="s">
        <v>738</v>
      </c>
      <c r="E2084" s="295">
        <v>95.7</v>
      </c>
      <c r="F2084" s="295">
        <v>139</v>
      </c>
      <c r="G2084" s="295">
        <v>8</v>
      </c>
      <c r="H2084" s="295">
        <v>31.9</v>
      </c>
      <c r="I2084" s="295">
        <v>298.8</v>
      </c>
      <c r="J2084" s="295">
        <v>22.4</v>
      </c>
      <c r="K2084" s="295">
        <v>70.2</v>
      </c>
      <c r="L2084" s="295">
        <v>156.2</v>
      </c>
      <c r="M2084" s="295">
        <v>144.5</v>
      </c>
      <c r="N2084" s="295">
        <v>92.5</v>
      </c>
      <c r="O2084" s="295">
        <v>26.3</v>
      </c>
      <c r="P2084" s="478">
        <v>15.31</v>
      </c>
      <c r="Q2084" s="478">
        <v>15.2</v>
      </c>
      <c r="R2084" s="478">
        <v>15.26</v>
      </c>
      <c r="S2084" s="478">
        <v>15.26</v>
      </c>
      <c r="T2084" s="477">
        <v>762.83</v>
      </c>
      <c r="U2084" s="478">
        <v>6.62</v>
      </c>
      <c r="V2084" s="394">
        <v>1</v>
      </c>
    </row>
    <row r="2085" s="5" customFormat="1" customHeight="1" spans="1:22">
      <c r="A2085" s="266"/>
      <c r="B2085" s="42"/>
      <c r="C2085" s="266"/>
      <c r="D2085" s="32" t="s">
        <v>784</v>
      </c>
      <c r="E2085" s="477">
        <v>100.3</v>
      </c>
      <c r="F2085" s="477">
        <v>158</v>
      </c>
      <c r="G2085" s="477">
        <v>8.2</v>
      </c>
      <c r="H2085" s="477">
        <v>28.5</v>
      </c>
      <c r="I2085" s="477">
        <v>247.6</v>
      </c>
      <c r="J2085" s="477">
        <v>24.3</v>
      </c>
      <c r="K2085" s="477">
        <v>85.3</v>
      </c>
      <c r="L2085" s="477">
        <v>127.5</v>
      </c>
      <c r="M2085" s="477">
        <v>118.6</v>
      </c>
      <c r="N2085" s="477">
        <v>93</v>
      </c>
      <c r="O2085" s="477">
        <v>27</v>
      </c>
      <c r="P2085" s="478">
        <v>14.9</v>
      </c>
      <c r="Q2085" s="478">
        <v>15.3</v>
      </c>
      <c r="R2085" s="478">
        <v>13.8</v>
      </c>
      <c r="S2085" s="478">
        <v>14.6</v>
      </c>
      <c r="T2085" s="477">
        <v>730</v>
      </c>
      <c r="U2085" s="478">
        <v>-0.7</v>
      </c>
      <c r="V2085" s="394">
        <v>6</v>
      </c>
    </row>
    <row r="2086" s="5" customFormat="1" customHeight="1" spans="1:22">
      <c r="A2086" s="266"/>
      <c r="B2086" s="42"/>
      <c r="C2086" s="266"/>
      <c r="D2086" s="32" t="s">
        <v>782</v>
      </c>
      <c r="E2086" s="477">
        <v>95.3</v>
      </c>
      <c r="F2086" s="477">
        <v>142</v>
      </c>
      <c r="G2086" s="477">
        <v>9.5</v>
      </c>
      <c r="H2086" s="477">
        <v>41.2</v>
      </c>
      <c r="I2086" s="477">
        <v>332.3</v>
      </c>
      <c r="J2086" s="477">
        <v>21.8</v>
      </c>
      <c r="K2086" s="477">
        <v>52.8</v>
      </c>
      <c r="L2086" s="477">
        <v>118.4</v>
      </c>
      <c r="M2086" s="477">
        <v>112.1</v>
      </c>
      <c r="N2086" s="477">
        <v>94.7</v>
      </c>
      <c r="O2086" s="477">
        <v>27.2</v>
      </c>
      <c r="P2086" s="478">
        <v>17.95</v>
      </c>
      <c r="Q2086" s="478">
        <v>16.31</v>
      </c>
      <c r="R2086" s="478">
        <v>16.7</v>
      </c>
      <c r="S2086" s="478">
        <v>16.99</v>
      </c>
      <c r="T2086" s="477">
        <v>755.11</v>
      </c>
      <c r="U2086" s="478">
        <v>-11.33</v>
      </c>
      <c r="V2086" s="394">
        <v>10</v>
      </c>
    </row>
    <row r="2087" s="5" customFormat="1" customHeight="1" spans="1:22">
      <c r="A2087" s="268"/>
      <c r="B2087" s="42"/>
      <c r="C2087" s="268"/>
      <c r="D2087" s="34" t="s">
        <v>580</v>
      </c>
      <c r="E2087" s="573">
        <v>95.4</v>
      </c>
      <c r="F2087" s="573">
        <v>148.3</v>
      </c>
      <c r="G2087" s="573">
        <v>8.7</v>
      </c>
      <c r="H2087" s="573">
        <v>34.6</v>
      </c>
      <c r="I2087" s="573">
        <v>309.2</v>
      </c>
      <c r="J2087" s="573">
        <v>22.7</v>
      </c>
      <c r="K2087" s="573">
        <v>67.9</v>
      </c>
      <c r="L2087" s="573">
        <v>128.2</v>
      </c>
      <c r="M2087" s="573">
        <v>119.5</v>
      </c>
      <c r="N2087" s="573">
        <v>93.3</v>
      </c>
      <c r="O2087" s="573">
        <v>26.9</v>
      </c>
      <c r="P2087" s="45">
        <v>14.44</v>
      </c>
      <c r="Q2087" s="45">
        <v>14.39</v>
      </c>
      <c r="R2087" s="45">
        <v>14.21</v>
      </c>
      <c r="S2087" s="45">
        <v>14.34</v>
      </c>
      <c r="T2087" s="573">
        <v>699.1</v>
      </c>
      <c r="U2087" s="45">
        <v>0.05</v>
      </c>
      <c r="V2087" s="46">
        <v>7</v>
      </c>
    </row>
    <row r="2088" s="5" customFormat="1" customHeight="1" spans="1:22">
      <c r="A2088" s="47" t="s">
        <v>866</v>
      </c>
      <c r="B2088" s="42"/>
      <c r="C2088" s="25" t="s">
        <v>1052</v>
      </c>
      <c r="D2088" s="574" t="s">
        <v>774</v>
      </c>
      <c r="E2088" s="477">
        <v>97.5</v>
      </c>
      <c r="F2088" s="477">
        <v>146</v>
      </c>
      <c r="G2088" s="477">
        <v>6.6</v>
      </c>
      <c r="H2088" s="477">
        <v>26.3</v>
      </c>
      <c r="I2088" s="477">
        <v>298.5</v>
      </c>
      <c r="J2088" s="477">
        <v>21.1</v>
      </c>
      <c r="K2088" s="477">
        <v>80.2</v>
      </c>
      <c r="L2088" s="477">
        <v>175.3</v>
      </c>
      <c r="M2088" s="477">
        <v>145.8</v>
      </c>
      <c r="N2088" s="477">
        <v>83.2</v>
      </c>
      <c r="O2088" s="477">
        <v>26.3</v>
      </c>
      <c r="P2088" s="478">
        <v>12.82</v>
      </c>
      <c r="Q2088" s="478">
        <v>12.98</v>
      </c>
      <c r="R2088" s="478">
        <v>12.93</v>
      </c>
      <c r="S2088" s="478">
        <v>12.91</v>
      </c>
      <c r="T2088" s="477">
        <v>645.5</v>
      </c>
      <c r="U2088" s="478">
        <v>0.65</v>
      </c>
      <c r="V2088" s="44">
        <v>12</v>
      </c>
    </row>
    <row r="2089" s="5" customFormat="1" customHeight="1" spans="1:22">
      <c r="A2089" s="47"/>
      <c r="B2089" s="42"/>
      <c r="C2089" s="47"/>
      <c r="D2089" s="574" t="s">
        <v>752</v>
      </c>
      <c r="E2089" s="477">
        <v>98.6</v>
      </c>
      <c r="F2089" s="477">
        <v>153</v>
      </c>
      <c r="G2089" s="477">
        <v>8.2</v>
      </c>
      <c r="H2089" s="477">
        <v>42.1</v>
      </c>
      <c r="I2089" s="477">
        <v>410.3</v>
      </c>
      <c r="J2089" s="477">
        <v>23.6</v>
      </c>
      <c r="K2089" s="477">
        <v>56.1</v>
      </c>
      <c r="L2089" s="477">
        <v>127.4</v>
      </c>
      <c r="M2089" s="477">
        <v>120.7</v>
      </c>
      <c r="N2089" s="477">
        <v>94.7</v>
      </c>
      <c r="O2089" s="477">
        <v>29.2</v>
      </c>
      <c r="P2089" s="478">
        <v>13.47</v>
      </c>
      <c r="Q2089" s="478">
        <v>12.92</v>
      </c>
      <c r="R2089" s="478">
        <v>13.09</v>
      </c>
      <c r="S2089" s="478">
        <v>13.16</v>
      </c>
      <c r="T2089" s="477">
        <v>658.17</v>
      </c>
      <c r="U2089" s="478">
        <v>4.03</v>
      </c>
      <c r="V2089" s="279">
        <v>5</v>
      </c>
    </row>
    <row r="2090" s="5" customFormat="1" customHeight="1" spans="1:22">
      <c r="A2090" s="47"/>
      <c r="B2090" s="42"/>
      <c r="C2090" s="47"/>
      <c r="D2090" s="574" t="s">
        <v>762</v>
      </c>
      <c r="E2090" s="477">
        <v>103.1</v>
      </c>
      <c r="F2090" s="477">
        <v>147</v>
      </c>
      <c r="G2090" s="477">
        <v>7</v>
      </c>
      <c r="H2090" s="477">
        <v>33.6</v>
      </c>
      <c r="I2090" s="477">
        <v>380</v>
      </c>
      <c r="J2090" s="477">
        <v>22.8</v>
      </c>
      <c r="K2090" s="477">
        <v>67.9</v>
      </c>
      <c r="L2090" s="477">
        <v>134</v>
      </c>
      <c r="M2090" s="477">
        <v>121</v>
      </c>
      <c r="N2090" s="477">
        <v>90.3</v>
      </c>
      <c r="O2090" s="477">
        <v>26.3</v>
      </c>
      <c r="P2090" s="478">
        <v>13.26</v>
      </c>
      <c r="Q2090" s="478">
        <v>13.08</v>
      </c>
      <c r="R2090" s="478">
        <v>13.71</v>
      </c>
      <c r="S2090" s="478">
        <v>13.35</v>
      </c>
      <c r="T2090" s="477">
        <v>667.6</v>
      </c>
      <c r="U2090" s="478">
        <v>3.13</v>
      </c>
      <c r="V2090" s="394">
        <v>8</v>
      </c>
    </row>
    <row r="2091" s="5" customFormat="1" customHeight="1" spans="1:22">
      <c r="A2091" s="47"/>
      <c r="B2091" s="42"/>
      <c r="C2091" s="47"/>
      <c r="D2091" s="574" t="s">
        <v>989</v>
      </c>
      <c r="E2091" s="477">
        <v>88</v>
      </c>
      <c r="F2091" s="477">
        <v>147</v>
      </c>
      <c r="G2091" s="477">
        <v>8.6</v>
      </c>
      <c r="H2091" s="477">
        <v>30.6</v>
      </c>
      <c r="I2091" s="477">
        <v>257.9</v>
      </c>
      <c r="J2091" s="477">
        <v>28</v>
      </c>
      <c r="K2091" s="477">
        <v>91.5</v>
      </c>
      <c r="L2091" s="477">
        <v>123</v>
      </c>
      <c r="M2091" s="477">
        <v>111.8</v>
      </c>
      <c r="N2091" s="477">
        <v>90.9</v>
      </c>
      <c r="O2091" s="477">
        <v>26.4</v>
      </c>
      <c r="P2091" s="478">
        <v>13.67</v>
      </c>
      <c r="Q2091" s="478">
        <v>12.37</v>
      </c>
      <c r="R2091" s="478">
        <v>14.57</v>
      </c>
      <c r="S2091" s="478">
        <v>13.54</v>
      </c>
      <c r="T2091" s="477">
        <v>676.91</v>
      </c>
      <c r="U2091" s="478">
        <v>7.43</v>
      </c>
      <c r="V2091" s="398">
        <v>4</v>
      </c>
    </row>
    <row r="2092" s="5" customFormat="1" customHeight="1" spans="1:22">
      <c r="A2092" s="47"/>
      <c r="B2092" s="42"/>
      <c r="C2092" s="47"/>
      <c r="D2092" s="574" t="s">
        <v>802</v>
      </c>
      <c r="E2092" s="477">
        <v>106.5</v>
      </c>
      <c r="F2092" s="477">
        <v>147</v>
      </c>
      <c r="G2092" s="477">
        <v>6.9</v>
      </c>
      <c r="H2092" s="477">
        <v>36.6</v>
      </c>
      <c r="I2092" s="477">
        <v>430.4</v>
      </c>
      <c r="J2092" s="477">
        <v>21.8</v>
      </c>
      <c r="K2092" s="477">
        <v>59.6</v>
      </c>
      <c r="L2092" s="477">
        <v>129.2</v>
      </c>
      <c r="M2092" s="477">
        <v>119.8</v>
      </c>
      <c r="N2092" s="477">
        <v>92.7</v>
      </c>
      <c r="O2092" s="477">
        <v>24.9</v>
      </c>
      <c r="P2092" s="478">
        <v>13.98</v>
      </c>
      <c r="Q2092" s="478">
        <v>14.25</v>
      </c>
      <c r="R2092" s="478">
        <v>13.9</v>
      </c>
      <c r="S2092" s="478">
        <v>14.04</v>
      </c>
      <c r="T2092" s="477">
        <v>687.7</v>
      </c>
      <c r="U2092" s="478">
        <v>3.3</v>
      </c>
      <c r="V2092" s="394">
        <v>8</v>
      </c>
    </row>
    <row r="2093" s="5" customFormat="1" customHeight="1" spans="1:22">
      <c r="A2093" s="47"/>
      <c r="B2093" s="42"/>
      <c r="C2093" s="47"/>
      <c r="D2093" s="574" t="s">
        <v>786</v>
      </c>
      <c r="E2093" s="477">
        <v>100</v>
      </c>
      <c r="F2093" s="477">
        <v>151</v>
      </c>
      <c r="G2093" s="477">
        <v>7.3</v>
      </c>
      <c r="H2093" s="477">
        <v>32.8</v>
      </c>
      <c r="I2093" s="477">
        <v>349.3</v>
      </c>
      <c r="J2093" s="477">
        <v>23.2</v>
      </c>
      <c r="K2093" s="477">
        <v>70.1</v>
      </c>
      <c r="L2093" s="477">
        <v>146</v>
      </c>
      <c r="M2093" s="477">
        <v>138</v>
      </c>
      <c r="N2093" s="477">
        <v>94.5</v>
      </c>
      <c r="O2093" s="477">
        <v>26.6</v>
      </c>
      <c r="P2093" s="478">
        <v>13.05</v>
      </c>
      <c r="Q2093" s="478">
        <v>12.81</v>
      </c>
      <c r="R2093" s="478">
        <v>13.1</v>
      </c>
      <c r="S2093" s="478">
        <v>12.99</v>
      </c>
      <c r="T2093" s="477">
        <v>668.32</v>
      </c>
      <c r="U2093" s="478">
        <v>9.96</v>
      </c>
      <c r="V2093" s="394">
        <v>2</v>
      </c>
    </row>
    <row r="2094" s="5" customFormat="1" customHeight="1" spans="1:22">
      <c r="A2094" s="47"/>
      <c r="B2094" s="42"/>
      <c r="C2094" s="47"/>
      <c r="D2094" s="574" t="s">
        <v>785</v>
      </c>
      <c r="E2094" s="477">
        <v>92</v>
      </c>
      <c r="F2094" s="477">
        <v>161</v>
      </c>
      <c r="G2094" s="477">
        <v>9.5</v>
      </c>
      <c r="H2094" s="477">
        <v>32</v>
      </c>
      <c r="I2094" s="477">
        <v>336.8</v>
      </c>
      <c r="J2094" s="477">
        <v>22.9</v>
      </c>
      <c r="K2094" s="477">
        <v>71.6</v>
      </c>
      <c r="L2094" s="477">
        <v>133.7</v>
      </c>
      <c r="M2094" s="477">
        <v>124.6</v>
      </c>
      <c r="N2094" s="477">
        <v>93.2</v>
      </c>
      <c r="O2094" s="477">
        <v>26.2</v>
      </c>
      <c r="P2094" s="478">
        <v>14.55</v>
      </c>
      <c r="Q2094" s="478">
        <v>14.85</v>
      </c>
      <c r="R2094" s="478">
        <v>14.55</v>
      </c>
      <c r="S2094" s="478">
        <v>14.65</v>
      </c>
      <c r="T2094" s="477">
        <v>732.5</v>
      </c>
      <c r="U2094" s="478">
        <v>6.42</v>
      </c>
      <c r="V2094" s="394">
        <v>5</v>
      </c>
    </row>
    <row r="2095" s="5" customFormat="1" customHeight="1" spans="1:22">
      <c r="A2095" s="47"/>
      <c r="B2095" s="42"/>
      <c r="C2095" s="47"/>
      <c r="D2095" s="574" t="s">
        <v>738</v>
      </c>
      <c r="E2095" s="477">
        <v>93.6</v>
      </c>
      <c r="F2095" s="477">
        <v>142</v>
      </c>
      <c r="G2095" s="477">
        <v>7.2</v>
      </c>
      <c r="H2095" s="477">
        <v>34.6</v>
      </c>
      <c r="I2095" s="477">
        <v>380.6</v>
      </c>
      <c r="J2095" s="477">
        <v>20.1</v>
      </c>
      <c r="K2095" s="477">
        <v>58.1</v>
      </c>
      <c r="L2095" s="477">
        <v>148.6</v>
      </c>
      <c r="M2095" s="477">
        <v>134.7</v>
      </c>
      <c r="N2095" s="477">
        <v>90.6</v>
      </c>
      <c r="O2095" s="477">
        <v>27.3</v>
      </c>
      <c r="P2095" s="478">
        <v>14.57</v>
      </c>
      <c r="Q2095" s="478">
        <v>14.22</v>
      </c>
      <c r="R2095" s="478">
        <v>14.47</v>
      </c>
      <c r="S2095" s="478">
        <v>14.42</v>
      </c>
      <c r="T2095" s="477">
        <v>721.22</v>
      </c>
      <c r="U2095" s="478">
        <v>4.52</v>
      </c>
      <c r="V2095" s="398">
        <v>2</v>
      </c>
    </row>
    <row r="2096" s="5" customFormat="1" customHeight="1" spans="1:22">
      <c r="A2096" s="47"/>
      <c r="B2096" s="42"/>
      <c r="C2096" s="47"/>
      <c r="D2096" s="574" t="s">
        <v>727</v>
      </c>
      <c r="E2096" s="477">
        <v>102.4</v>
      </c>
      <c r="F2096" s="477">
        <v>140</v>
      </c>
      <c r="G2096" s="477">
        <v>6.1</v>
      </c>
      <c r="H2096" s="477">
        <v>30.4</v>
      </c>
      <c r="I2096" s="477">
        <v>496.5</v>
      </c>
      <c r="J2096" s="477">
        <v>24</v>
      </c>
      <c r="K2096" s="477">
        <v>78.9</v>
      </c>
      <c r="L2096" s="477">
        <v>116.2</v>
      </c>
      <c r="M2096" s="477">
        <v>113.9</v>
      </c>
      <c r="N2096" s="477">
        <v>98</v>
      </c>
      <c r="O2096" s="477">
        <v>25.4</v>
      </c>
      <c r="P2096" s="478">
        <v>15.02</v>
      </c>
      <c r="Q2096" s="478">
        <v>15.84</v>
      </c>
      <c r="R2096" s="478">
        <v>15.68</v>
      </c>
      <c r="S2096" s="478">
        <v>15.51</v>
      </c>
      <c r="T2096" s="477">
        <v>663</v>
      </c>
      <c r="U2096" s="478">
        <v>3.14</v>
      </c>
      <c r="V2096" s="398">
        <v>10</v>
      </c>
    </row>
    <row r="2097" s="5" customFormat="1" customHeight="1" spans="1:22">
      <c r="A2097" s="47"/>
      <c r="B2097" s="42"/>
      <c r="C2097" s="47"/>
      <c r="D2097" s="574" t="s">
        <v>782</v>
      </c>
      <c r="E2097" s="477">
        <v>94</v>
      </c>
      <c r="F2097" s="477">
        <v>149</v>
      </c>
      <c r="G2097" s="477">
        <v>8.7</v>
      </c>
      <c r="H2097" s="477">
        <v>31.2</v>
      </c>
      <c r="I2097" s="477">
        <v>257.5</v>
      </c>
      <c r="J2097" s="477">
        <v>24.2</v>
      </c>
      <c r="K2097" s="477">
        <v>77.4</v>
      </c>
      <c r="L2097" s="477">
        <v>137</v>
      </c>
      <c r="M2097" s="477">
        <v>121</v>
      </c>
      <c r="N2097" s="477">
        <v>88.3</v>
      </c>
      <c r="O2097" s="477">
        <v>25.6</v>
      </c>
      <c r="P2097" s="478">
        <v>15.76</v>
      </c>
      <c r="Q2097" s="478">
        <v>15.45</v>
      </c>
      <c r="R2097" s="478">
        <v>15.73</v>
      </c>
      <c r="S2097" s="478">
        <v>15.65</v>
      </c>
      <c r="T2097" s="477">
        <v>613.73</v>
      </c>
      <c r="U2097" s="520">
        <v>-6.06</v>
      </c>
      <c r="V2097" s="394">
        <v>10</v>
      </c>
    </row>
    <row r="2098" s="5" customFormat="1" customHeight="1" spans="1:22">
      <c r="A2098" s="47"/>
      <c r="B2098" s="42"/>
      <c r="C2098" s="47"/>
      <c r="D2098" s="574" t="s">
        <v>784</v>
      </c>
      <c r="E2098" s="477">
        <v>92.3</v>
      </c>
      <c r="F2098" s="477">
        <v>157</v>
      </c>
      <c r="G2098" s="477">
        <v>7.4</v>
      </c>
      <c r="H2098" s="477">
        <v>32.6</v>
      </c>
      <c r="I2098" s="477">
        <v>343.7</v>
      </c>
      <c r="J2098" s="477">
        <v>21.6</v>
      </c>
      <c r="K2098" s="477">
        <v>66.1</v>
      </c>
      <c r="L2098" s="477">
        <v>139.4</v>
      </c>
      <c r="M2098" s="477">
        <v>134.1</v>
      </c>
      <c r="N2098" s="477">
        <v>96.2</v>
      </c>
      <c r="O2098" s="477">
        <v>26.3</v>
      </c>
      <c r="P2098" s="478">
        <v>16.12</v>
      </c>
      <c r="Q2098" s="478">
        <v>15.57</v>
      </c>
      <c r="R2098" s="478">
        <v>16.23</v>
      </c>
      <c r="S2098" s="478">
        <v>15.97</v>
      </c>
      <c r="T2098" s="477">
        <v>709.9</v>
      </c>
      <c r="U2098" s="478">
        <v>5.42</v>
      </c>
      <c r="V2098" s="394">
        <v>4</v>
      </c>
    </row>
    <row r="2099" s="5" customFormat="1" customHeight="1" spans="1:22">
      <c r="A2099" s="47"/>
      <c r="B2099" s="42"/>
      <c r="C2099" s="47"/>
      <c r="D2099" s="575" t="s">
        <v>580</v>
      </c>
      <c r="E2099" s="479">
        <v>97.1</v>
      </c>
      <c r="F2099" s="479">
        <v>149.1</v>
      </c>
      <c r="G2099" s="479">
        <v>7.6</v>
      </c>
      <c r="H2099" s="479">
        <v>33</v>
      </c>
      <c r="I2099" s="479">
        <v>359.2</v>
      </c>
      <c r="J2099" s="479">
        <v>23</v>
      </c>
      <c r="K2099" s="479">
        <v>70.7</v>
      </c>
      <c r="L2099" s="479">
        <v>137.3</v>
      </c>
      <c r="M2099" s="479">
        <v>125.9</v>
      </c>
      <c r="N2099" s="479">
        <v>92.1</v>
      </c>
      <c r="O2099" s="479">
        <v>26.4</v>
      </c>
      <c r="P2099" s="473">
        <v>14.21</v>
      </c>
      <c r="Q2099" s="473">
        <v>14.03</v>
      </c>
      <c r="R2099" s="473">
        <v>14.36</v>
      </c>
      <c r="S2099" s="473">
        <v>14.2</v>
      </c>
      <c r="T2099" s="479">
        <v>676.78</v>
      </c>
      <c r="U2099" s="473">
        <v>3.81</v>
      </c>
      <c r="V2099" s="46">
        <v>4</v>
      </c>
    </row>
    <row r="2100" s="5" customFormat="1" customHeight="1" spans="1:22">
      <c r="A2100" s="47" t="s">
        <v>866</v>
      </c>
      <c r="B2100" s="42"/>
      <c r="C2100" s="217" t="s">
        <v>1053</v>
      </c>
      <c r="D2100" s="87" t="s">
        <v>774</v>
      </c>
      <c r="E2100" s="281">
        <v>97.5</v>
      </c>
      <c r="F2100" s="117">
        <v>146</v>
      </c>
      <c r="G2100" s="117">
        <v>6.6</v>
      </c>
      <c r="H2100" s="117">
        <v>26.3</v>
      </c>
      <c r="I2100" s="117">
        <v>298.484848484849</v>
      </c>
      <c r="J2100" s="117">
        <v>21.1</v>
      </c>
      <c r="K2100" s="117">
        <v>80.2281368821293</v>
      </c>
      <c r="L2100" s="117">
        <v>175.3</v>
      </c>
      <c r="M2100" s="117">
        <v>145.8</v>
      </c>
      <c r="N2100" s="117">
        <v>83.1717056474615</v>
      </c>
      <c r="O2100" s="117">
        <v>26.3</v>
      </c>
      <c r="P2100" s="107">
        <v>149.25</v>
      </c>
      <c r="Q2100" s="61">
        <v>149.53</v>
      </c>
      <c r="R2100" s="107">
        <v>149.39</v>
      </c>
      <c r="S2100" s="107"/>
      <c r="T2100" s="117">
        <v>746.95</v>
      </c>
      <c r="U2100" s="107">
        <v>6.49415454804676</v>
      </c>
      <c r="V2100" s="578">
        <v>1</v>
      </c>
    </row>
    <row r="2101" s="5" customFormat="1" customHeight="1" spans="1:22">
      <c r="A2101" s="47"/>
      <c r="B2101" s="42"/>
      <c r="C2101" s="61"/>
      <c r="D2101" s="87" t="s">
        <v>752</v>
      </c>
      <c r="E2101" s="26">
        <v>98.3</v>
      </c>
      <c r="F2101" s="26">
        <v>153</v>
      </c>
      <c r="G2101" s="26">
        <v>8.8</v>
      </c>
      <c r="H2101" s="26">
        <v>43.57</v>
      </c>
      <c r="I2101" s="26">
        <v>395.113636363636</v>
      </c>
      <c r="J2101" s="26">
        <v>22.05</v>
      </c>
      <c r="K2101" s="26">
        <v>50.6082166628414</v>
      </c>
      <c r="L2101" s="26">
        <v>124.8</v>
      </c>
      <c r="M2101" s="26">
        <v>120.4</v>
      </c>
      <c r="N2101" s="26">
        <v>96.474358974359</v>
      </c>
      <c r="O2101" s="26">
        <v>28.22</v>
      </c>
      <c r="P2101" s="37">
        <v>149.58</v>
      </c>
      <c r="Q2101" s="37">
        <v>145.06</v>
      </c>
      <c r="R2101" s="61">
        <v>147.32</v>
      </c>
      <c r="S2101" s="61"/>
      <c r="T2101" s="92">
        <v>654.758829333333</v>
      </c>
      <c r="U2101" s="61">
        <v>4.2678179630547</v>
      </c>
      <c r="V2101" s="75">
        <v>1</v>
      </c>
    </row>
    <row r="2102" s="5" customFormat="1" customHeight="1" spans="1:22">
      <c r="A2102" s="47"/>
      <c r="B2102" s="42"/>
      <c r="C2102" s="61"/>
      <c r="D2102" s="87" t="s">
        <v>762</v>
      </c>
      <c r="E2102" s="281">
        <v>103.8</v>
      </c>
      <c r="F2102" s="281">
        <v>147</v>
      </c>
      <c r="G2102" s="281">
        <v>7.5</v>
      </c>
      <c r="H2102" s="281">
        <v>35.6</v>
      </c>
      <c r="I2102" s="281">
        <v>374.7</v>
      </c>
      <c r="J2102" s="281">
        <v>23</v>
      </c>
      <c r="K2102" s="281">
        <v>64.6</v>
      </c>
      <c r="L2102" s="281">
        <v>132.2</v>
      </c>
      <c r="M2102" s="281">
        <v>118.3</v>
      </c>
      <c r="N2102" s="281">
        <v>89.5</v>
      </c>
      <c r="O2102" s="281">
        <v>26</v>
      </c>
      <c r="P2102" s="188">
        <v>330</v>
      </c>
      <c r="Q2102" s="188">
        <v>331.16</v>
      </c>
      <c r="R2102" s="188">
        <v>330.58</v>
      </c>
      <c r="S2102" s="188"/>
      <c r="T2102" s="281">
        <v>661.16</v>
      </c>
      <c r="U2102" s="188">
        <v>2.72</v>
      </c>
      <c r="V2102" s="181">
        <v>1</v>
      </c>
    </row>
    <row r="2103" s="5" customFormat="1" customHeight="1" spans="1:22">
      <c r="A2103" s="47"/>
      <c r="B2103" s="42"/>
      <c r="C2103" s="61"/>
      <c r="D2103" s="87" t="s">
        <v>989</v>
      </c>
      <c r="E2103" s="102">
        <v>88</v>
      </c>
      <c r="F2103" s="102">
        <v>148</v>
      </c>
      <c r="G2103" s="102">
        <v>8.55</v>
      </c>
      <c r="H2103" s="102">
        <v>30.6</v>
      </c>
      <c r="I2103" s="102">
        <v>257.9</v>
      </c>
      <c r="J2103" s="102">
        <v>21.6</v>
      </c>
      <c r="K2103" s="102">
        <v>70.59</v>
      </c>
      <c r="L2103" s="102">
        <v>157.01</v>
      </c>
      <c r="M2103" s="102">
        <v>135.67</v>
      </c>
      <c r="N2103" s="102">
        <v>86.41</v>
      </c>
      <c r="O2103" s="102">
        <v>26.5</v>
      </c>
      <c r="P2103" s="103">
        <v>47.35</v>
      </c>
      <c r="Q2103" s="103">
        <v>47.55</v>
      </c>
      <c r="R2103" s="103">
        <v>47.45</v>
      </c>
      <c r="S2103" s="103"/>
      <c r="T2103" s="102">
        <v>753.55</v>
      </c>
      <c r="U2103" s="103">
        <v>8.38</v>
      </c>
      <c r="V2103" s="158">
        <v>1</v>
      </c>
    </row>
    <row r="2104" s="5" customFormat="1" customHeight="1" spans="1:22">
      <c r="A2104" s="47"/>
      <c r="B2104" s="42"/>
      <c r="C2104" s="61"/>
      <c r="D2104" s="87" t="s">
        <v>786</v>
      </c>
      <c r="E2104" s="102">
        <v>100</v>
      </c>
      <c r="F2104" s="102">
        <v>151</v>
      </c>
      <c r="G2104" s="102">
        <v>7.3</v>
      </c>
      <c r="H2104" s="102">
        <v>32.8</v>
      </c>
      <c r="I2104" s="102" t="s">
        <v>1054</v>
      </c>
      <c r="J2104" s="102">
        <v>23.2</v>
      </c>
      <c r="K2104" s="102">
        <v>70.1</v>
      </c>
      <c r="L2104" s="102">
        <v>146</v>
      </c>
      <c r="M2104" s="102">
        <v>138</v>
      </c>
      <c r="N2104" s="102">
        <v>94.5</v>
      </c>
      <c r="O2104" s="102">
        <v>26.6</v>
      </c>
      <c r="P2104" s="188">
        <v>329.5</v>
      </c>
      <c r="Q2104" s="188">
        <v>338.9</v>
      </c>
      <c r="R2104" s="103">
        <v>334.2</v>
      </c>
      <c r="S2104" s="103"/>
      <c r="T2104" s="102">
        <v>668.32</v>
      </c>
      <c r="U2104" s="103">
        <v>4.06</v>
      </c>
      <c r="V2104" s="579">
        <v>1</v>
      </c>
    </row>
    <row r="2105" s="5" customFormat="1" customHeight="1" spans="1:22">
      <c r="A2105" s="47"/>
      <c r="B2105" s="42"/>
      <c r="C2105" s="61"/>
      <c r="D2105" s="87" t="s">
        <v>785</v>
      </c>
      <c r="E2105" s="281">
        <v>86</v>
      </c>
      <c r="F2105" s="281">
        <v>162</v>
      </c>
      <c r="G2105" s="281">
        <v>10.3</v>
      </c>
      <c r="H2105" s="281">
        <v>33.8</v>
      </c>
      <c r="I2105" s="281">
        <v>328.16</v>
      </c>
      <c r="J2105" s="281">
        <v>22.9</v>
      </c>
      <c r="K2105" s="281">
        <v>67.75</v>
      </c>
      <c r="L2105" s="281">
        <v>130.7</v>
      </c>
      <c r="M2105" s="281">
        <v>124.2</v>
      </c>
      <c r="N2105" s="281">
        <v>95</v>
      </c>
      <c r="O2105" s="281">
        <v>27</v>
      </c>
      <c r="P2105" s="188">
        <v>211.3</v>
      </c>
      <c r="Q2105" s="188">
        <v>202.2</v>
      </c>
      <c r="R2105" s="188">
        <v>206.75</v>
      </c>
      <c r="S2105" s="188"/>
      <c r="T2105" s="281">
        <v>689.17</v>
      </c>
      <c r="U2105" s="188">
        <v>8.13</v>
      </c>
      <c r="V2105" s="579">
        <v>1</v>
      </c>
    </row>
    <row r="2106" s="5" customFormat="1" customHeight="1" spans="1:22">
      <c r="A2106" s="47"/>
      <c r="B2106" s="42"/>
      <c r="C2106" s="61"/>
      <c r="D2106" s="87" t="s">
        <v>727</v>
      </c>
      <c r="E2106" s="102">
        <v>103.6</v>
      </c>
      <c r="F2106" s="102">
        <v>138</v>
      </c>
      <c r="G2106" s="102">
        <v>6</v>
      </c>
      <c r="H2106" s="102">
        <v>29.3</v>
      </c>
      <c r="I2106" s="102">
        <v>487.5</v>
      </c>
      <c r="J2106" s="102">
        <v>20</v>
      </c>
      <c r="K2106" s="102">
        <v>68.2</v>
      </c>
      <c r="L2106" s="102">
        <v>134</v>
      </c>
      <c r="M2106" s="102">
        <v>129.2</v>
      </c>
      <c r="N2106" s="102">
        <v>96.4</v>
      </c>
      <c r="O2106" s="102">
        <v>25.5</v>
      </c>
      <c r="P2106" s="103">
        <v>170.7</v>
      </c>
      <c r="Q2106" s="103">
        <v>164.2</v>
      </c>
      <c r="R2106" s="103">
        <v>167.45</v>
      </c>
      <c r="S2106" s="103"/>
      <c r="T2106" s="102">
        <v>669.8</v>
      </c>
      <c r="U2106" s="103">
        <v>3.52</v>
      </c>
      <c r="V2106" s="158">
        <v>1</v>
      </c>
    </row>
    <row r="2107" s="5" customFormat="1" customHeight="1" spans="1:22">
      <c r="A2107" s="47"/>
      <c r="B2107" s="42"/>
      <c r="C2107" s="61"/>
      <c r="D2107" s="87" t="s">
        <v>784</v>
      </c>
      <c r="E2107" s="102">
        <v>92.4</v>
      </c>
      <c r="F2107" s="281">
        <v>155</v>
      </c>
      <c r="G2107" s="281">
        <v>7.44</v>
      </c>
      <c r="H2107" s="281">
        <v>32.56</v>
      </c>
      <c r="I2107" s="102">
        <v>337.6</v>
      </c>
      <c r="J2107" s="102">
        <v>22.74</v>
      </c>
      <c r="K2107" s="102">
        <v>69.8</v>
      </c>
      <c r="L2107" s="102">
        <v>132.7</v>
      </c>
      <c r="M2107" s="102">
        <v>123.8</v>
      </c>
      <c r="N2107" s="281">
        <v>93.3</v>
      </c>
      <c r="O2107" s="102">
        <v>26.3</v>
      </c>
      <c r="P2107" s="188">
        <v>362.9</v>
      </c>
      <c r="Q2107" s="188">
        <v>356.4</v>
      </c>
      <c r="R2107" s="188">
        <v>359.7</v>
      </c>
      <c r="S2107" s="188"/>
      <c r="T2107" s="281">
        <v>685.1</v>
      </c>
      <c r="U2107" s="188">
        <v>3.44</v>
      </c>
      <c r="V2107" s="158">
        <v>1</v>
      </c>
    </row>
    <row r="2108" s="5" customFormat="1" customHeight="1" spans="1:22">
      <c r="A2108" s="47"/>
      <c r="B2108" s="42"/>
      <c r="C2108" s="61"/>
      <c r="D2108" s="88" t="s">
        <v>580</v>
      </c>
      <c r="E2108" s="392">
        <v>96.2</v>
      </c>
      <c r="F2108" s="392">
        <v>150</v>
      </c>
      <c r="G2108" s="392">
        <v>7.81125</v>
      </c>
      <c r="H2108" s="392">
        <v>33.06625</v>
      </c>
      <c r="I2108" s="392">
        <v>354.208354978355</v>
      </c>
      <c r="J2108" s="392">
        <v>22.07375</v>
      </c>
      <c r="K2108" s="392">
        <v>67.7345441931213</v>
      </c>
      <c r="L2108" s="392">
        <v>141.58875</v>
      </c>
      <c r="M2108" s="392">
        <v>129.42125</v>
      </c>
      <c r="N2108" s="392">
        <v>91.8445080777276</v>
      </c>
      <c r="O2108" s="392">
        <v>26.5525</v>
      </c>
      <c r="P2108" s="39">
        <v>218.8225</v>
      </c>
      <c r="Q2108" s="39">
        <v>216.875</v>
      </c>
      <c r="R2108" s="39">
        <v>217.855</v>
      </c>
      <c r="S2108" s="39"/>
      <c r="T2108" s="392">
        <v>691.101103666667</v>
      </c>
      <c r="U2108" s="39">
        <v>5.12649656388768</v>
      </c>
      <c r="V2108" s="580">
        <v>1</v>
      </c>
    </row>
    <row r="2109" s="5" customFormat="1" customHeight="1" spans="1:22">
      <c r="A2109" s="47" t="s">
        <v>871</v>
      </c>
      <c r="B2109" s="27" t="s">
        <v>1055</v>
      </c>
      <c r="C2109" s="47" t="s">
        <v>1056</v>
      </c>
      <c r="D2109" s="576" t="s">
        <v>757</v>
      </c>
      <c r="E2109" s="26">
        <v>92</v>
      </c>
      <c r="F2109" s="26">
        <v>147</v>
      </c>
      <c r="G2109" s="26">
        <v>7.41</v>
      </c>
      <c r="H2109" s="26">
        <v>34.1</v>
      </c>
      <c r="I2109" s="26">
        <v>360.188933873144</v>
      </c>
      <c r="J2109" s="26">
        <v>35.3</v>
      </c>
      <c r="K2109" s="26">
        <v>103.519061583578</v>
      </c>
      <c r="L2109" s="26">
        <v>115.8</v>
      </c>
      <c r="M2109" s="26">
        <v>111.3</v>
      </c>
      <c r="N2109" s="26">
        <v>96.1139896373057</v>
      </c>
      <c r="O2109" s="26">
        <v>27</v>
      </c>
      <c r="P2109" s="26">
        <v>15.378125</v>
      </c>
      <c r="Q2109" s="26">
        <v>14.7315972222222</v>
      </c>
      <c r="R2109" s="26">
        <v>14.8701388888889</v>
      </c>
      <c r="S2109" s="26">
        <v>14.993287037037</v>
      </c>
      <c r="T2109" s="26">
        <v>751.580787037037</v>
      </c>
      <c r="U2109" s="37">
        <v>1.03734439834035</v>
      </c>
      <c r="V2109" s="570">
        <v>11</v>
      </c>
    </row>
    <row r="2110" s="5" customFormat="1" customHeight="1" spans="1:22">
      <c r="A2110" s="47"/>
      <c r="B2110" s="42"/>
      <c r="C2110" s="47"/>
      <c r="D2110" s="576" t="s">
        <v>862</v>
      </c>
      <c r="E2110" s="26">
        <v>105</v>
      </c>
      <c r="F2110" s="26">
        <v>130</v>
      </c>
      <c r="G2110" s="26">
        <v>5.7</v>
      </c>
      <c r="H2110" s="26">
        <v>31.5</v>
      </c>
      <c r="I2110" s="26">
        <v>452.631578947368</v>
      </c>
      <c r="J2110" s="26">
        <v>20.3</v>
      </c>
      <c r="K2110" s="26">
        <v>64.4444444444444</v>
      </c>
      <c r="L2110" s="26">
        <v>140.1</v>
      </c>
      <c r="M2110" s="26">
        <v>130.4</v>
      </c>
      <c r="N2110" s="26">
        <v>93.0763740185582</v>
      </c>
      <c r="O2110" s="26">
        <v>28</v>
      </c>
      <c r="P2110" s="26">
        <v>12.2</v>
      </c>
      <c r="Q2110" s="26">
        <v>12.5</v>
      </c>
      <c r="R2110" s="26">
        <v>13.1</v>
      </c>
      <c r="S2110" s="26">
        <v>12.6</v>
      </c>
      <c r="T2110" s="26">
        <v>631.610526315789</v>
      </c>
      <c r="U2110" s="37">
        <v>0.265251989389905</v>
      </c>
      <c r="V2110" s="570">
        <v>7</v>
      </c>
    </row>
    <row r="2111" s="5" customFormat="1" customHeight="1" spans="1:22">
      <c r="A2111" s="47"/>
      <c r="B2111" s="42"/>
      <c r="C2111" s="47"/>
      <c r="D2111" s="576" t="s">
        <v>784</v>
      </c>
      <c r="E2111" s="26">
        <v>80.3</v>
      </c>
      <c r="F2111" s="26">
        <v>147</v>
      </c>
      <c r="G2111" s="26">
        <v>8.16</v>
      </c>
      <c r="H2111" s="26">
        <v>31.8</v>
      </c>
      <c r="I2111" s="26">
        <v>289.705882352941</v>
      </c>
      <c r="J2111" s="26">
        <v>27.46</v>
      </c>
      <c r="K2111" s="26">
        <v>86.3522012578616</v>
      </c>
      <c r="L2111" s="26">
        <v>118.94</v>
      </c>
      <c r="M2111" s="26">
        <v>102.67</v>
      </c>
      <c r="N2111" s="26">
        <v>86.3208340339667</v>
      </c>
      <c r="O2111" s="26">
        <v>25.41</v>
      </c>
      <c r="P2111" s="26">
        <v>15.1703125</v>
      </c>
      <c r="Q2111" s="26">
        <v>15.2692708333333</v>
      </c>
      <c r="R2111" s="26">
        <v>15.4276041666667</v>
      </c>
      <c r="S2111" s="26">
        <v>15.2890625</v>
      </c>
      <c r="T2111" s="26">
        <v>766.407366071429</v>
      </c>
      <c r="U2111" s="37">
        <v>1.77865612648222</v>
      </c>
      <c r="V2111" s="570">
        <v>9</v>
      </c>
    </row>
    <row r="2112" s="5" customFormat="1" customHeight="1" spans="1:22">
      <c r="A2112" s="47"/>
      <c r="B2112" s="42"/>
      <c r="C2112" s="47"/>
      <c r="D2112" s="576" t="s">
        <v>798</v>
      </c>
      <c r="E2112" s="26">
        <v>90.8</v>
      </c>
      <c r="F2112" s="26">
        <v>145</v>
      </c>
      <c r="G2112" s="26">
        <v>7.6</v>
      </c>
      <c r="H2112" s="26">
        <v>31.9</v>
      </c>
      <c r="I2112" s="26">
        <v>319.736842105263</v>
      </c>
      <c r="J2112" s="26">
        <v>26.3</v>
      </c>
      <c r="K2112" s="26">
        <v>82.4451410658307</v>
      </c>
      <c r="L2112" s="26">
        <v>122.23</v>
      </c>
      <c r="M2112" s="26">
        <v>106.38</v>
      </c>
      <c r="N2112" s="26">
        <v>87.0326433772396</v>
      </c>
      <c r="O2112" s="26">
        <v>24.4</v>
      </c>
      <c r="P2112" s="26">
        <v>13.12</v>
      </c>
      <c r="Q2112" s="26">
        <v>13.67</v>
      </c>
      <c r="R2112" s="26">
        <v>12.6</v>
      </c>
      <c r="S2112" s="26">
        <v>13.13</v>
      </c>
      <c r="T2112" s="26">
        <v>658.178270676692</v>
      </c>
      <c r="U2112" s="37">
        <v>-5.92309529496058</v>
      </c>
      <c r="V2112" s="570">
        <v>12</v>
      </c>
    </row>
    <row r="2113" s="5" customFormat="1" customHeight="1" spans="1:22">
      <c r="A2113" s="47"/>
      <c r="B2113" s="42"/>
      <c r="C2113" s="47"/>
      <c r="D2113" s="576" t="s">
        <v>990</v>
      </c>
      <c r="E2113" s="26">
        <v>81.4</v>
      </c>
      <c r="F2113" s="26">
        <v>140</v>
      </c>
      <c r="G2113" s="26">
        <v>8</v>
      </c>
      <c r="H2113" s="26">
        <v>34</v>
      </c>
      <c r="I2113" s="26">
        <v>325</v>
      </c>
      <c r="J2113" s="26">
        <v>32.7</v>
      </c>
      <c r="K2113" s="26">
        <v>96.1764705882353</v>
      </c>
      <c r="L2113" s="26">
        <v>115.6</v>
      </c>
      <c r="M2113" s="26">
        <v>106.6</v>
      </c>
      <c r="N2113" s="26">
        <v>92.2145328719723</v>
      </c>
      <c r="O2113" s="26">
        <v>22.3</v>
      </c>
      <c r="P2113" s="26">
        <v>14.21</v>
      </c>
      <c r="Q2113" s="26">
        <v>14.36</v>
      </c>
      <c r="R2113" s="26">
        <v>14.25</v>
      </c>
      <c r="S2113" s="26">
        <v>14.2733333333333</v>
      </c>
      <c r="T2113" s="26">
        <v>715.491077694236</v>
      </c>
      <c r="U2113" s="37">
        <v>7.29140566274117</v>
      </c>
      <c r="V2113" s="570">
        <v>8</v>
      </c>
    </row>
    <row r="2114" s="5" customFormat="1" customHeight="1" spans="1:22">
      <c r="A2114" s="47"/>
      <c r="B2114" s="42"/>
      <c r="C2114" s="47"/>
      <c r="D2114" s="576" t="s">
        <v>781</v>
      </c>
      <c r="E2114" s="26">
        <v>87.1</v>
      </c>
      <c r="F2114" s="26">
        <v>141</v>
      </c>
      <c r="G2114" s="26">
        <v>4.1</v>
      </c>
      <c r="H2114" s="26">
        <v>26.4</v>
      </c>
      <c r="I2114" s="26">
        <v>543.90243902439</v>
      </c>
      <c r="J2114" s="26">
        <v>22.3</v>
      </c>
      <c r="K2114" s="26">
        <v>84.469696969697</v>
      </c>
      <c r="L2114" s="26">
        <v>118.6</v>
      </c>
      <c r="M2114" s="26">
        <v>115</v>
      </c>
      <c r="N2114" s="26">
        <v>96.964586846543</v>
      </c>
      <c r="O2114" s="26">
        <v>23.5</v>
      </c>
      <c r="P2114" s="26">
        <v>11.5266666666667</v>
      </c>
      <c r="Q2114" s="26">
        <v>11.7306</v>
      </c>
      <c r="R2114" s="26">
        <v>12.1118666666667</v>
      </c>
      <c r="S2114" s="26">
        <v>11.7897111111111</v>
      </c>
      <c r="T2114" s="26">
        <v>590.992511111112</v>
      </c>
      <c r="U2114" s="37">
        <v>-12.0590828924161</v>
      </c>
      <c r="V2114" s="570">
        <v>12</v>
      </c>
    </row>
    <row r="2115" s="5" customFormat="1" customHeight="1" spans="1:22">
      <c r="A2115" s="47"/>
      <c r="B2115" s="42"/>
      <c r="C2115" s="47"/>
      <c r="D2115" s="576" t="s">
        <v>1042</v>
      </c>
      <c r="E2115" s="26">
        <v>85.3</v>
      </c>
      <c r="F2115" s="26">
        <v>153</v>
      </c>
      <c r="G2115" s="26">
        <v>4.3</v>
      </c>
      <c r="H2115" s="26">
        <v>28.1</v>
      </c>
      <c r="I2115" s="26">
        <v>553.488372093023</v>
      </c>
      <c r="J2115" s="26">
        <v>27.5</v>
      </c>
      <c r="K2115" s="26">
        <v>97.864768683274</v>
      </c>
      <c r="L2115" s="26">
        <v>100.6</v>
      </c>
      <c r="M2115" s="26">
        <v>97.8</v>
      </c>
      <c r="N2115" s="26">
        <v>97.2166998011928</v>
      </c>
      <c r="O2115" s="26">
        <v>25.7</v>
      </c>
      <c r="P2115" s="26">
        <v>13.52</v>
      </c>
      <c r="Q2115" s="26">
        <v>13.46</v>
      </c>
      <c r="R2115" s="26">
        <v>13.67</v>
      </c>
      <c r="S2115" s="26">
        <v>13.55</v>
      </c>
      <c r="T2115" s="26">
        <v>679.231954887218</v>
      </c>
      <c r="U2115" s="37">
        <v>3.251206502413</v>
      </c>
      <c r="V2115" s="570">
        <v>9</v>
      </c>
    </row>
    <row r="2116" s="5" customFormat="1" customHeight="1" spans="1:22">
      <c r="A2116" s="47"/>
      <c r="B2116" s="42"/>
      <c r="C2116" s="47"/>
      <c r="D2116" s="576" t="s">
        <v>799</v>
      </c>
      <c r="E2116" s="26">
        <v>82.8</v>
      </c>
      <c r="F2116" s="26">
        <v>148</v>
      </c>
      <c r="G2116" s="26">
        <v>7.05</v>
      </c>
      <c r="H2116" s="26">
        <v>30.05</v>
      </c>
      <c r="I2116" s="26">
        <v>326.241134751773</v>
      </c>
      <c r="J2116" s="26">
        <v>21.2</v>
      </c>
      <c r="K2116" s="26">
        <v>70.549084858569</v>
      </c>
      <c r="L2116" s="26">
        <v>129.7</v>
      </c>
      <c r="M2116" s="26">
        <v>124.3</v>
      </c>
      <c r="N2116" s="26">
        <v>95.8365458750964</v>
      </c>
      <c r="O2116" s="26">
        <v>25.2</v>
      </c>
      <c r="P2116" s="26">
        <v>13.02</v>
      </c>
      <c r="Q2116" s="26">
        <v>13.08</v>
      </c>
      <c r="R2116" s="26">
        <v>13.25</v>
      </c>
      <c r="S2116" s="26">
        <v>13.1166666666667</v>
      </c>
      <c r="T2116" s="26">
        <v>657.509899749374</v>
      </c>
      <c r="U2116" s="37">
        <v>-0.631313131313136</v>
      </c>
      <c r="V2116" s="570">
        <v>11</v>
      </c>
    </row>
    <row r="2117" s="5" customFormat="1" customHeight="1" spans="1:22">
      <c r="A2117" s="47"/>
      <c r="B2117" s="42"/>
      <c r="C2117" s="47"/>
      <c r="D2117" s="576" t="s">
        <v>880</v>
      </c>
      <c r="E2117" s="26">
        <v>83</v>
      </c>
      <c r="F2117" s="26">
        <v>155</v>
      </c>
      <c r="G2117" s="26">
        <v>9.7</v>
      </c>
      <c r="H2117" s="26">
        <v>38.7</v>
      </c>
      <c r="I2117" s="26">
        <v>298.969072164949</v>
      </c>
      <c r="J2117" s="26">
        <v>24</v>
      </c>
      <c r="K2117" s="26">
        <v>62.015503875969</v>
      </c>
      <c r="L2117" s="26">
        <v>132.9</v>
      </c>
      <c r="M2117" s="26">
        <v>128.6</v>
      </c>
      <c r="N2117" s="26">
        <v>96.7644845748683</v>
      </c>
      <c r="O2117" s="26">
        <v>26.3</v>
      </c>
      <c r="P2117" s="26">
        <v>15.65</v>
      </c>
      <c r="Q2117" s="26">
        <v>15.966</v>
      </c>
      <c r="R2117" s="26">
        <v>16.27</v>
      </c>
      <c r="S2117" s="26">
        <v>15.962</v>
      </c>
      <c r="T2117" s="26">
        <v>800.140255639098</v>
      </c>
      <c r="U2117" s="37">
        <v>0.00208833663985777</v>
      </c>
      <c r="V2117" s="570">
        <v>6</v>
      </c>
    </row>
    <row r="2118" s="5" customFormat="1" customHeight="1" spans="1:22">
      <c r="A2118" s="47"/>
      <c r="B2118" s="42"/>
      <c r="C2118" s="47"/>
      <c r="D2118" s="576" t="s">
        <v>1043</v>
      </c>
      <c r="E2118" s="26">
        <v>91.76</v>
      </c>
      <c r="F2118" s="26">
        <v>148</v>
      </c>
      <c r="G2118" s="26">
        <v>8.16</v>
      </c>
      <c r="H2118" s="26">
        <v>31.84</v>
      </c>
      <c r="I2118" s="26">
        <v>290.196078431373</v>
      </c>
      <c r="J2118" s="26">
        <v>27.06</v>
      </c>
      <c r="K2118" s="26">
        <v>84.9874371859297</v>
      </c>
      <c r="L2118" s="26">
        <v>124.18</v>
      </c>
      <c r="M2118" s="26">
        <v>118.66</v>
      </c>
      <c r="N2118" s="26">
        <v>95.5548397487518</v>
      </c>
      <c r="O2118" s="26">
        <v>25.46</v>
      </c>
      <c r="P2118" s="26">
        <v>14.3588541666667</v>
      </c>
      <c r="Q2118" s="26">
        <v>14.4776041666667</v>
      </c>
      <c r="R2118" s="26">
        <v>14.7744791666667</v>
      </c>
      <c r="S2118" s="26">
        <v>14.5369791666667</v>
      </c>
      <c r="T2118" s="26">
        <v>728.707068452383</v>
      </c>
      <c r="U2118" s="37">
        <v>1.14757860913501</v>
      </c>
      <c r="V2118" s="570">
        <v>8</v>
      </c>
    </row>
    <row r="2119" s="5" customFormat="1" customHeight="1" spans="1:22">
      <c r="A2119" s="47"/>
      <c r="B2119" s="42"/>
      <c r="C2119" s="47"/>
      <c r="D2119" s="576" t="s">
        <v>762</v>
      </c>
      <c r="E2119" s="26">
        <v>83</v>
      </c>
      <c r="F2119" s="26">
        <v>153</v>
      </c>
      <c r="G2119" s="26">
        <v>6.6</v>
      </c>
      <c r="H2119" s="26">
        <v>31.4</v>
      </c>
      <c r="I2119" s="26">
        <v>375.757575757576</v>
      </c>
      <c r="J2119" s="26">
        <v>26.5</v>
      </c>
      <c r="K2119" s="26">
        <v>84.3949044585987</v>
      </c>
      <c r="L2119" s="26">
        <v>127.5</v>
      </c>
      <c r="M2119" s="26">
        <v>115.4</v>
      </c>
      <c r="N2119" s="26">
        <v>90.5098039215686</v>
      </c>
      <c r="O2119" s="26">
        <v>25.1</v>
      </c>
      <c r="P2119" s="26">
        <v>13.6</v>
      </c>
      <c r="Q2119" s="26">
        <v>15</v>
      </c>
      <c r="R2119" s="26">
        <v>15.7</v>
      </c>
      <c r="S2119" s="26">
        <v>14.7666666666667</v>
      </c>
      <c r="T2119" s="26">
        <v>740.220802005012</v>
      </c>
      <c r="U2119" s="37">
        <v>7.26392251815981</v>
      </c>
      <c r="V2119" s="570">
        <v>7</v>
      </c>
    </row>
    <row r="2120" s="5" customFormat="1" customHeight="1" spans="1:22">
      <c r="A2120" s="47"/>
      <c r="B2120" s="42"/>
      <c r="C2120" s="47"/>
      <c r="D2120" s="581" t="s">
        <v>580</v>
      </c>
      <c r="E2120" s="28">
        <v>87.4963636363636</v>
      </c>
      <c r="F2120" s="28">
        <v>146.090909090909</v>
      </c>
      <c r="G2120" s="28">
        <v>6.98</v>
      </c>
      <c r="H2120" s="28">
        <v>31.7990909090909</v>
      </c>
      <c r="I2120" s="28">
        <v>375.983446318346</v>
      </c>
      <c r="J2120" s="28">
        <v>26.42</v>
      </c>
      <c r="K2120" s="28">
        <v>83.3835195429079</v>
      </c>
      <c r="L2120" s="28">
        <v>122.377272727273</v>
      </c>
      <c r="M2120" s="28">
        <v>114.282727272727</v>
      </c>
      <c r="N2120" s="28">
        <v>93.4186667915512</v>
      </c>
      <c r="O2120" s="28">
        <v>25.3063636363636</v>
      </c>
      <c r="P2120" s="28">
        <v>13.7958143939394</v>
      </c>
      <c r="Q2120" s="28">
        <v>14.0222792929293</v>
      </c>
      <c r="R2120" s="28">
        <v>14.1840080808081</v>
      </c>
      <c r="S2120" s="28">
        <v>14.0007005892256</v>
      </c>
      <c r="T2120" s="28">
        <v>701.824592694489</v>
      </c>
      <c r="U2120" s="41">
        <v>0.318983869726341</v>
      </c>
      <c r="V2120" s="577">
        <v>12</v>
      </c>
    </row>
    <row r="2121" s="5" customFormat="1" customHeight="1" spans="1:22">
      <c r="A2121" s="47" t="s">
        <v>866</v>
      </c>
      <c r="B2121" s="42"/>
      <c r="C2121" s="61" t="s">
        <v>1057</v>
      </c>
      <c r="D2121" s="563" t="s">
        <v>757</v>
      </c>
      <c r="E2121" s="26">
        <v>94</v>
      </c>
      <c r="F2121" s="26">
        <v>153</v>
      </c>
      <c r="G2121" s="26">
        <v>4.8</v>
      </c>
      <c r="H2121" s="26">
        <v>42.2</v>
      </c>
      <c r="I2121" s="26">
        <v>779.166666666667</v>
      </c>
      <c r="J2121" s="26">
        <v>30.6</v>
      </c>
      <c r="K2121" s="26">
        <v>72.5118483412322</v>
      </c>
      <c r="L2121" s="26">
        <v>98.3</v>
      </c>
      <c r="M2121" s="26">
        <v>95.1</v>
      </c>
      <c r="N2121" s="26">
        <v>96.7446592065107</v>
      </c>
      <c r="O2121" s="26">
        <v>25.4</v>
      </c>
      <c r="P2121" s="26">
        <v>13.113986013986</v>
      </c>
      <c r="Q2121" s="26">
        <v>13.486013986014</v>
      </c>
      <c r="R2121" s="26">
        <v>13.3</v>
      </c>
      <c r="S2121" s="26">
        <v>13.3</v>
      </c>
      <c r="T2121" s="26">
        <v>666.7</v>
      </c>
      <c r="U2121" s="37">
        <v>-4.2410714285714</v>
      </c>
      <c r="V2121" s="570">
        <v>14</v>
      </c>
    </row>
    <row r="2122" s="5" customFormat="1" customHeight="1" spans="1:22">
      <c r="A2122" s="47"/>
      <c r="B2122" s="42"/>
      <c r="C2122" s="61"/>
      <c r="D2122" s="563" t="s">
        <v>785</v>
      </c>
      <c r="E2122" s="26">
        <v>88</v>
      </c>
      <c r="F2122" s="26">
        <v>157</v>
      </c>
      <c r="G2122" s="26">
        <v>9.6</v>
      </c>
      <c r="H2122" s="26">
        <v>32.3</v>
      </c>
      <c r="I2122" s="26">
        <v>236.458333333333</v>
      </c>
      <c r="J2122" s="26">
        <v>21.9</v>
      </c>
      <c r="K2122" s="26">
        <v>67.8018575851393</v>
      </c>
      <c r="L2122" s="26">
        <v>133.5</v>
      </c>
      <c r="M2122" s="26">
        <v>126.1</v>
      </c>
      <c r="N2122" s="26">
        <v>94.4569288389513</v>
      </c>
      <c r="O2122" s="26">
        <v>28.5</v>
      </c>
      <c r="P2122" s="26">
        <v>13</v>
      </c>
      <c r="Q2122" s="26">
        <v>14.8</v>
      </c>
      <c r="R2122" s="26">
        <v>15.85</v>
      </c>
      <c r="S2122" s="26">
        <v>14.55</v>
      </c>
      <c r="T2122" s="26">
        <v>727.718304576144</v>
      </c>
      <c r="U2122" s="37">
        <v>5.69007263922518</v>
      </c>
      <c r="V2122" s="570">
        <v>8</v>
      </c>
    </row>
    <row r="2123" s="5" customFormat="1" customHeight="1" spans="1:22">
      <c r="A2123" s="47"/>
      <c r="B2123" s="42"/>
      <c r="C2123" s="61"/>
      <c r="D2123" s="563" t="s">
        <v>784</v>
      </c>
      <c r="E2123" s="26">
        <v>87.35</v>
      </c>
      <c r="F2123" s="26">
        <v>151</v>
      </c>
      <c r="G2123" s="26">
        <v>9.53</v>
      </c>
      <c r="H2123" s="26">
        <v>29.78</v>
      </c>
      <c r="I2123" s="26">
        <v>212.486883525708</v>
      </c>
      <c r="J2123" s="26">
        <v>24.6</v>
      </c>
      <c r="K2123" s="26">
        <v>82.6057756883815</v>
      </c>
      <c r="L2123" s="26">
        <v>138.78</v>
      </c>
      <c r="M2123" s="26">
        <v>119.3</v>
      </c>
      <c r="N2123" s="26">
        <v>85.9633953019167</v>
      </c>
      <c r="O2123" s="26">
        <v>25.5</v>
      </c>
      <c r="P2123" s="26">
        <v>13.2758620689655</v>
      </c>
      <c r="Q2123" s="26">
        <v>12.7126436781609</v>
      </c>
      <c r="R2123" s="26">
        <v>13.5977011494253</v>
      </c>
      <c r="S2123" s="26">
        <v>13.1954022988506</v>
      </c>
      <c r="T2123" s="26">
        <v>661.456745311555</v>
      </c>
      <c r="U2123" s="37">
        <v>-5.38461538461539</v>
      </c>
      <c r="V2123" s="570">
        <v>13</v>
      </c>
    </row>
    <row r="2124" s="5" customFormat="1" customHeight="1" spans="1:22">
      <c r="A2124" s="47"/>
      <c r="B2124" s="42"/>
      <c r="C2124" s="61"/>
      <c r="D2124" s="563" t="s">
        <v>798</v>
      </c>
      <c r="E2124" s="26">
        <v>89.2</v>
      </c>
      <c r="F2124" s="26">
        <v>143</v>
      </c>
      <c r="G2124" s="26">
        <v>6.2</v>
      </c>
      <c r="H2124" s="26">
        <v>28.3</v>
      </c>
      <c r="I2124" s="26">
        <v>356.451612903226</v>
      </c>
      <c r="J2124" s="26">
        <v>23.1</v>
      </c>
      <c r="K2124" s="26">
        <v>81.6254416961131</v>
      </c>
      <c r="L2124" s="26">
        <v>146.09</v>
      </c>
      <c r="M2124" s="26">
        <v>123.36</v>
      </c>
      <c r="N2124" s="26">
        <v>84.4410979533164</v>
      </c>
      <c r="O2124" s="26">
        <v>26.19</v>
      </c>
      <c r="P2124" s="26">
        <v>14.34</v>
      </c>
      <c r="Q2124" s="26">
        <v>13.12</v>
      </c>
      <c r="R2124" s="26">
        <v>13.86</v>
      </c>
      <c r="S2124" s="26">
        <v>13.7733333333333</v>
      </c>
      <c r="T2124" s="26">
        <v>688.35692153923</v>
      </c>
      <c r="U2124" s="37">
        <v>2.50558174150336</v>
      </c>
      <c r="V2124" s="570">
        <v>8</v>
      </c>
    </row>
    <row r="2125" s="5" customFormat="1" customHeight="1" spans="1:22">
      <c r="A2125" s="47"/>
      <c r="B2125" s="42"/>
      <c r="C2125" s="61"/>
      <c r="D2125" s="563" t="s">
        <v>862</v>
      </c>
      <c r="E2125" s="26">
        <v>86.6</v>
      </c>
      <c r="F2125" s="26">
        <v>151</v>
      </c>
      <c r="G2125" s="26">
        <v>8.2</v>
      </c>
      <c r="H2125" s="26">
        <v>31.5</v>
      </c>
      <c r="I2125" s="26">
        <v>284.146341463415</v>
      </c>
      <c r="J2125" s="26">
        <v>22.9</v>
      </c>
      <c r="K2125" s="26">
        <v>72.6984126984127</v>
      </c>
      <c r="L2125" s="26">
        <v>132.2</v>
      </c>
      <c r="M2125" s="26">
        <v>120.8</v>
      </c>
      <c r="N2125" s="26">
        <v>91.3767019667171</v>
      </c>
      <c r="O2125" s="26">
        <v>21.4</v>
      </c>
      <c r="P2125" s="26">
        <v>10.8</v>
      </c>
      <c r="Q2125" s="26">
        <v>12.5</v>
      </c>
      <c r="R2125" s="26">
        <v>11.2</v>
      </c>
      <c r="S2125" s="26">
        <v>11.5</v>
      </c>
      <c r="T2125" s="26">
        <v>575.172543135784</v>
      </c>
      <c r="U2125" s="37">
        <v>7.14285714285713</v>
      </c>
      <c r="V2125" s="570">
        <v>1</v>
      </c>
    </row>
    <row r="2126" s="5" customFormat="1" customHeight="1" spans="1:22">
      <c r="A2126" s="47"/>
      <c r="B2126" s="42"/>
      <c r="C2126" s="61"/>
      <c r="D2126" s="563" t="s">
        <v>781</v>
      </c>
      <c r="E2126" s="26">
        <v>81</v>
      </c>
      <c r="F2126" s="26">
        <v>137</v>
      </c>
      <c r="G2126" s="26">
        <v>5.8</v>
      </c>
      <c r="H2126" s="26">
        <v>24.6</v>
      </c>
      <c r="I2126" s="26">
        <v>324.137931034483</v>
      </c>
      <c r="J2126" s="26">
        <v>17.9</v>
      </c>
      <c r="K2126" s="26">
        <v>72.7642276422764</v>
      </c>
      <c r="L2126" s="26">
        <v>152.3</v>
      </c>
      <c r="M2126" s="26">
        <v>148.2</v>
      </c>
      <c r="N2126" s="26">
        <v>97.3079448456993</v>
      </c>
      <c r="O2126" s="26">
        <v>24.1</v>
      </c>
      <c r="P2126" s="26">
        <v>11.6242</v>
      </c>
      <c r="Q2126" s="26">
        <v>11.7306</v>
      </c>
      <c r="R2126" s="26">
        <v>12.0232</v>
      </c>
      <c r="S2126" s="26">
        <v>11.7926666666667</v>
      </c>
      <c r="T2126" s="26">
        <v>591.140666666667</v>
      </c>
      <c r="U2126" s="37">
        <v>-3.99422521655438</v>
      </c>
      <c r="V2126" s="570">
        <v>13</v>
      </c>
    </row>
    <row r="2127" s="5" customFormat="1" customHeight="1" spans="1:22">
      <c r="A2127" s="47"/>
      <c r="B2127" s="42"/>
      <c r="C2127" s="61"/>
      <c r="D2127" s="563" t="s">
        <v>799</v>
      </c>
      <c r="E2127" s="26">
        <v>83.8</v>
      </c>
      <c r="F2127" s="26">
        <v>135</v>
      </c>
      <c r="G2127" s="29">
        <v>6.7598</v>
      </c>
      <c r="H2127" s="29">
        <v>22.7796</v>
      </c>
      <c r="I2127" s="26">
        <v>236.986301369863</v>
      </c>
      <c r="J2127" s="29">
        <v>18.8904</v>
      </c>
      <c r="K2127" s="26">
        <v>82.9268292682927</v>
      </c>
      <c r="L2127" s="26">
        <v>132.333333333333</v>
      </c>
      <c r="M2127" s="26">
        <v>127</v>
      </c>
      <c r="N2127" s="26">
        <v>95.9697732997481</v>
      </c>
      <c r="O2127" s="26">
        <v>29.298</v>
      </c>
      <c r="P2127" s="29">
        <v>11.7351111111111</v>
      </c>
      <c r="Q2127" s="29">
        <v>10.7731228070175</v>
      </c>
      <c r="R2127" s="29">
        <v>11.0121052631579</v>
      </c>
      <c r="S2127" s="26">
        <v>11.1734463937622</v>
      </c>
      <c r="T2127" s="26">
        <v>558.839963294917</v>
      </c>
      <c r="U2127" s="37">
        <v>1.69856957006372</v>
      </c>
      <c r="V2127" s="570">
        <v>10</v>
      </c>
    </row>
    <row r="2128" s="5" customFormat="1" customHeight="1" spans="1:22">
      <c r="A2128" s="47"/>
      <c r="B2128" s="42"/>
      <c r="C2128" s="61"/>
      <c r="D2128" s="563" t="s">
        <v>880</v>
      </c>
      <c r="E2128" s="26">
        <v>85</v>
      </c>
      <c r="F2128" s="26">
        <v>145</v>
      </c>
      <c r="G2128" s="26">
        <v>5.6</v>
      </c>
      <c r="H2128" s="26">
        <v>41.9</v>
      </c>
      <c r="I2128" s="26">
        <v>648.214285714286</v>
      </c>
      <c r="J2128" s="26">
        <v>20.6</v>
      </c>
      <c r="K2128" s="26">
        <v>49.1646778042959</v>
      </c>
      <c r="L2128" s="26">
        <v>158.1</v>
      </c>
      <c r="M2128" s="26">
        <v>144.1</v>
      </c>
      <c r="N2128" s="26">
        <v>91.1448450347881</v>
      </c>
      <c r="O2128" s="26">
        <v>24</v>
      </c>
      <c r="P2128" s="26">
        <v>14.2</v>
      </c>
      <c r="Q2128" s="26">
        <v>14.66</v>
      </c>
      <c r="R2128" s="26">
        <v>13.28</v>
      </c>
      <c r="S2128" s="26">
        <v>14.0466666666667</v>
      </c>
      <c r="T2128" s="26">
        <v>702.544086021505</v>
      </c>
      <c r="U2128" s="37">
        <v>4.38444389398069</v>
      </c>
      <c r="V2128" s="570">
        <v>10</v>
      </c>
    </row>
    <row r="2129" s="5" customFormat="1" customHeight="1" spans="1:22">
      <c r="A2129" s="47"/>
      <c r="B2129" s="42"/>
      <c r="C2129" s="61"/>
      <c r="D2129" s="563" t="s">
        <v>1043</v>
      </c>
      <c r="E2129" s="26">
        <v>85.13</v>
      </c>
      <c r="F2129" s="26">
        <v>150</v>
      </c>
      <c r="G2129" s="26">
        <v>9.53</v>
      </c>
      <c r="H2129" s="26">
        <v>44.46</v>
      </c>
      <c r="I2129" s="26">
        <v>366.526757607555</v>
      </c>
      <c r="J2129" s="26">
        <v>24.6</v>
      </c>
      <c r="K2129" s="26">
        <v>55.3306342780027</v>
      </c>
      <c r="L2129" s="26">
        <v>116.2</v>
      </c>
      <c r="M2129" s="26">
        <v>98.8</v>
      </c>
      <c r="N2129" s="26">
        <v>85.025817555938</v>
      </c>
      <c r="O2129" s="26">
        <v>25.48</v>
      </c>
      <c r="P2129" s="26">
        <v>10.6903924221922</v>
      </c>
      <c r="Q2129" s="26">
        <v>10.4834235453315</v>
      </c>
      <c r="R2129" s="26">
        <v>10.8073748308525</v>
      </c>
      <c r="S2129" s="26">
        <v>10.6603969327921</v>
      </c>
      <c r="T2129" s="26">
        <v>534.382453766351</v>
      </c>
      <c r="U2129" s="37">
        <v>-2.8696365127084</v>
      </c>
      <c r="V2129" s="570">
        <v>14</v>
      </c>
    </row>
    <row r="2130" s="5" customFormat="1" customHeight="1" spans="1:22">
      <c r="A2130" s="47"/>
      <c r="B2130" s="42"/>
      <c r="C2130" s="61"/>
      <c r="D2130" s="563" t="s">
        <v>762</v>
      </c>
      <c r="E2130" s="26">
        <v>81</v>
      </c>
      <c r="F2130" s="26">
        <v>152</v>
      </c>
      <c r="G2130" s="26">
        <v>8.58</v>
      </c>
      <c r="H2130" s="26">
        <v>47.4</v>
      </c>
      <c r="I2130" s="26">
        <v>452.447552447552</v>
      </c>
      <c r="J2130" s="26">
        <v>26.7</v>
      </c>
      <c r="K2130" s="26">
        <v>56.3291139240506</v>
      </c>
      <c r="L2130" s="26">
        <v>109.7</v>
      </c>
      <c r="M2130" s="26">
        <v>98.4</v>
      </c>
      <c r="N2130" s="26">
        <v>89.6991795806746</v>
      </c>
      <c r="O2130" s="26">
        <v>24.5</v>
      </c>
      <c r="P2130" s="26">
        <v>13</v>
      </c>
      <c r="Q2130" s="26">
        <v>11.4</v>
      </c>
      <c r="R2130" s="26">
        <v>12.3</v>
      </c>
      <c r="S2130" s="26">
        <v>12.2333333333333</v>
      </c>
      <c r="T2130" s="26">
        <v>611.850212553138</v>
      </c>
      <c r="U2130" s="37">
        <v>7.94117647058824</v>
      </c>
      <c r="V2130" s="570">
        <v>8</v>
      </c>
    </row>
    <row r="2131" s="5" customFormat="1" customHeight="1" spans="1:22">
      <c r="A2131" s="47"/>
      <c r="B2131" s="42"/>
      <c r="C2131" s="61"/>
      <c r="D2131" s="572" t="s">
        <v>580</v>
      </c>
      <c r="E2131" s="28">
        <v>86.108</v>
      </c>
      <c r="F2131" s="28">
        <v>147.4</v>
      </c>
      <c r="G2131" s="28">
        <v>7.45998</v>
      </c>
      <c r="H2131" s="28">
        <v>34.52196</v>
      </c>
      <c r="I2131" s="28">
        <v>389.702266606609</v>
      </c>
      <c r="J2131" s="28">
        <v>23.17904</v>
      </c>
      <c r="K2131" s="28">
        <v>69.3758818926197</v>
      </c>
      <c r="L2131" s="28">
        <v>131.750333333333</v>
      </c>
      <c r="M2131" s="28">
        <v>120.116</v>
      </c>
      <c r="N2131" s="28">
        <v>91.213034358426</v>
      </c>
      <c r="O2131" s="28">
        <v>25.4368</v>
      </c>
      <c r="P2131" s="28">
        <v>12.5779551616255</v>
      </c>
      <c r="Q2131" s="28">
        <v>12.5665804016524</v>
      </c>
      <c r="R2131" s="28">
        <v>12.7230381243436</v>
      </c>
      <c r="S2131" s="28">
        <v>12.6225245625405</v>
      </c>
      <c r="T2131" s="28">
        <v>631.816189686529</v>
      </c>
      <c r="U2131" s="41">
        <v>1.13088291873775</v>
      </c>
      <c r="V2131" s="242"/>
    </row>
    <row r="2132" s="5" customFormat="1" customHeight="1" spans="1:22">
      <c r="A2132" s="47" t="s">
        <v>866</v>
      </c>
      <c r="B2132" s="42"/>
      <c r="C2132" s="61" t="s">
        <v>1058</v>
      </c>
      <c r="D2132" s="567" t="s">
        <v>757</v>
      </c>
      <c r="E2132" s="92">
        <v>93</v>
      </c>
      <c r="F2132" s="92">
        <v>157</v>
      </c>
      <c r="G2132" s="92">
        <v>5.2</v>
      </c>
      <c r="H2132" s="92">
        <v>41.6</v>
      </c>
      <c r="I2132" s="92">
        <v>700</v>
      </c>
      <c r="J2132" s="92">
        <v>32.75</v>
      </c>
      <c r="K2132" s="92">
        <v>78.7259615384615</v>
      </c>
      <c r="L2132" s="92">
        <v>96.1</v>
      </c>
      <c r="M2132" s="92">
        <v>92.05</v>
      </c>
      <c r="N2132" s="92">
        <v>95.7856399583767</v>
      </c>
      <c r="O2132" s="92">
        <v>25.1</v>
      </c>
      <c r="P2132" s="92">
        <v>324.347492283951</v>
      </c>
      <c r="Q2132" s="92">
        <v>314.573341049383</v>
      </c>
      <c r="R2132" s="92"/>
      <c r="S2132" s="92">
        <v>319.460416666667</v>
      </c>
      <c r="T2132" s="92">
        <v>638.920833333333</v>
      </c>
      <c r="U2132" s="61">
        <v>0.343364976772355</v>
      </c>
      <c r="V2132" s="571">
        <v>5</v>
      </c>
    </row>
    <row r="2133" s="5" customFormat="1" customHeight="1" spans="1:22">
      <c r="A2133" s="47"/>
      <c r="B2133" s="42"/>
      <c r="C2133" s="61"/>
      <c r="D2133" s="567" t="s">
        <v>784</v>
      </c>
      <c r="E2133" s="92">
        <v>87.03</v>
      </c>
      <c r="F2133" s="92">
        <v>151</v>
      </c>
      <c r="G2133" s="92">
        <v>9.57</v>
      </c>
      <c r="H2133" s="92">
        <v>42.68</v>
      </c>
      <c r="I2133" s="92">
        <v>345.977011494253</v>
      </c>
      <c r="J2133" s="92">
        <v>27.22</v>
      </c>
      <c r="K2133" s="92">
        <v>63.7769447047798</v>
      </c>
      <c r="L2133" s="92">
        <v>115.6</v>
      </c>
      <c r="M2133" s="92">
        <v>98.2</v>
      </c>
      <c r="N2133" s="92">
        <v>84.9480968858132</v>
      </c>
      <c r="O2133" s="92">
        <v>25.17</v>
      </c>
      <c r="P2133" s="92">
        <v>304.6819</v>
      </c>
      <c r="Q2133" s="92">
        <v>326.529866666667</v>
      </c>
      <c r="R2133" s="92"/>
      <c r="S2133" s="92">
        <v>315.605883333334</v>
      </c>
      <c r="T2133" s="92">
        <v>631.211766666667</v>
      </c>
      <c r="U2133" s="61">
        <v>0.434662466055639</v>
      </c>
      <c r="V2133" s="571">
        <v>5</v>
      </c>
    </row>
    <row r="2134" s="5" customFormat="1" customHeight="1" spans="1:22">
      <c r="A2134" s="47"/>
      <c r="B2134" s="42"/>
      <c r="C2134" s="61"/>
      <c r="D2134" s="567" t="s">
        <v>798</v>
      </c>
      <c r="E2134" s="92">
        <v>95.4</v>
      </c>
      <c r="F2134" s="92">
        <v>142</v>
      </c>
      <c r="G2134" s="92">
        <v>6.7</v>
      </c>
      <c r="H2134" s="92">
        <v>27.9</v>
      </c>
      <c r="I2134" s="92">
        <v>316.417910447761</v>
      </c>
      <c r="J2134" s="92">
        <v>21.5</v>
      </c>
      <c r="K2134" s="92">
        <v>77.0609318996416</v>
      </c>
      <c r="L2134" s="92">
        <v>138.9</v>
      </c>
      <c r="M2134" s="92">
        <v>125.5</v>
      </c>
      <c r="N2134" s="92">
        <v>90.3527717782577</v>
      </c>
      <c r="O2134" s="92">
        <v>26.24</v>
      </c>
      <c r="P2134" s="92">
        <v>333.52991904048</v>
      </c>
      <c r="Q2134" s="92">
        <v>365.675454272864</v>
      </c>
      <c r="R2134" s="92"/>
      <c r="S2134" s="92">
        <v>349.602686656672</v>
      </c>
      <c r="T2134" s="92">
        <v>699.205373313343</v>
      </c>
      <c r="U2134" s="61">
        <v>3.04637322491308</v>
      </c>
      <c r="V2134" s="571">
        <v>5</v>
      </c>
    </row>
    <row r="2135" s="5" customFormat="1" customHeight="1" spans="1:22">
      <c r="A2135" s="47"/>
      <c r="B2135" s="42"/>
      <c r="C2135" s="61"/>
      <c r="D2135" s="567" t="s">
        <v>862</v>
      </c>
      <c r="E2135" s="92">
        <v>97.2</v>
      </c>
      <c r="F2135" s="92">
        <v>151</v>
      </c>
      <c r="G2135" s="92">
        <v>7.6</v>
      </c>
      <c r="H2135" s="92">
        <v>32.9</v>
      </c>
      <c r="I2135" s="92">
        <v>332.894736842105</v>
      </c>
      <c r="J2135" s="92">
        <v>22</v>
      </c>
      <c r="K2135" s="92">
        <v>66.8693009118541</v>
      </c>
      <c r="L2135" s="92">
        <v>170.6</v>
      </c>
      <c r="M2135" s="92">
        <v>153.1</v>
      </c>
      <c r="N2135" s="92">
        <v>89.7420867526377</v>
      </c>
      <c r="O2135" s="92">
        <v>25.2</v>
      </c>
      <c r="P2135" s="92">
        <v>298.7</v>
      </c>
      <c r="Q2135" s="92">
        <v>287.9</v>
      </c>
      <c r="R2135" s="92"/>
      <c r="S2135" s="92">
        <v>293.3</v>
      </c>
      <c r="T2135" s="92">
        <v>586.336161919041</v>
      </c>
      <c r="U2135" s="61">
        <v>2.26638772663877</v>
      </c>
      <c r="V2135" s="571">
        <v>5</v>
      </c>
    </row>
    <row r="2136" s="5" customFormat="1" customHeight="1" spans="1:22">
      <c r="A2136" s="47"/>
      <c r="B2136" s="42"/>
      <c r="C2136" s="61"/>
      <c r="D2136" s="567" t="s">
        <v>781</v>
      </c>
      <c r="E2136" s="92">
        <v>84.3</v>
      </c>
      <c r="F2136" s="92">
        <v>138</v>
      </c>
      <c r="G2136" s="92">
        <v>7</v>
      </c>
      <c r="H2136" s="92">
        <v>34.2</v>
      </c>
      <c r="I2136" s="92">
        <v>388.571428571429</v>
      </c>
      <c r="J2136" s="92">
        <v>23.9</v>
      </c>
      <c r="K2136" s="92">
        <v>69.8830409356725</v>
      </c>
      <c r="L2136" s="92">
        <v>125.1</v>
      </c>
      <c r="M2136" s="92">
        <v>114.3</v>
      </c>
      <c r="N2136" s="92">
        <v>91.3669064748201</v>
      </c>
      <c r="O2136" s="92">
        <v>24.9</v>
      </c>
      <c r="P2136" s="92">
        <v>128.32</v>
      </c>
      <c r="Q2136" s="92">
        <v>133.92</v>
      </c>
      <c r="R2136" s="92"/>
      <c r="S2136" s="92">
        <v>131.12</v>
      </c>
      <c r="T2136" s="92">
        <v>582.784693333333</v>
      </c>
      <c r="U2136" s="61">
        <v>2.09850107066381</v>
      </c>
      <c r="V2136" s="571">
        <v>4</v>
      </c>
    </row>
    <row r="2137" s="5" customFormat="1" customHeight="1" spans="1:22">
      <c r="A2137" s="47"/>
      <c r="B2137" s="42"/>
      <c r="C2137" s="61"/>
      <c r="D2137" s="567" t="s">
        <v>1042</v>
      </c>
      <c r="E2137" s="92">
        <v>62.8</v>
      </c>
      <c r="F2137" s="92">
        <v>146</v>
      </c>
      <c r="G2137" s="52">
        <v>4.2</v>
      </c>
      <c r="H2137" s="52">
        <v>29.5</v>
      </c>
      <c r="I2137" s="92">
        <v>602.380952380952</v>
      </c>
      <c r="J2137" s="52">
        <v>23.6</v>
      </c>
      <c r="K2137" s="92">
        <v>80</v>
      </c>
      <c r="L2137" s="92">
        <v>126.8</v>
      </c>
      <c r="M2137" s="92">
        <v>107.9</v>
      </c>
      <c r="N2137" s="92">
        <v>85.0946372239748</v>
      </c>
      <c r="O2137" s="92">
        <v>23.1</v>
      </c>
      <c r="P2137" s="92">
        <v>290.0145</v>
      </c>
      <c r="Q2137" s="92">
        <v>287.68105</v>
      </c>
      <c r="R2137" s="92"/>
      <c r="S2137" s="92">
        <v>288.847775</v>
      </c>
      <c r="T2137" s="92">
        <v>577.9555</v>
      </c>
      <c r="U2137" s="61">
        <v>3.71035308198684</v>
      </c>
      <c r="V2137" s="571">
        <v>5</v>
      </c>
    </row>
    <row r="2138" s="5" customFormat="1" customHeight="1" spans="1:22">
      <c r="A2138" s="47"/>
      <c r="B2138" s="42"/>
      <c r="C2138" s="61"/>
      <c r="D2138" s="567" t="s">
        <v>799</v>
      </c>
      <c r="E2138" s="92">
        <v>86.4</v>
      </c>
      <c r="F2138" s="92">
        <v>136</v>
      </c>
      <c r="G2138" s="52">
        <v>7.5932</v>
      </c>
      <c r="H2138" s="52">
        <v>22.0388</v>
      </c>
      <c r="I2138" s="92">
        <v>190.243902439024</v>
      </c>
      <c r="J2138" s="52">
        <v>18.7052</v>
      </c>
      <c r="K2138" s="92">
        <v>84.8739495798319</v>
      </c>
      <c r="L2138" s="92">
        <v>143.666666666667</v>
      </c>
      <c r="M2138" s="92">
        <v>136.666666666667</v>
      </c>
      <c r="N2138" s="92">
        <v>95.1276102088167</v>
      </c>
      <c r="O2138" s="92">
        <v>30.78</v>
      </c>
      <c r="P2138" s="92">
        <v>292.042284933369</v>
      </c>
      <c r="Q2138" s="92">
        <v>303.297093712931</v>
      </c>
      <c r="R2138" s="92"/>
      <c r="S2138" s="92">
        <v>297.66968932315</v>
      </c>
      <c r="T2138" s="92">
        <v>595.607267972224</v>
      </c>
      <c r="U2138" s="61">
        <v>0.588809877314766</v>
      </c>
      <c r="V2138" s="571">
        <v>5</v>
      </c>
    </row>
    <row r="2139" s="5" customFormat="1" customHeight="1" spans="1:22">
      <c r="A2139" s="47"/>
      <c r="B2139" s="42"/>
      <c r="C2139" s="61"/>
      <c r="D2139" s="567" t="s">
        <v>880</v>
      </c>
      <c r="E2139" s="92">
        <v>83</v>
      </c>
      <c r="F2139" s="92">
        <v>147</v>
      </c>
      <c r="G2139" s="92">
        <v>9.7</v>
      </c>
      <c r="H2139" s="92">
        <v>38.7</v>
      </c>
      <c r="I2139" s="92">
        <v>298.969072164949</v>
      </c>
      <c r="J2139" s="92">
        <v>20.6</v>
      </c>
      <c r="K2139" s="92">
        <v>53.2299741602067</v>
      </c>
      <c r="L2139" s="92">
        <v>132.9</v>
      </c>
      <c r="M2139" s="92">
        <v>128.6</v>
      </c>
      <c r="N2139" s="92">
        <v>96.7644845748683</v>
      </c>
      <c r="O2139" s="92">
        <v>26.3</v>
      </c>
      <c r="P2139" s="92">
        <v>319.46</v>
      </c>
      <c r="Q2139" s="92">
        <v>333.19</v>
      </c>
      <c r="R2139" s="92"/>
      <c r="S2139" s="92">
        <v>326.325</v>
      </c>
      <c r="T2139" s="92">
        <v>652.356454272864</v>
      </c>
      <c r="U2139" s="61">
        <v>3.48026002853971</v>
      </c>
      <c r="V2139" s="571">
        <v>2</v>
      </c>
    </row>
    <row r="2140" s="5" customFormat="1" customHeight="1" spans="1:22">
      <c r="A2140" s="47"/>
      <c r="B2140" s="42"/>
      <c r="C2140" s="61"/>
      <c r="D2140" s="567" t="s">
        <v>1043</v>
      </c>
      <c r="E2140" s="92">
        <v>85.13</v>
      </c>
      <c r="F2140" s="92">
        <v>150</v>
      </c>
      <c r="G2140" s="92">
        <v>9.53</v>
      </c>
      <c r="H2140" s="92">
        <v>40.1</v>
      </c>
      <c r="I2140" s="92">
        <v>320.776495278069</v>
      </c>
      <c r="J2140" s="92">
        <v>26.1</v>
      </c>
      <c r="K2140" s="92">
        <v>65.0872817955112</v>
      </c>
      <c r="L2140" s="92">
        <v>124.49</v>
      </c>
      <c r="M2140" s="92">
        <v>111.42</v>
      </c>
      <c r="N2140" s="92">
        <v>89.5011647521889</v>
      </c>
      <c r="O2140" s="92">
        <v>25.48</v>
      </c>
      <c r="P2140" s="92">
        <v>320.460466666667</v>
      </c>
      <c r="Q2140" s="92">
        <v>300.903933333333</v>
      </c>
      <c r="R2140" s="92"/>
      <c r="S2140" s="92">
        <v>310.6822</v>
      </c>
      <c r="T2140" s="92">
        <v>621.3644</v>
      </c>
      <c r="U2140" s="61">
        <v>0.55090944397705</v>
      </c>
      <c r="V2140" s="571">
        <v>4</v>
      </c>
    </row>
    <row r="2141" s="5" customFormat="1" customHeight="1" spans="1:22">
      <c r="A2141" s="47"/>
      <c r="B2141" s="42"/>
      <c r="C2141" s="61"/>
      <c r="D2141" s="567" t="s">
        <v>762</v>
      </c>
      <c r="E2141" s="92">
        <v>75</v>
      </c>
      <c r="F2141" s="92">
        <v>152</v>
      </c>
      <c r="G2141" s="92">
        <v>4.32</v>
      </c>
      <c r="H2141" s="92">
        <v>28.4</v>
      </c>
      <c r="I2141" s="92">
        <v>557.407407407407</v>
      </c>
      <c r="J2141" s="92">
        <v>22.5</v>
      </c>
      <c r="K2141" s="92">
        <v>79.2253521126761</v>
      </c>
      <c r="L2141" s="92">
        <v>125.6</v>
      </c>
      <c r="M2141" s="92">
        <v>112.1</v>
      </c>
      <c r="N2141" s="92">
        <v>89.2515923566879</v>
      </c>
      <c r="O2141" s="92">
        <v>24.8</v>
      </c>
      <c r="P2141" s="92">
        <v>312.2</v>
      </c>
      <c r="Q2141" s="92">
        <v>306.1</v>
      </c>
      <c r="R2141" s="92"/>
      <c r="S2141" s="92">
        <v>309.15</v>
      </c>
      <c r="T2141" s="92">
        <v>618.3</v>
      </c>
      <c r="U2141" s="61">
        <v>5.09943906170321</v>
      </c>
      <c r="V2141" s="571">
        <v>3</v>
      </c>
    </row>
    <row r="2142" s="5" customFormat="1" customHeight="1" spans="1:22">
      <c r="A2142" s="47"/>
      <c r="B2142" s="42"/>
      <c r="C2142" s="61"/>
      <c r="D2142" s="568" t="s">
        <v>580</v>
      </c>
      <c r="E2142" s="93">
        <v>84.926</v>
      </c>
      <c r="F2142" s="93">
        <v>147</v>
      </c>
      <c r="G2142" s="93">
        <v>7.14132</v>
      </c>
      <c r="H2142" s="93">
        <v>33.80188</v>
      </c>
      <c r="I2142" s="93">
        <v>405.363891702595</v>
      </c>
      <c r="J2142" s="93">
        <v>23.88752</v>
      </c>
      <c r="K2142" s="93">
        <v>71.8732737638635</v>
      </c>
      <c r="L2142" s="93">
        <v>129.975666666667</v>
      </c>
      <c r="M2142" s="93">
        <v>117.983666666667</v>
      </c>
      <c r="N2142" s="93">
        <v>90.7934990966442</v>
      </c>
      <c r="O2142" s="93">
        <v>25.707</v>
      </c>
      <c r="P2142" s="93">
        <v>292.375656292447</v>
      </c>
      <c r="Q2142" s="93">
        <v>295.977073903518</v>
      </c>
      <c r="R2142" s="93"/>
      <c r="S2142" s="93">
        <v>294.176365097982</v>
      </c>
      <c r="T2142" s="93">
        <v>620.40424508108</v>
      </c>
      <c r="U2142" s="62">
        <v>2.14142058962494</v>
      </c>
      <c r="V2142" s="582"/>
    </row>
    <row r="2143" s="5" customFormat="1" customHeight="1" spans="1:22">
      <c r="A2143" s="47" t="s">
        <v>868</v>
      </c>
      <c r="B2143" s="27" t="s">
        <v>1059</v>
      </c>
      <c r="C2143" s="61" t="s">
        <v>1060</v>
      </c>
      <c r="D2143" s="569" t="s">
        <v>757</v>
      </c>
      <c r="E2143" s="29">
        <v>90.5</v>
      </c>
      <c r="F2143" s="29">
        <v>139</v>
      </c>
      <c r="G2143" s="29">
        <v>7.5</v>
      </c>
      <c r="H2143" s="29">
        <v>42.4</v>
      </c>
      <c r="I2143" s="29">
        <v>465.333333333333</v>
      </c>
      <c r="J2143" s="29">
        <v>30.2</v>
      </c>
      <c r="K2143" s="29">
        <v>71.2264150943396</v>
      </c>
      <c r="L2143" s="29">
        <v>115.6</v>
      </c>
      <c r="M2143" s="29">
        <v>102.5</v>
      </c>
      <c r="N2143" s="29">
        <v>88.6678200692042</v>
      </c>
      <c r="O2143" s="29">
        <v>25.8</v>
      </c>
      <c r="P2143" s="29">
        <v>16.85</v>
      </c>
      <c r="Q2143" s="29">
        <v>16.5</v>
      </c>
      <c r="R2143" s="29">
        <v>17.42</v>
      </c>
      <c r="S2143" s="29">
        <v>16.9233333333333</v>
      </c>
      <c r="T2143" s="29">
        <v>783.526828703704</v>
      </c>
      <c r="U2143" s="37">
        <v>9.01868155464893</v>
      </c>
      <c r="V2143" s="570">
        <v>1</v>
      </c>
    </row>
    <row r="2144" s="5" customFormat="1" customHeight="1" spans="1:22">
      <c r="A2144" s="47"/>
      <c r="B2144" s="42"/>
      <c r="C2144" s="61"/>
      <c r="D2144" s="569" t="s">
        <v>862</v>
      </c>
      <c r="E2144" s="29">
        <v>93</v>
      </c>
      <c r="F2144" s="29">
        <v>143</v>
      </c>
      <c r="G2144" s="29">
        <v>4.5</v>
      </c>
      <c r="H2144" s="29">
        <v>23.7</v>
      </c>
      <c r="I2144" s="29">
        <v>426.666666666667</v>
      </c>
      <c r="J2144" s="29">
        <v>19.23</v>
      </c>
      <c r="K2144" s="29">
        <v>81.1392405063291</v>
      </c>
      <c r="L2144" s="29">
        <v>133.1</v>
      </c>
      <c r="M2144" s="29">
        <v>118.6</v>
      </c>
      <c r="N2144" s="29">
        <v>89.1059353869271</v>
      </c>
      <c r="O2144" s="29">
        <v>28.8</v>
      </c>
      <c r="P2144" s="29">
        <v>12.9</v>
      </c>
      <c r="Q2144" s="29">
        <v>13.8</v>
      </c>
      <c r="R2144" s="29">
        <v>13</v>
      </c>
      <c r="S2144" s="29">
        <v>13.2333333333333</v>
      </c>
      <c r="T2144" s="29">
        <v>661.666666666667</v>
      </c>
      <c r="U2144" s="37">
        <v>4.47368421052633</v>
      </c>
      <c r="V2144" s="570">
        <v>3</v>
      </c>
    </row>
    <row r="2145" s="5" customFormat="1" customHeight="1" spans="1:22">
      <c r="A2145" s="47"/>
      <c r="B2145" s="42"/>
      <c r="C2145" s="61"/>
      <c r="D2145" s="569" t="s">
        <v>784</v>
      </c>
      <c r="E2145" s="29">
        <v>83.5</v>
      </c>
      <c r="F2145" s="29">
        <v>159</v>
      </c>
      <c r="G2145" s="29">
        <v>8.73</v>
      </c>
      <c r="H2145" s="29">
        <v>30.37</v>
      </c>
      <c r="I2145" s="29">
        <v>247.880870561283</v>
      </c>
      <c r="J2145" s="29">
        <v>22.06</v>
      </c>
      <c r="K2145" s="29">
        <v>72.637471188673</v>
      </c>
      <c r="L2145" s="29">
        <v>125.42</v>
      </c>
      <c r="M2145" s="29">
        <v>117.28</v>
      </c>
      <c r="N2145" s="29">
        <v>93.5098070483177</v>
      </c>
      <c r="O2145" s="29">
        <v>24.77</v>
      </c>
      <c r="P2145" s="29">
        <v>12.07</v>
      </c>
      <c r="Q2145" s="29">
        <v>12.74</v>
      </c>
      <c r="R2145" s="29">
        <v>12.33</v>
      </c>
      <c r="S2145" s="29">
        <v>12.38</v>
      </c>
      <c r="T2145" s="29">
        <v>682.35333994709</v>
      </c>
      <c r="U2145" s="37">
        <v>9.1710758377425</v>
      </c>
      <c r="V2145" s="570">
        <v>2</v>
      </c>
    </row>
    <row r="2146" s="5" customFormat="1" customHeight="1" spans="1:22">
      <c r="A2146" s="47"/>
      <c r="B2146" s="42"/>
      <c r="C2146" s="61"/>
      <c r="D2146" s="569" t="s">
        <v>798</v>
      </c>
      <c r="E2146" s="29">
        <v>89.4</v>
      </c>
      <c r="F2146" s="29">
        <v>148</v>
      </c>
      <c r="G2146" s="29">
        <v>5</v>
      </c>
      <c r="H2146" s="29">
        <v>30.3</v>
      </c>
      <c r="I2146" s="29">
        <v>506</v>
      </c>
      <c r="J2146" s="29">
        <v>24.3</v>
      </c>
      <c r="K2146" s="29">
        <v>80.1980198019802</v>
      </c>
      <c r="L2146" s="29">
        <v>132.5</v>
      </c>
      <c r="M2146" s="29">
        <v>111.9</v>
      </c>
      <c r="N2146" s="29">
        <v>84.4528301886793</v>
      </c>
      <c r="O2146" s="29">
        <v>26.8</v>
      </c>
      <c r="P2146" s="29">
        <v>13.3</v>
      </c>
      <c r="Q2146" s="29">
        <v>13.3</v>
      </c>
      <c r="R2146" s="29">
        <v>14</v>
      </c>
      <c r="S2146" s="29">
        <v>13.5333333333333</v>
      </c>
      <c r="T2146" s="29">
        <v>676.666666666667</v>
      </c>
      <c r="U2146" s="37">
        <v>4.63917525773197</v>
      </c>
      <c r="V2146" s="570">
        <v>2</v>
      </c>
    </row>
    <row r="2147" s="5" customFormat="1" customHeight="1" spans="1:22">
      <c r="A2147" s="47"/>
      <c r="B2147" s="42"/>
      <c r="C2147" s="61"/>
      <c r="D2147" s="569" t="s">
        <v>990</v>
      </c>
      <c r="E2147" s="29">
        <v>94.12</v>
      </c>
      <c r="F2147" s="29">
        <v>140</v>
      </c>
      <c r="G2147" s="29">
        <v>6.54</v>
      </c>
      <c r="H2147" s="29">
        <v>25.6</v>
      </c>
      <c r="I2147" s="29">
        <v>291.437308868502</v>
      </c>
      <c r="J2147" s="29">
        <v>18</v>
      </c>
      <c r="K2147" s="29">
        <v>70.3125</v>
      </c>
      <c r="L2147" s="29">
        <v>164.11</v>
      </c>
      <c r="M2147" s="29">
        <v>145.89</v>
      </c>
      <c r="N2147" s="29">
        <v>88.8976905733959</v>
      </c>
      <c r="O2147" s="29">
        <v>24</v>
      </c>
      <c r="P2147" s="29">
        <v>11.94</v>
      </c>
      <c r="Q2147" s="29">
        <v>11.59</v>
      </c>
      <c r="R2147" s="29">
        <v>11.45</v>
      </c>
      <c r="S2147" s="29">
        <v>11.66</v>
      </c>
      <c r="T2147" s="29">
        <v>583</v>
      </c>
      <c r="U2147" s="37">
        <v>13.3138969873664</v>
      </c>
      <c r="V2147" s="570">
        <v>4</v>
      </c>
    </row>
    <row r="2148" s="5" customFormat="1" customHeight="1" spans="1:22">
      <c r="A2148" s="47"/>
      <c r="B2148" s="42"/>
      <c r="C2148" s="61"/>
      <c r="D2148" s="569" t="s">
        <v>781</v>
      </c>
      <c r="E2148" s="29">
        <v>89.3</v>
      </c>
      <c r="F2148" s="29">
        <v>140</v>
      </c>
      <c r="G2148" s="29">
        <v>5.7</v>
      </c>
      <c r="H2148" s="29">
        <v>39.2</v>
      </c>
      <c r="I2148" s="29">
        <v>587.719298245614</v>
      </c>
      <c r="J2148" s="29">
        <v>21.3</v>
      </c>
      <c r="K2148" s="29">
        <v>54.3367346938776</v>
      </c>
      <c r="L2148" s="29">
        <v>126.1</v>
      </c>
      <c r="M2148" s="29">
        <v>116.3</v>
      </c>
      <c r="N2148" s="29">
        <v>92.2283901665345</v>
      </c>
      <c r="O2148" s="29">
        <v>24.5</v>
      </c>
      <c r="P2148" s="29">
        <v>11.8</v>
      </c>
      <c r="Q2148" s="29">
        <v>10.72</v>
      </c>
      <c r="R2148" s="29">
        <v>13.1</v>
      </c>
      <c r="S2148" s="29">
        <v>11.8733333333333</v>
      </c>
      <c r="T2148" s="29">
        <v>527.730088888889</v>
      </c>
      <c r="U2148" s="37">
        <v>-6.13965744400526</v>
      </c>
      <c r="V2148" s="570">
        <v>8</v>
      </c>
    </row>
    <row r="2149" s="5" customFormat="1" customHeight="1" spans="1:22">
      <c r="A2149" s="47"/>
      <c r="B2149" s="42"/>
      <c r="C2149" s="61"/>
      <c r="D2149" s="569" t="s">
        <v>1042</v>
      </c>
      <c r="E2149" s="29">
        <v>92.7</v>
      </c>
      <c r="F2149" s="29">
        <v>157</v>
      </c>
      <c r="G2149" s="29">
        <v>4.1</v>
      </c>
      <c r="H2149" s="29">
        <v>44.1</v>
      </c>
      <c r="I2149" s="29">
        <v>975.609756097561</v>
      </c>
      <c r="J2149" s="29">
        <v>28.4</v>
      </c>
      <c r="K2149" s="29">
        <v>64.3990929705215</v>
      </c>
      <c r="L2149" s="29">
        <v>107.4</v>
      </c>
      <c r="M2149" s="29">
        <v>94.2</v>
      </c>
      <c r="N2149" s="29">
        <v>87.7094972067039</v>
      </c>
      <c r="O2149" s="29">
        <v>23.6</v>
      </c>
      <c r="P2149" s="29">
        <v>12.5</v>
      </c>
      <c r="Q2149" s="29">
        <v>12.3</v>
      </c>
      <c r="R2149" s="29">
        <v>12.6</v>
      </c>
      <c r="S2149" s="29">
        <v>12.4666666666667</v>
      </c>
      <c r="T2149" s="29">
        <v>623.333333333333</v>
      </c>
      <c r="U2149" s="37">
        <v>8.72093023255812</v>
      </c>
      <c r="V2149" s="570">
        <v>2</v>
      </c>
    </row>
    <row r="2150" s="5" customFormat="1" customHeight="1" spans="1:22">
      <c r="A2150" s="47"/>
      <c r="B2150" s="42"/>
      <c r="C2150" s="61"/>
      <c r="D2150" s="569" t="s">
        <v>799</v>
      </c>
      <c r="E2150" s="29">
        <v>78.2</v>
      </c>
      <c r="F2150" s="29">
        <v>146</v>
      </c>
      <c r="G2150" s="29">
        <v>6.63</v>
      </c>
      <c r="H2150" s="29">
        <v>27.55</v>
      </c>
      <c r="I2150" s="29">
        <v>315.53544494721</v>
      </c>
      <c r="J2150" s="29">
        <v>18.08</v>
      </c>
      <c r="K2150" s="29">
        <v>65.6261343012704</v>
      </c>
      <c r="L2150" s="29">
        <v>159</v>
      </c>
      <c r="M2150" s="29">
        <v>131.4</v>
      </c>
      <c r="N2150" s="29">
        <v>82.6415094339623</v>
      </c>
      <c r="O2150" s="29">
        <v>26.2</v>
      </c>
      <c r="P2150" s="29">
        <v>10.52</v>
      </c>
      <c r="Q2150" s="29">
        <v>10.13</v>
      </c>
      <c r="R2150" s="29">
        <v>11.12</v>
      </c>
      <c r="S2150" s="29">
        <v>10.59</v>
      </c>
      <c r="T2150" s="29">
        <v>529.5</v>
      </c>
      <c r="U2150" s="37">
        <v>-5.50267697798933</v>
      </c>
      <c r="V2150" s="570">
        <v>11</v>
      </c>
    </row>
    <row r="2151" s="5" customFormat="1" customHeight="1" spans="1:22">
      <c r="A2151" s="47"/>
      <c r="B2151" s="42"/>
      <c r="C2151" s="61"/>
      <c r="D2151" s="569" t="s">
        <v>880</v>
      </c>
      <c r="E2151" s="29">
        <v>96</v>
      </c>
      <c r="F2151" s="29">
        <v>146</v>
      </c>
      <c r="G2151" s="29">
        <v>9</v>
      </c>
      <c r="H2151" s="29">
        <v>30.7</v>
      </c>
      <c r="I2151" s="29">
        <v>241.111111111111</v>
      </c>
      <c r="J2151" s="29">
        <v>22.2</v>
      </c>
      <c r="K2151" s="29">
        <v>72.3127035830619</v>
      </c>
      <c r="L2151" s="29">
        <v>103</v>
      </c>
      <c r="M2151" s="29">
        <v>100</v>
      </c>
      <c r="N2151" s="29">
        <v>97.0873786407767</v>
      </c>
      <c r="O2151" s="29">
        <v>26.5</v>
      </c>
      <c r="P2151" s="29">
        <v>9.41</v>
      </c>
      <c r="Q2151" s="29">
        <v>10.29</v>
      </c>
      <c r="R2151" s="29">
        <v>9.6</v>
      </c>
      <c r="S2151" s="29">
        <v>9.76666666666667</v>
      </c>
      <c r="T2151" s="29">
        <v>574.509803921569</v>
      </c>
      <c r="U2151" s="37">
        <v>-10.806697108067</v>
      </c>
      <c r="V2151" s="570">
        <v>14</v>
      </c>
    </row>
    <row r="2152" s="5" customFormat="1" customHeight="1" spans="1:22">
      <c r="A2152" s="47"/>
      <c r="B2152" s="42"/>
      <c r="C2152" s="61"/>
      <c r="D2152" s="569" t="s">
        <v>1043</v>
      </c>
      <c r="E2152" s="29">
        <v>95.55</v>
      </c>
      <c r="F2152" s="29">
        <v>155</v>
      </c>
      <c r="G2152" s="29">
        <v>9.33</v>
      </c>
      <c r="H2152" s="29">
        <v>40.82</v>
      </c>
      <c r="I2152" s="29">
        <v>337.513397642015</v>
      </c>
      <c r="J2152" s="29">
        <v>27.79</v>
      </c>
      <c r="K2152" s="29">
        <v>68.0793728564429</v>
      </c>
      <c r="L2152" s="29">
        <v>125.54</v>
      </c>
      <c r="M2152" s="29">
        <v>117.96</v>
      </c>
      <c r="N2152" s="29">
        <v>93.9620837979927</v>
      </c>
      <c r="O2152" s="29">
        <v>24.42</v>
      </c>
      <c r="P2152" s="29">
        <v>11.21</v>
      </c>
      <c r="Q2152" s="29">
        <v>11.34</v>
      </c>
      <c r="R2152" s="29">
        <v>11.57</v>
      </c>
      <c r="S2152" s="29">
        <v>11.3733333333333</v>
      </c>
      <c r="T2152" s="29">
        <v>626.868496472663</v>
      </c>
      <c r="U2152" s="37">
        <v>0.352941176470596</v>
      </c>
      <c r="V2152" s="570">
        <v>5</v>
      </c>
    </row>
    <row r="2153" s="5" customFormat="1" customHeight="1" spans="1:22">
      <c r="A2153" s="47"/>
      <c r="B2153" s="42"/>
      <c r="C2153" s="61"/>
      <c r="D2153" s="569" t="s">
        <v>762</v>
      </c>
      <c r="E2153" s="29">
        <v>79.5</v>
      </c>
      <c r="F2153" s="29">
        <v>145</v>
      </c>
      <c r="G2153" s="29">
        <v>6.8</v>
      </c>
      <c r="H2153" s="29">
        <v>29.58</v>
      </c>
      <c r="I2153" s="29">
        <v>335</v>
      </c>
      <c r="J2153" s="29">
        <v>25.75</v>
      </c>
      <c r="K2153" s="29">
        <v>87.052062204192</v>
      </c>
      <c r="L2153" s="29">
        <v>125.8</v>
      </c>
      <c r="M2153" s="29">
        <v>105.2</v>
      </c>
      <c r="N2153" s="29">
        <v>83.6248012718601</v>
      </c>
      <c r="O2153" s="29">
        <v>25.3</v>
      </c>
      <c r="P2153" s="29">
        <v>12.47</v>
      </c>
      <c r="Q2153" s="29">
        <v>12.02</v>
      </c>
      <c r="R2153" s="29">
        <v>12.35</v>
      </c>
      <c r="S2153" s="29">
        <v>12.28</v>
      </c>
      <c r="T2153" s="29">
        <v>614</v>
      </c>
      <c r="U2153" s="37">
        <v>6.22837370242215</v>
      </c>
      <c r="V2153" s="570">
        <v>9</v>
      </c>
    </row>
    <row r="2154" s="5" customFormat="1" customHeight="1" spans="1:22">
      <c r="A2154" s="47"/>
      <c r="B2154" s="42"/>
      <c r="C2154" s="61"/>
      <c r="D2154" s="572" t="s">
        <v>580</v>
      </c>
      <c r="E2154" s="31">
        <v>89.2518181818182</v>
      </c>
      <c r="F2154" s="31">
        <v>147.090909090909</v>
      </c>
      <c r="G2154" s="31">
        <v>6.71181818181818</v>
      </c>
      <c r="H2154" s="31">
        <v>33.12</v>
      </c>
      <c r="I2154" s="31">
        <v>429.982471588481</v>
      </c>
      <c r="J2154" s="31">
        <v>23.3918181818182</v>
      </c>
      <c r="K2154" s="31">
        <v>71.5745224727898</v>
      </c>
      <c r="L2154" s="31">
        <v>128.87</v>
      </c>
      <c r="M2154" s="31">
        <v>114.657272727273</v>
      </c>
      <c r="N2154" s="31">
        <v>89.262522162214</v>
      </c>
      <c r="O2154" s="31">
        <v>25.5172727272727</v>
      </c>
      <c r="P2154" s="31">
        <v>12.27</v>
      </c>
      <c r="Q2154" s="31">
        <v>12.2481818181818</v>
      </c>
      <c r="R2154" s="31">
        <v>12.5945454545455</v>
      </c>
      <c r="S2154" s="31">
        <v>12.3709090909091</v>
      </c>
      <c r="T2154" s="31">
        <v>625.741384054598</v>
      </c>
      <c r="U2154" s="41">
        <v>3.02677168138215</v>
      </c>
      <c r="V2154" s="577"/>
    </row>
    <row r="2155" s="5" customFormat="1" customHeight="1" spans="1:22">
      <c r="A2155" s="47" t="s">
        <v>871</v>
      </c>
      <c r="B2155" s="42"/>
      <c r="C2155" s="61" t="s">
        <v>1060</v>
      </c>
      <c r="D2155" s="563" t="s">
        <v>757</v>
      </c>
      <c r="E2155" s="26">
        <v>93</v>
      </c>
      <c r="F2155" s="26">
        <v>130</v>
      </c>
      <c r="G2155" s="26">
        <v>7.41</v>
      </c>
      <c r="H2155" s="26">
        <v>27.9</v>
      </c>
      <c r="I2155" s="26">
        <v>276.518218623482</v>
      </c>
      <c r="J2155" s="26">
        <v>24.3</v>
      </c>
      <c r="K2155" s="26">
        <v>87.0967741935484</v>
      </c>
      <c r="L2155" s="26">
        <v>132.8</v>
      </c>
      <c r="M2155" s="26">
        <v>125.6</v>
      </c>
      <c r="N2155" s="26">
        <v>94.578313253012</v>
      </c>
      <c r="O2155" s="26">
        <v>30</v>
      </c>
      <c r="P2155" s="26">
        <v>16.4402777777778</v>
      </c>
      <c r="Q2155" s="26">
        <v>15.9322916666667</v>
      </c>
      <c r="R2155" s="26">
        <v>16.2555555555556</v>
      </c>
      <c r="S2155" s="26">
        <v>16.209375</v>
      </c>
      <c r="T2155" s="26">
        <v>812.540625</v>
      </c>
      <c r="U2155" s="37">
        <v>9.23236514522837</v>
      </c>
      <c r="V2155" s="241">
        <v>5</v>
      </c>
    </row>
    <row r="2156" s="5" customFormat="1" customHeight="1" spans="1:22">
      <c r="A2156" s="47"/>
      <c r="B2156" s="42"/>
      <c r="C2156" s="61"/>
      <c r="D2156" s="563" t="s">
        <v>862</v>
      </c>
      <c r="E2156" s="26">
        <v>90</v>
      </c>
      <c r="F2156" s="26">
        <v>132</v>
      </c>
      <c r="G2156" s="26">
        <v>5.7</v>
      </c>
      <c r="H2156" s="26">
        <v>25.1</v>
      </c>
      <c r="I2156" s="26">
        <v>340.350877192982</v>
      </c>
      <c r="J2156" s="26">
        <v>19.4</v>
      </c>
      <c r="K2156" s="26">
        <v>77.2908366533864</v>
      </c>
      <c r="L2156" s="26">
        <v>139.5</v>
      </c>
      <c r="M2156" s="26">
        <v>131</v>
      </c>
      <c r="N2156" s="26">
        <v>93.9068100358423</v>
      </c>
      <c r="O2156" s="26">
        <v>28.5</v>
      </c>
      <c r="P2156" s="26">
        <v>12.9</v>
      </c>
      <c r="Q2156" s="26">
        <v>13.9</v>
      </c>
      <c r="R2156" s="26">
        <v>14.3</v>
      </c>
      <c r="S2156" s="26">
        <v>13.7</v>
      </c>
      <c r="T2156" s="26">
        <v>686.751127819549</v>
      </c>
      <c r="U2156" s="37">
        <v>9.01856763925729</v>
      </c>
      <c r="V2156" s="241">
        <v>3</v>
      </c>
    </row>
    <row r="2157" s="5" customFormat="1" customHeight="1" spans="1:22">
      <c r="A2157" s="47"/>
      <c r="B2157" s="42"/>
      <c r="C2157" s="61"/>
      <c r="D2157" s="563" t="s">
        <v>784</v>
      </c>
      <c r="E2157" s="26">
        <v>87.9</v>
      </c>
      <c r="F2157" s="26">
        <v>149</v>
      </c>
      <c r="G2157" s="26">
        <v>7.76</v>
      </c>
      <c r="H2157" s="26">
        <v>33.43</v>
      </c>
      <c r="I2157" s="26">
        <v>330.798969072165</v>
      </c>
      <c r="J2157" s="26">
        <v>29.45</v>
      </c>
      <c r="K2157" s="26">
        <v>88.0945258749626</v>
      </c>
      <c r="L2157" s="26">
        <v>165</v>
      </c>
      <c r="M2157" s="26">
        <v>150.75</v>
      </c>
      <c r="N2157" s="26">
        <v>91.3636363636364</v>
      </c>
      <c r="O2157" s="26">
        <v>25.12</v>
      </c>
      <c r="P2157" s="26">
        <v>15.9322916666667</v>
      </c>
      <c r="Q2157" s="26">
        <v>16.3776041666667</v>
      </c>
      <c r="R2157" s="26">
        <v>16.684375</v>
      </c>
      <c r="S2157" s="26">
        <v>16.3314236111111</v>
      </c>
      <c r="T2157" s="26">
        <v>818.658655753968</v>
      </c>
      <c r="U2157" s="37">
        <v>8.71761089152395</v>
      </c>
      <c r="V2157" s="241">
        <v>2</v>
      </c>
    </row>
    <row r="2158" s="5" customFormat="1" customHeight="1" spans="1:22">
      <c r="A2158" s="47"/>
      <c r="B2158" s="42"/>
      <c r="C2158" s="61"/>
      <c r="D2158" s="563" t="s">
        <v>798</v>
      </c>
      <c r="E2158" s="26">
        <v>94.4</v>
      </c>
      <c r="F2158" s="26">
        <v>146</v>
      </c>
      <c r="G2158" s="26">
        <v>7.6</v>
      </c>
      <c r="H2158" s="26">
        <v>35.5</v>
      </c>
      <c r="I2158" s="26">
        <v>367.105263157895</v>
      </c>
      <c r="J2158" s="26">
        <v>27.7</v>
      </c>
      <c r="K2158" s="26">
        <v>78.0281690140845</v>
      </c>
      <c r="L2158" s="26">
        <v>119.2</v>
      </c>
      <c r="M2158" s="26">
        <v>106.2</v>
      </c>
      <c r="N2158" s="26">
        <v>89.0939597315436</v>
      </c>
      <c r="O2158" s="26">
        <v>27.2</v>
      </c>
      <c r="P2158" s="26">
        <v>13.72</v>
      </c>
      <c r="Q2158" s="26">
        <v>14.02</v>
      </c>
      <c r="R2158" s="26">
        <v>12.18</v>
      </c>
      <c r="S2158" s="26">
        <v>13.3066666666667</v>
      </c>
      <c r="T2158" s="26">
        <v>667.034185463659</v>
      </c>
      <c r="U2158" s="37">
        <v>-4.65727251015046</v>
      </c>
      <c r="V2158" s="241">
        <v>10</v>
      </c>
    </row>
    <row r="2159" s="5" customFormat="1" customHeight="1" spans="1:22">
      <c r="A2159" s="47"/>
      <c r="B2159" s="42"/>
      <c r="C2159" s="61"/>
      <c r="D2159" s="563" t="s">
        <v>990</v>
      </c>
      <c r="E2159" s="26">
        <v>87.2</v>
      </c>
      <c r="F2159" s="26">
        <v>146</v>
      </c>
      <c r="G2159" s="26">
        <v>8</v>
      </c>
      <c r="H2159" s="26">
        <v>33.7</v>
      </c>
      <c r="I2159" s="26">
        <v>321.25</v>
      </c>
      <c r="J2159" s="26">
        <v>23.8</v>
      </c>
      <c r="K2159" s="26">
        <v>70.6231454005935</v>
      </c>
      <c r="L2159" s="26">
        <v>134.6</v>
      </c>
      <c r="M2159" s="26">
        <v>124.6</v>
      </c>
      <c r="N2159" s="26">
        <v>92.5705794947994</v>
      </c>
      <c r="O2159" s="26">
        <v>25.5</v>
      </c>
      <c r="P2159" s="26">
        <v>14.25</v>
      </c>
      <c r="Q2159" s="26">
        <v>14.06</v>
      </c>
      <c r="R2159" s="26">
        <v>14.17</v>
      </c>
      <c r="S2159" s="26">
        <v>14.16</v>
      </c>
      <c r="T2159" s="26">
        <v>709.80992481203</v>
      </c>
      <c r="U2159" s="37">
        <v>6.43948884991232</v>
      </c>
      <c r="V2159" s="241">
        <v>9</v>
      </c>
    </row>
    <row r="2160" s="5" customFormat="1" customHeight="1" spans="1:22">
      <c r="A2160" s="47"/>
      <c r="B2160" s="42"/>
      <c r="C2160" s="61"/>
      <c r="D2160" s="563" t="s">
        <v>781</v>
      </c>
      <c r="E2160" s="26">
        <v>94</v>
      </c>
      <c r="F2160" s="26">
        <v>141</v>
      </c>
      <c r="G2160" s="26">
        <v>3.9</v>
      </c>
      <c r="H2160" s="26">
        <v>21.9</v>
      </c>
      <c r="I2160" s="26">
        <v>461.538461538462</v>
      </c>
      <c r="J2160" s="26">
        <v>18.7</v>
      </c>
      <c r="K2160" s="26">
        <v>85.3881278538813</v>
      </c>
      <c r="L2160" s="26">
        <v>139.7</v>
      </c>
      <c r="M2160" s="26">
        <v>135</v>
      </c>
      <c r="N2160" s="26">
        <v>96.6356478167502</v>
      </c>
      <c r="O2160" s="26">
        <v>27.9</v>
      </c>
      <c r="P2160" s="26">
        <v>11.7483333333333</v>
      </c>
      <c r="Q2160" s="26">
        <v>12.8389333333333</v>
      </c>
      <c r="R2160" s="26">
        <v>12.1828</v>
      </c>
      <c r="S2160" s="26">
        <v>12.2566888888889</v>
      </c>
      <c r="T2160" s="26">
        <v>614.401088888888</v>
      </c>
      <c r="U2160" s="37">
        <v>-8.57583774250457</v>
      </c>
      <c r="V2160" s="241">
        <v>10</v>
      </c>
    </row>
    <row r="2161" s="5" customFormat="1" customHeight="1" spans="1:22">
      <c r="A2161" s="47"/>
      <c r="B2161" s="42"/>
      <c r="C2161" s="61"/>
      <c r="D2161" s="563" t="s">
        <v>1042</v>
      </c>
      <c r="E2161" s="26">
        <v>86.1</v>
      </c>
      <c r="F2161" s="26">
        <v>153</v>
      </c>
      <c r="G2161" s="26">
        <v>3.9</v>
      </c>
      <c r="H2161" s="26">
        <v>27.8</v>
      </c>
      <c r="I2161" s="26">
        <v>612.820512820513</v>
      </c>
      <c r="J2161" s="26">
        <v>22.1</v>
      </c>
      <c r="K2161" s="26">
        <v>79.4964028776978</v>
      </c>
      <c r="L2161" s="26">
        <v>119.9</v>
      </c>
      <c r="M2161" s="26">
        <v>116.2</v>
      </c>
      <c r="N2161" s="26">
        <v>96.9140950792327</v>
      </c>
      <c r="O2161" s="26">
        <v>26.7</v>
      </c>
      <c r="P2161" s="26">
        <v>13.42</v>
      </c>
      <c r="Q2161" s="26">
        <v>13.51</v>
      </c>
      <c r="R2161" s="26">
        <v>13.62</v>
      </c>
      <c r="S2161" s="26">
        <v>13.5166666666667</v>
      </c>
      <c r="T2161" s="26">
        <v>677.561027568922</v>
      </c>
      <c r="U2161" s="37">
        <v>2.99720599441198</v>
      </c>
      <c r="V2161" s="241">
        <v>11</v>
      </c>
    </row>
    <row r="2162" s="5" customFormat="1" customHeight="1" spans="1:22">
      <c r="A2162" s="47"/>
      <c r="B2162" s="42"/>
      <c r="C2162" s="61"/>
      <c r="D2162" s="563" t="s">
        <v>799</v>
      </c>
      <c r="E2162" s="26">
        <v>83.5</v>
      </c>
      <c r="F2162" s="26">
        <v>145</v>
      </c>
      <c r="G2162" s="26">
        <v>7.7</v>
      </c>
      <c r="H2162" s="26">
        <v>26.43</v>
      </c>
      <c r="I2162" s="26">
        <v>243.246753246753</v>
      </c>
      <c r="J2162" s="26">
        <v>21.1</v>
      </c>
      <c r="K2162" s="26">
        <v>79.8335225122966</v>
      </c>
      <c r="L2162" s="26">
        <v>162.3</v>
      </c>
      <c r="M2162" s="26">
        <v>158.1</v>
      </c>
      <c r="N2162" s="26">
        <v>97.4121996303142</v>
      </c>
      <c r="O2162" s="26">
        <v>26.4</v>
      </c>
      <c r="P2162" s="26">
        <v>14.51</v>
      </c>
      <c r="Q2162" s="26">
        <v>14.79</v>
      </c>
      <c r="R2162" s="26">
        <v>14.32</v>
      </c>
      <c r="S2162" s="26">
        <v>14.54</v>
      </c>
      <c r="T2162" s="26">
        <v>728.858496240602</v>
      </c>
      <c r="U2162" s="37">
        <v>10.1515151515151</v>
      </c>
      <c r="V2162" s="241">
        <v>3</v>
      </c>
    </row>
    <row r="2163" s="5" customFormat="1" customHeight="1" spans="1:22">
      <c r="A2163" s="47"/>
      <c r="B2163" s="42"/>
      <c r="C2163" s="61"/>
      <c r="D2163" s="563" t="s">
        <v>880</v>
      </c>
      <c r="E2163" s="26">
        <v>84</v>
      </c>
      <c r="F2163" s="26">
        <v>159</v>
      </c>
      <c r="G2163" s="26">
        <v>8.9</v>
      </c>
      <c r="H2163" s="26">
        <v>32.6</v>
      </c>
      <c r="I2163" s="26">
        <v>266.292134831461</v>
      </c>
      <c r="J2163" s="26">
        <v>22.1</v>
      </c>
      <c r="K2163" s="26">
        <v>67.7914110429448</v>
      </c>
      <c r="L2163" s="26">
        <v>138.1</v>
      </c>
      <c r="M2163" s="26">
        <v>134.2</v>
      </c>
      <c r="N2163" s="26">
        <v>97.1759594496741</v>
      </c>
      <c r="O2163" s="26">
        <v>27.7</v>
      </c>
      <c r="P2163" s="26">
        <v>14.7</v>
      </c>
      <c r="Q2163" s="26">
        <v>15.055</v>
      </c>
      <c r="R2163" s="26">
        <v>15.38</v>
      </c>
      <c r="S2163" s="26">
        <v>15.045</v>
      </c>
      <c r="T2163" s="26">
        <v>754.173045112782</v>
      </c>
      <c r="U2163" s="37">
        <v>-5.74292575963245</v>
      </c>
      <c r="V2163" s="241">
        <v>9</v>
      </c>
    </row>
    <row r="2164" s="5" customFormat="1" customHeight="1" spans="1:22">
      <c r="A2164" s="47"/>
      <c r="B2164" s="42"/>
      <c r="C2164" s="61"/>
      <c r="D2164" s="563" t="s">
        <v>1043</v>
      </c>
      <c r="E2164" s="26">
        <v>93.92</v>
      </c>
      <c r="F2164" s="26">
        <v>150</v>
      </c>
      <c r="G2164" s="26">
        <v>6.57</v>
      </c>
      <c r="H2164" s="26">
        <v>31.44</v>
      </c>
      <c r="I2164" s="26">
        <v>378.538812785388</v>
      </c>
      <c r="J2164" s="26">
        <v>27.06</v>
      </c>
      <c r="K2164" s="26">
        <v>86.0687022900763</v>
      </c>
      <c r="L2164" s="26">
        <v>124.92</v>
      </c>
      <c r="M2164" s="26">
        <v>110.64</v>
      </c>
      <c r="N2164" s="26">
        <v>88.568683957733</v>
      </c>
      <c r="O2164" s="26">
        <v>25.02</v>
      </c>
      <c r="P2164" s="26">
        <v>14.665625</v>
      </c>
      <c r="Q2164" s="26">
        <v>14.7942708333333</v>
      </c>
      <c r="R2164" s="26">
        <v>14.5765625</v>
      </c>
      <c r="S2164" s="26">
        <v>14.6788194444444</v>
      </c>
      <c r="T2164" s="26">
        <v>735.817212301587</v>
      </c>
      <c r="U2164" s="37">
        <v>2.13449621299058</v>
      </c>
      <c r="V2164" s="241">
        <v>6</v>
      </c>
    </row>
    <row r="2165" s="5" customFormat="1" customHeight="1" spans="1:22">
      <c r="A2165" s="47"/>
      <c r="B2165" s="42"/>
      <c r="C2165" s="61"/>
      <c r="D2165" s="563" t="s">
        <v>762</v>
      </c>
      <c r="E2165" s="26">
        <v>95</v>
      </c>
      <c r="F2165" s="26">
        <v>151</v>
      </c>
      <c r="G2165" s="26">
        <v>6.6</v>
      </c>
      <c r="H2165" s="26">
        <v>26.5</v>
      </c>
      <c r="I2165" s="26">
        <v>301.515151515152</v>
      </c>
      <c r="J2165" s="26">
        <v>24.1</v>
      </c>
      <c r="K2165" s="26">
        <v>90.9433962264151</v>
      </c>
      <c r="L2165" s="26">
        <v>132.2</v>
      </c>
      <c r="M2165" s="26">
        <v>121.7</v>
      </c>
      <c r="N2165" s="26">
        <v>92.0574886535552</v>
      </c>
      <c r="O2165" s="26">
        <v>25.8</v>
      </c>
      <c r="P2165" s="26">
        <v>14.6</v>
      </c>
      <c r="Q2165" s="26">
        <v>13.9</v>
      </c>
      <c r="R2165" s="26">
        <v>14.8</v>
      </c>
      <c r="S2165" s="26">
        <v>14.4333333333333</v>
      </c>
      <c r="T2165" s="26">
        <v>723.511528822055</v>
      </c>
      <c r="U2165" s="37">
        <v>4.84261501210653</v>
      </c>
      <c r="V2165" s="241">
        <v>10</v>
      </c>
    </row>
    <row r="2166" s="5" customFormat="1" customHeight="1" spans="1:22">
      <c r="A2166" s="47"/>
      <c r="B2166" s="42"/>
      <c r="C2166" s="61"/>
      <c r="D2166" s="566" t="s">
        <v>580</v>
      </c>
      <c r="E2166" s="28">
        <v>89.9109090909091</v>
      </c>
      <c r="F2166" s="28">
        <v>145.636363636364</v>
      </c>
      <c r="G2166" s="28">
        <v>6.73090909090909</v>
      </c>
      <c r="H2166" s="28">
        <v>29.3</v>
      </c>
      <c r="I2166" s="28">
        <v>354.543195889477</v>
      </c>
      <c r="J2166" s="28">
        <v>23.6190909090909</v>
      </c>
      <c r="K2166" s="28">
        <v>80.9686376308989</v>
      </c>
      <c r="L2166" s="28">
        <v>137.110909090909</v>
      </c>
      <c r="M2166" s="28">
        <v>128.544545454545</v>
      </c>
      <c r="N2166" s="28">
        <v>93.6615794060085</v>
      </c>
      <c r="O2166" s="28">
        <v>26.8945454545455</v>
      </c>
      <c r="P2166" s="28">
        <v>14.2624116161616</v>
      </c>
      <c r="Q2166" s="28">
        <v>14.4707363636364</v>
      </c>
      <c r="R2166" s="28">
        <v>14.4062993686869</v>
      </c>
      <c r="S2166" s="28">
        <v>14.3798157828283</v>
      </c>
      <c r="T2166" s="28">
        <v>720.82881070764</v>
      </c>
      <c r="U2166" s="41">
        <v>3.03545157428281</v>
      </c>
      <c r="V2166" s="242">
        <v>6</v>
      </c>
    </row>
    <row r="2167" s="5" customFormat="1" customHeight="1" spans="1:22">
      <c r="A2167" s="47" t="s">
        <v>866</v>
      </c>
      <c r="B2167" s="42"/>
      <c r="C2167" s="61" t="s">
        <v>1061</v>
      </c>
      <c r="D2167" s="567" t="s">
        <v>757</v>
      </c>
      <c r="E2167" s="92">
        <v>97</v>
      </c>
      <c r="F2167" s="92">
        <v>152</v>
      </c>
      <c r="G2167" s="92">
        <v>4.8</v>
      </c>
      <c r="H2167" s="92">
        <v>32.3</v>
      </c>
      <c r="I2167" s="92">
        <v>572.916666666667</v>
      </c>
      <c r="J2167" s="92">
        <v>24.33</v>
      </c>
      <c r="K2167" s="92">
        <v>75.3250773993808</v>
      </c>
      <c r="L2167" s="92">
        <v>136.41</v>
      </c>
      <c r="M2167" s="92">
        <v>131.63</v>
      </c>
      <c r="N2167" s="92">
        <v>96.4958580749212</v>
      </c>
      <c r="O2167" s="92">
        <v>25.7</v>
      </c>
      <c r="P2167" s="92">
        <v>337.465432098765</v>
      </c>
      <c r="Q2167" s="92">
        <v>308.657407407407</v>
      </c>
      <c r="R2167" s="92"/>
      <c r="S2167" s="92">
        <v>323.061419753086</v>
      </c>
      <c r="T2167" s="92">
        <v>646.122839506173</v>
      </c>
      <c r="U2167" s="61">
        <v>1.47444960614016</v>
      </c>
      <c r="V2167" s="571">
        <v>4</v>
      </c>
    </row>
    <row r="2168" s="5" customFormat="1" customHeight="1" spans="1:22">
      <c r="A2168" s="47"/>
      <c r="B2168" s="42"/>
      <c r="C2168" s="61"/>
      <c r="D2168" s="567" t="s">
        <v>784</v>
      </c>
      <c r="E2168" s="92">
        <v>97.53</v>
      </c>
      <c r="F2168" s="92">
        <v>155</v>
      </c>
      <c r="G2168" s="92">
        <v>8.77</v>
      </c>
      <c r="H2168" s="92">
        <v>39.84</v>
      </c>
      <c r="I2168" s="92">
        <v>354.275940706956</v>
      </c>
      <c r="J2168" s="92">
        <v>27.07</v>
      </c>
      <c r="K2168" s="92">
        <v>67.9467871485944</v>
      </c>
      <c r="L2168" s="92">
        <v>114.92</v>
      </c>
      <c r="M2168" s="92">
        <v>102.64</v>
      </c>
      <c r="N2168" s="92">
        <v>89.3143056038984</v>
      </c>
      <c r="O2168" s="92">
        <v>25.16</v>
      </c>
      <c r="P2168" s="92">
        <v>347.3507</v>
      </c>
      <c r="Q2168" s="92">
        <v>297.4193</v>
      </c>
      <c r="R2168" s="92"/>
      <c r="S2168" s="92">
        <v>322.385</v>
      </c>
      <c r="T2168" s="92">
        <v>644.77</v>
      </c>
      <c r="U2168" s="61">
        <v>2.5919679226068</v>
      </c>
      <c r="V2168" s="571">
        <v>3</v>
      </c>
    </row>
    <row r="2169" s="5" customFormat="1" customHeight="1" spans="1:22">
      <c r="A2169" s="47"/>
      <c r="B2169" s="42"/>
      <c r="C2169" s="61"/>
      <c r="D2169" s="567" t="s">
        <v>798</v>
      </c>
      <c r="E2169" s="92">
        <v>102.8</v>
      </c>
      <c r="F2169" s="92">
        <v>144</v>
      </c>
      <c r="G2169" s="92">
        <v>6.3</v>
      </c>
      <c r="H2169" s="92">
        <v>25.9</v>
      </c>
      <c r="I2169" s="92">
        <v>311.111111111111</v>
      </c>
      <c r="J2169" s="92">
        <v>19.4</v>
      </c>
      <c r="K2169" s="92">
        <v>74.9034749034749</v>
      </c>
      <c r="L2169" s="92">
        <v>160.5</v>
      </c>
      <c r="M2169" s="92">
        <v>142.6</v>
      </c>
      <c r="N2169" s="92">
        <v>88.8473520249221</v>
      </c>
      <c r="O2169" s="92">
        <v>27.04</v>
      </c>
      <c r="P2169" s="92">
        <v>341.626275862069</v>
      </c>
      <c r="Q2169" s="92">
        <v>361.7971994003</v>
      </c>
      <c r="R2169" s="92"/>
      <c r="S2169" s="92">
        <v>351.711737631184</v>
      </c>
      <c r="T2169" s="92">
        <v>703.423475262369</v>
      </c>
      <c r="U2169" s="61">
        <v>3.66802191974544</v>
      </c>
      <c r="V2169" s="571">
        <v>4</v>
      </c>
    </row>
    <row r="2170" s="5" customFormat="1" customHeight="1" spans="1:22">
      <c r="A2170" s="47"/>
      <c r="B2170" s="42"/>
      <c r="C2170" s="61"/>
      <c r="D2170" s="567" t="s">
        <v>862</v>
      </c>
      <c r="E2170" s="92">
        <v>95.7</v>
      </c>
      <c r="F2170" s="92">
        <v>154</v>
      </c>
      <c r="G2170" s="92">
        <v>7.8</v>
      </c>
      <c r="H2170" s="92">
        <v>36.5</v>
      </c>
      <c r="I2170" s="92">
        <v>367.948717948718</v>
      </c>
      <c r="J2170" s="92">
        <v>23.7</v>
      </c>
      <c r="K2170" s="92">
        <v>64.9315068493151</v>
      </c>
      <c r="L2170" s="92">
        <v>125.4</v>
      </c>
      <c r="M2170" s="92">
        <v>117.7</v>
      </c>
      <c r="N2170" s="92">
        <v>93.859649122807</v>
      </c>
      <c r="O2170" s="92">
        <v>23.8</v>
      </c>
      <c r="P2170" s="92">
        <v>309.3</v>
      </c>
      <c r="Q2170" s="92">
        <v>285.5</v>
      </c>
      <c r="R2170" s="92"/>
      <c r="S2170" s="92">
        <v>297.4</v>
      </c>
      <c r="T2170" s="92">
        <v>594.532473763118</v>
      </c>
      <c r="U2170" s="61">
        <v>3.69595536959552</v>
      </c>
      <c r="V2170" s="571">
        <v>4</v>
      </c>
    </row>
    <row r="2171" s="5" customFormat="1" customHeight="1" spans="1:22">
      <c r="A2171" s="47"/>
      <c r="B2171" s="42"/>
      <c r="C2171" s="61"/>
      <c r="D2171" s="567" t="s">
        <v>781</v>
      </c>
      <c r="E2171" s="92">
        <v>88.6</v>
      </c>
      <c r="F2171" s="92">
        <v>140</v>
      </c>
      <c r="G2171" s="92">
        <v>6.3</v>
      </c>
      <c r="H2171" s="92">
        <v>29.6</v>
      </c>
      <c r="I2171" s="92">
        <v>369.84126984127</v>
      </c>
      <c r="J2171" s="92">
        <v>22.3</v>
      </c>
      <c r="K2171" s="92">
        <v>75.3378378378378</v>
      </c>
      <c r="L2171" s="92">
        <v>135.6</v>
      </c>
      <c r="M2171" s="92">
        <v>118.6</v>
      </c>
      <c r="N2171" s="92">
        <v>87.4631268436578</v>
      </c>
      <c r="O2171" s="92">
        <v>25.1</v>
      </c>
      <c r="P2171" s="92">
        <v>135.55</v>
      </c>
      <c r="Q2171" s="92">
        <v>142.95</v>
      </c>
      <c r="R2171" s="92"/>
      <c r="S2171" s="92">
        <v>139.25</v>
      </c>
      <c r="T2171" s="92">
        <v>618.919833333333</v>
      </c>
      <c r="U2171" s="61">
        <v>8.42904418921549</v>
      </c>
      <c r="V2171" s="571">
        <v>2</v>
      </c>
    </row>
    <row r="2172" s="5" customFormat="1" customHeight="1" spans="1:22">
      <c r="A2172" s="47"/>
      <c r="B2172" s="42"/>
      <c r="C2172" s="61"/>
      <c r="D2172" s="567" t="s">
        <v>1042</v>
      </c>
      <c r="E2172" s="92">
        <v>69.4</v>
      </c>
      <c r="F2172" s="92">
        <v>149</v>
      </c>
      <c r="G2172" s="52">
        <v>4.4</v>
      </c>
      <c r="H2172" s="52">
        <v>26.6</v>
      </c>
      <c r="I2172" s="92">
        <v>504.545454545455</v>
      </c>
      <c r="J2172" s="52">
        <v>21.3</v>
      </c>
      <c r="K2172" s="92">
        <v>80.0751879699248</v>
      </c>
      <c r="L2172" s="92">
        <v>128.8</v>
      </c>
      <c r="M2172" s="92">
        <v>109.1</v>
      </c>
      <c r="N2172" s="92">
        <v>84.7049689440994</v>
      </c>
      <c r="O2172" s="92">
        <v>25.7</v>
      </c>
      <c r="P2172" s="92">
        <v>296.6815</v>
      </c>
      <c r="Q2172" s="92">
        <v>296.0148</v>
      </c>
      <c r="R2172" s="92"/>
      <c r="S2172" s="92">
        <v>296.34815</v>
      </c>
      <c r="T2172" s="92">
        <v>592.963</v>
      </c>
      <c r="U2172" s="61">
        <v>6.40335128665471</v>
      </c>
      <c r="V2172" s="571">
        <v>1</v>
      </c>
    </row>
    <row r="2173" s="5" customFormat="1" customHeight="1" spans="1:22">
      <c r="A2173" s="47"/>
      <c r="B2173" s="42"/>
      <c r="C2173" s="61"/>
      <c r="D2173" s="567" t="s">
        <v>799</v>
      </c>
      <c r="E2173" s="92">
        <v>85.5</v>
      </c>
      <c r="F2173" s="92">
        <v>136</v>
      </c>
      <c r="G2173" s="52">
        <v>7.2228</v>
      </c>
      <c r="H2173" s="52">
        <v>20.1868</v>
      </c>
      <c r="I2173" s="92">
        <v>179.48717948718</v>
      </c>
      <c r="J2173" s="52">
        <v>18.1496</v>
      </c>
      <c r="K2173" s="92">
        <v>89.9082568807339</v>
      </c>
      <c r="L2173" s="92">
        <v>159</v>
      </c>
      <c r="M2173" s="92">
        <v>149.333333333333</v>
      </c>
      <c r="N2173" s="92">
        <v>93.9203354297694</v>
      </c>
      <c r="O2173" s="92">
        <v>30.4</v>
      </c>
      <c r="P2173" s="92">
        <v>313.555374181066</v>
      </c>
      <c r="Q2173" s="92">
        <v>303.452203091372</v>
      </c>
      <c r="R2173" s="92"/>
      <c r="S2173" s="92">
        <v>308.503788636219</v>
      </c>
      <c r="T2173" s="92">
        <v>617.285216800236</v>
      </c>
      <c r="U2173" s="61">
        <v>4.24987848820476</v>
      </c>
      <c r="V2173" s="571">
        <v>2</v>
      </c>
    </row>
    <row r="2174" s="5" customFormat="1" customHeight="1" spans="1:22">
      <c r="A2174" s="47"/>
      <c r="B2174" s="42"/>
      <c r="C2174" s="61"/>
      <c r="D2174" s="567" t="s">
        <v>880</v>
      </c>
      <c r="E2174" s="92">
        <v>84</v>
      </c>
      <c r="F2174" s="92">
        <v>150</v>
      </c>
      <c r="G2174" s="92">
        <v>8.8</v>
      </c>
      <c r="H2174" s="92">
        <v>32.6</v>
      </c>
      <c r="I2174" s="92">
        <v>270.454545454545</v>
      </c>
      <c r="J2174" s="92">
        <v>19.6</v>
      </c>
      <c r="K2174" s="92">
        <v>60.1226993865031</v>
      </c>
      <c r="L2174" s="92">
        <v>138.1</v>
      </c>
      <c r="M2174" s="92">
        <v>124.2</v>
      </c>
      <c r="N2174" s="92">
        <v>89.934829833454</v>
      </c>
      <c r="O2174" s="92">
        <v>27.7</v>
      </c>
      <c r="P2174" s="92">
        <v>326.9</v>
      </c>
      <c r="Q2174" s="92">
        <v>318.15</v>
      </c>
      <c r="R2174" s="92"/>
      <c r="S2174" s="92">
        <v>322.525</v>
      </c>
      <c r="T2174" s="92">
        <v>644.759872563718</v>
      </c>
      <c r="U2174" s="61">
        <v>2.27524972253051</v>
      </c>
      <c r="V2174" s="571">
        <v>4</v>
      </c>
    </row>
    <row r="2175" s="5" customFormat="1" customHeight="1" spans="1:22">
      <c r="A2175" s="47"/>
      <c r="B2175" s="42"/>
      <c r="C2175" s="61"/>
      <c r="D2175" s="567" t="s">
        <v>1043</v>
      </c>
      <c r="E2175" s="92">
        <v>93.92</v>
      </c>
      <c r="F2175" s="92">
        <v>148</v>
      </c>
      <c r="G2175" s="92">
        <v>6.57</v>
      </c>
      <c r="H2175" s="92">
        <v>31.44</v>
      </c>
      <c r="I2175" s="92">
        <v>378.538812785388</v>
      </c>
      <c r="J2175" s="92">
        <v>27.06</v>
      </c>
      <c r="K2175" s="92">
        <v>86.0687022900763</v>
      </c>
      <c r="L2175" s="92">
        <v>124.92</v>
      </c>
      <c r="M2175" s="92">
        <v>110.64</v>
      </c>
      <c r="N2175" s="92">
        <v>88.568683957733</v>
      </c>
      <c r="O2175" s="92">
        <v>25.02</v>
      </c>
      <c r="P2175" s="92">
        <v>333.794466666667</v>
      </c>
      <c r="Q2175" s="92">
        <v>298.825533333334</v>
      </c>
      <c r="R2175" s="92"/>
      <c r="S2175" s="92">
        <v>316.31</v>
      </c>
      <c r="T2175" s="92">
        <v>632.62</v>
      </c>
      <c r="U2175" s="61">
        <v>2.37232183312835</v>
      </c>
      <c r="V2175" s="571">
        <v>3</v>
      </c>
    </row>
    <row r="2176" s="5" customFormat="1" customHeight="1" spans="1:22">
      <c r="A2176" s="47"/>
      <c r="B2176" s="42"/>
      <c r="C2176" s="61"/>
      <c r="D2176" s="567" t="s">
        <v>762</v>
      </c>
      <c r="E2176" s="92">
        <v>85</v>
      </c>
      <c r="F2176" s="92">
        <v>149</v>
      </c>
      <c r="G2176" s="92">
        <v>5.3</v>
      </c>
      <c r="H2176" s="92">
        <v>28.4</v>
      </c>
      <c r="I2176" s="92">
        <v>435.849056603774</v>
      </c>
      <c r="J2176" s="92">
        <v>19.5</v>
      </c>
      <c r="K2176" s="92">
        <v>68.6619718309859</v>
      </c>
      <c r="L2176" s="92">
        <v>146.3</v>
      </c>
      <c r="M2176" s="92">
        <v>136.9</v>
      </c>
      <c r="N2176" s="92">
        <v>93.5748462064251</v>
      </c>
      <c r="O2176" s="92">
        <v>25.4</v>
      </c>
      <c r="P2176" s="92">
        <v>301</v>
      </c>
      <c r="Q2176" s="92">
        <v>314</v>
      </c>
      <c r="R2176" s="92"/>
      <c r="S2176" s="92">
        <v>307.5</v>
      </c>
      <c r="T2176" s="92">
        <v>615</v>
      </c>
      <c r="U2176" s="61">
        <v>4.53850076491587</v>
      </c>
      <c r="V2176" s="571">
        <v>4</v>
      </c>
    </row>
    <row r="2177" s="5" customFormat="1" customHeight="1" spans="1:22">
      <c r="A2177" s="47"/>
      <c r="B2177" s="42"/>
      <c r="C2177" s="61"/>
      <c r="D2177" s="568" t="s">
        <v>580</v>
      </c>
      <c r="E2177" s="93">
        <v>89.945</v>
      </c>
      <c r="F2177" s="93">
        <v>147.7</v>
      </c>
      <c r="G2177" s="93">
        <v>6.62628</v>
      </c>
      <c r="H2177" s="93">
        <v>30.33668</v>
      </c>
      <c r="I2177" s="93">
        <v>374.496875515106</v>
      </c>
      <c r="J2177" s="93">
        <v>22.24096</v>
      </c>
      <c r="K2177" s="93">
        <v>74.3281502496827</v>
      </c>
      <c r="L2177" s="93">
        <v>136.995</v>
      </c>
      <c r="M2177" s="93">
        <v>124.334333333333</v>
      </c>
      <c r="N2177" s="93">
        <v>90.6683956041687</v>
      </c>
      <c r="O2177" s="93">
        <v>26.102</v>
      </c>
      <c r="P2177" s="93">
        <v>304.322374880857</v>
      </c>
      <c r="Q2177" s="93">
        <v>292.676644323241</v>
      </c>
      <c r="R2177" s="93"/>
      <c r="S2177" s="93">
        <v>298.499509602049</v>
      </c>
      <c r="T2177" s="93">
        <v>631.039671122895</v>
      </c>
      <c r="U2177" s="62">
        <v>3.89240397360361</v>
      </c>
      <c r="V2177" s="109"/>
    </row>
    <row r="2178" s="6" customFormat="1" customHeight="1" spans="1:22">
      <c r="A2178" s="347" t="s">
        <v>861</v>
      </c>
      <c r="B2178" s="583" t="s">
        <v>1062</v>
      </c>
      <c r="C2178" s="584" t="s">
        <v>1063</v>
      </c>
      <c r="D2178" s="349" t="s">
        <v>825</v>
      </c>
      <c r="E2178" s="360">
        <v>109.7</v>
      </c>
      <c r="F2178" s="360">
        <v>157</v>
      </c>
      <c r="G2178" s="360">
        <v>6.6</v>
      </c>
      <c r="H2178" s="360">
        <v>22.5</v>
      </c>
      <c r="I2178" s="360">
        <v>240.9</v>
      </c>
      <c r="J2178" s="360">
        <v>19</v>
      </c>
      <c r="K2178" s="360">
        <v>84.4</v>
      </c>
      <c r="L2178" s="360">
        <v>154</v>
      </c>
      <c r="M2178" s="360">
        <v>145.1</v>
      </c>
      <c r="N2178" s="360">
        <v>94.2</v>
      </c>
      <c r="O2178" s="360">
        <v>25.6</v>
      </c>
      <c r="P2178" s="369">
        <v>14.7</v>
      </c>
      <c r="Q2178" s="369">
        <v>12.9</v>
      </c>
      <c r="R2178" s="369">
        <v>13.7</v>
      </c>
      <c r="S2178" s="369">
        <v>13.8</v>
      </c>
      <c r="T2178" s="369">
        <v>688.3</v>
      </c>
      <c r="U2178" s="371">
        <v>5.1</v>
      </c>
      <c r="V2178" s="372">
        <v>8</v>
      </c>
    </row>
    <row r="2179" s="6" customFormat="1" customHeight="1" spans="1:22">
      <c r="A2179" s="351"/>
      <c r="B2179" s="583"/>
      <c r="C2179" s="440"/>
      <c r="D2179" s="349" t="s">
        <v>794</v>
      </c>
      <c r="E2179" s="360">
        <v>94.5</v>
      </c>
      <c r="F2179" s="360">
        <v>161</v>
      </c>
      <c r="G2179" s="360">
        <v>7.53</v>
      </c>
      <c r="H2179" s="360">
        <v>28.18</v>
      </c>
      <c r="I2179" s="360">
        <v>374.2</v>
      </c>
      <c r="J2179" s="360">
        <v>19.3</v>
      </c>
      <c r="K2179" s="360">
        <v>68.5</v>
      </c>
      <c r="L2179" s="360">
        <v>145.1</v>
      </c>
      <c r="M2179" s="360">
        <v>139.2</v>
      </c>
      <c r="N2179" s="360">
        <v>95.9</v>
      </c>
      <c r="O2179" s="360">
        <v>28.4</v>
      </c>
      <c r="P2179" s="369">
        <v>15.76</v>
      </c>
      <c r="Q2179" s="369">
        <v>14.92</v>
      </c>
      <c r="R2179" s="369">
        <v>15.06</v>
      </c>
      <c r="S2179" s="369">
        <v>15.25</v>
      </c>
      <c r="T2179" s="369">
        <v>762.5</v>
      </c>
      <c r="U2179" s="371">
        <v>0.53</v>
      </c>
      <c r="V2179" s="372">
        <v>12</v>
      </c>
    </row>
    <row r="2180" s="6" customFormat="1" customHeight="1" spans="1:22">
      <c r="A2180" s="351"/>
      <c r="B2180" s="583"/>
      <c r="C2180" s="440"/>
      <c r="D2180" s="349" t="s">
        <v>727</v>
      </c>
      <c r="E2180" s="360">
        <v>119.3</v>
      </c>
      <c r="F2180" s="360">
        <v>161</v>
      </c>
      <c r="G2180" s="360">
        <v>7</v>
      </c>
      <c r="H2180" s="360">
        <v>30.3</v>
      </c>
      <c r="I2180" s="360">
        <v>432.5</v>
      </c>
      <c r="J2180" s="360">
        <v>23.3</v>
      </c>
      <c r="K2180" s="360">
        <v>76.7</v>
      </c>
      <c r="L2180" s="360">
        <v>136.3</v>
      </c>
      <c r="M2180" s="360">
        <v>132.5</v>
      </c>
      <c r="N2180" s="360">
        <v>97.2</v>
      </c>
      <c r="O2180" s="360">
        <v>25</v>
      </c>
      <c r="P2180" s="369">
        <v>16.92</v>
      </c>
      <c r="Q2180" s="369">
        <v>16.57</v>
      </c>
      <c r="R2180" s="369">
        <v>17.07</v>
      </c>
      <c r="S2180" s="369">
        <v>16.85</v>
      </c>
      <c r="T2180" s="369">
        <v>720.3</v>
      </c>
      <c r="U2180" s="371">
        <v>4.659</v>
      </c>
      <c r="V2180" s="372">
        <v>8</v>
      </c>
    </row>
    <row r="2181" s="6" customFormat="1" customHeight="1" spans="1:22">
      <c r="A2181" s="351"/>
      <c r="B2181" s="583"/>
      <c r="C2181" s="440"/>
      <c r="D2181" s="349" t="s">
        <v>788</v>
      </c>
      <c r="E2181" s="360">
        <v>103</v>
      </c>
      <c r="F2181" s="360">
        <v>159</v>
      </c>
      <c r="G2181" s="360">
        <v>7.7</v>
      </c>
      <c r="H2181" s="360">
        <v>26.8</v>
      </c>
      <c r="I2181" s="360">
        <v>348.1</v>
      </c>
      <c r="J2181" s="360">
        <v>21.8</v>
      </c>
      <c r="K2181" s="360">
        <v>81.3</v>
      </c>
      <c r="L2181" s="360">
        <v>141.5</v>
      </c>
      <c r="M2181" s="360">
        <v>136.8305</v>
      </c>
      <c r="N2181" s="360">
        <v>96.7</v>
      </c>
      <c r="O2181" s="360">
        <v>25.5</v>
      </c>
      <c r="P2181" s="369">
        <v>13.61</v>
      </c>
      <c r="Q2181" s="369">
        <v>12.52</v>
      </c>
      <c r="R2181" s="369">
        <v>13.93</v>
      </c>
      <c r="S2181" s="369">
        <v>13.3533333333333</v>
      </c>
      <c r="T2181" s="369">
        <v>667.666666666667</v>
      </c>
      <c r="U2181" s="371">
        <v>3.11454311454311</v>
      </c>
      <c r="V2181" s="372">
        <v>8</v>
      </c>
    </row>
    <row r="2182" s="6" customFormat="1" customHeight="1" spans="1:22">
      <c r="A2182" s="351"/>
      <c r="B2182" s="583"/>
      <c r="C2182" s="440"/>
      <c r="D2182" s="349" t="s">
        <v>826</v>
      </c>
      <c r="E2182" s="360">
        <v>104.4</v>
      </c>
      <c r="F2182" s="360">
        <v>159</v>
      </c>
      <c r="G2182" s="360">
        <v>6.513</v>
      </c>
      <c r="H2182" s="360">
        <v>25.9685</v>
      </c>
      <c r="I2182" s="360">
        <v>398.717948717949</v>
      </c>
      <c r="J2182" s="360">
        <v>20.9173333333333</v>
      </c>
      <c r="K2182" s="360">
        <v>80.5488701054483</v>
      </c>
      <c r="L2182" s="360">
        <v>125.8</v>
      </c>
      <c r="M2182" s="360">
        <v>114.1006</v>
      </c>
      <c r="N2182" s="360">
        <v>90.7</v>
      </c>
      <c r="O2182" s="360">
        <v>27.7909270216963</v>
      </c>
      <c r="P2182" s="369">
        <v>16.4272810650888</v>
      </c>
      <c r="Q2182" s="369">
        <v>17.5070769230769</v>
      </c>
      <c r="R2182" s="369">
        <v>17.2726390532544</v>
      </c>
      <c r="S2182" s="369">
        <v>17.0689990138067</v>
      </c>
      <c r="T2182" s="369">
        <v>853.449950690335</v>
      </c>
      <c r="U2182" s="371">
        <v>0.976094497200101</v>
      </c>
      <c r="V2182" s="372">
        <v>9</v>
      </c>
    </row>
    <row r="2183" s="6" customFormat="1" customHeight="1" spans="1:22">
      <c r="A2183" s="351"/>
      <c r="B2183" s="583"/>
      <c r="C2183" s="440"/>
      <c r="D2183" s="349" t="s">
        <v>823</v>
      </c>
      <c r="E2183" s="360">
        <v>105</v>
      </c>
      <c r="F2183" s="360">
        <v>157</v>
      </c>
      <c r="G2183" s="360">
        <v>4.07</v>
      </c>
      <c r="H2183" s="360">
        <v>30.34</v>
      </c>
      <c r="I2183" s="360">
        <v>645.454545454545</v>
      </c>
      <c r="J2183" s="360">
        <v>22.6625</v>
      </c>
      <c r="K2183" s="360">
        <v>74.6951219512195</v>
      </c>
      <c r="L2183" s="360">
        <v>117.8</v>
      </c>
      <c r="M2183" s="360">
        <v>103.8</v>
      </c>
      <c r="N2183" s="360">
        <v>88.1154499151104</v>
      </c>
      <c r="O2183" s="360">
        <v>27.8970760233918</v>
      </c>
      <c r="P2183" s="369">
        <v>16.0651762740184</v>
      </c>
      <c r="Q2183" s="369">
        <v>17.1862456140351</v>
      </c>
      <c r="R2183" s="369">
        <v>16.2821186299081</v>
      </c>
      <c r="S2183" s="369">
        <v>16.5111801726539</v>
      </c>
      <c r="T2183" s="369">
        <v>825.559008632693</v>
      </c>
      <c r="U2183" s="371">
        <v>0.331254846995283</v>
      </c>
      <c r="V2183" s="372">
        <v>12</v>
      </c>
    </row>
    <row r="2184" s="6" customFormat="1" customHeight="1" spans="1:22">
      <c r="A2184" s="351"/>
      <c r="B2184" s="583"/>
      <c r="C2184" s="440"/>
      <c r="D2184" s="349" t="s">
        <v>824</v>
      </c>
      <c r="E2184" s="360">
        <v>105</v>
      </c>
      <c r="F2184" s="360">
        <v>157</v>
      </c>
      <c r="G2184" s="360">
        <v>8.74225</v>
      </c>
      <c r="H2184" s="360">
        <v>34.221</v>
      </c>
      <c r="I2184" s="360">
        <v>291.44385026738</v>
      </c>
      <c r="J2184" s="360">
        <v>22.066</v>
      </c>
      <c r="K2184" s="360">
        <v>64.4808743169399</v>
      </c>
      <c r="L2184" s="360">
        <v>121.339285714286</v>
      </c>
      <c r="M2184" s="360">
        <v>118.638718342287</v>
      </c>
      <c r="N2184" s="360">
        <v>97.7743668457406</v>
      </c>
      <c r="O2184" s="360">
        <v>27.184674556213</v>
      </c>
      <c r="P2184" s="369">
        <v>14.339604566973</v>
      </c>
      <c r="Q2184" s="369">
        <v>13.672514619883</v>
      </c>
      <c r="R2184" s="369">
        <v>13.4108604845447</v>
      </c>
      <c r="S2184" s="369">
        <v>13.8076598904669</v>
      </c>
      <c r="T2184" s="369">
        <v>690.382994523345</v>
      </c>
      <c r="U2184" s="371">
        <v>-7.80141632968144</v>
      </c>
      <c r="V2184" s="372">
        <v>15</v>
      </c>
    </row>
    <row r="2185" s="6" customFormat="1" customHeight="1" spans="1:22">
      <c r="A2185" s="351"/>
      <c r="B2185" s="583"/>
      <c r="C2185" s="440"/>
      <c r="D2185" s="349" t="s">
        <v>733</v>
      </c>
      <c r="E2185" s="360">
        <v>110.63</v>
      </c>
      <c r="F2185" s="360">
        <v>165</v>
      </c>
      <c r="G2185" s="360">
        <v>4.8</v>
      </c>
      <c r="H2185" s="360">
        <v>27.71</v>
      </c>
      <c r="I2185" s="360">
        <v>477.29</v>
      </c>
      <c r="J2185" s="360">
        <v>20.98</v>
      </c>
      <c r="K2185" s="360">
        <v>75.71</v>
      </c>
      <c r="L2185" s="360">
        <v>143.82</v>
      </c>
      <c r="M2185" s="360">
        <v>133.79</v>
      </c>
      <c r="N2185" s="360">
        <v>93.03</v>
      </c>
      <c r="O2185" s="360">
        <v>25.56</v>
      </c>
      <c r="P2185" s="369">
        <v>15.24</v>
      </c>
      <c r="Q2185" s="369">
        <v>15.42</v>
      </c>
      <c r="R2185" s="369">
        <v>15.6</v>
      </c>
      <c r="S2185" s="369">
        <v>15.42</v>
      </c>
      <c r="T2185" s="369">
        <v>679.87</v>
      </c>
      <c r="U2185" s="371">
        <v>2.39</v>
      </c>
      <c r="V2185" s="372">
        <v>10</v>
      </c>
    </row>
    <row r="2186" s="6" customFormat="1" customHeight="1" spans="1:22">
      <c r="A2186" s="351"/>
      <c r="B2186" s="583"/>
      <c r="C2186" s="440"/>
      <c r="D2186" s="349" t="s">
        <v>827</v>
      </c>
      <c r="E2186" s="360">
        <v>94.6</v>
      </c>
      <c r="F2186" s="360">
        <v>153</v>
      </c>
      <c r="G2186" s="360">
        <v>4.4</v>
      </c>
      <c r="H2186" s="360">
        <v>25.2</v>
      </c>
      <c r="I2186" s="360">
        <v>472.7</v>
      </c>
      <c r="J2186" s="360">
        <v>19.6</v>
      </c>
      <c r="K2186" s="360">
        <v>77.8</v>
      </c>
      <c r="L2186" s="360">
        <v>145.8</v>
      </c>
      <c r="M2186" s="360">
        <v>131.9</v>
      </c>
      <c r="N2186" s="360">
        <v>90.5</v>
      </c>
      <c r="O2186" s="360">
        <v>28.5</v>
      </c>
      <c r="P2186" s="369">
        <v>13.66</v>
      </c>
      <c r="Q2186" s="369">
        <v>13.49</v>
      </c>
      <c r="R2186" s="369">
        <v>13.98</v>
      </c>
      <c r="S2186" s="369">
        <v>13.71</v>
      </c>
      <c r="T2186" s="369">
        <v>703.076923076923</v>
      </c>
      <c r="U2186" s="371">
        <v>0.883002207505524</v>
      </c>
      <c r="V2186" s="372">
        <v>12</v>
      </c>
    </row>
    <row r="2187" s="6" customFormat="1" customHeight="1" spans="1:22">
      <c r="A2187" s="351"/>
      <c r="B2187" s="583"/>
      <c r="C2187" s="440"/>
      <c r="D2187" s="349" t="s">
        <v>832</v>
      </c>
      <c r="E2187" s="360">
        <v>101.3</v>
      </c>
      <c r="F2187" s="360">
        <v>157</v>
      </c>
      <c r="G2187" s="360">
        <v>6.8</v>
      </c>
      <c r="H2187" s="360">
        <v>18.5</v>
      </c>
      <c r="I2187" s="360">
        <v>170.8</v>
      </c>
      <c r="J2187" s="360">
        <v>29.7</v>
      </c>
      <c r="K2187" s="360">
        <v>62.4</v>
      </c>
      <c r="L2187" s="360">
        <v>156.2</v>
      </c>
      <c r="M2187" s="360">
        <v>147</v>
      </c>
      <c r="N2187" s="360">
        <v>94</v>
      </c>
      <c r="O2187" s="360">
        <v>25.5</v>
      </c>
      <c r="P2187" s="369">
        <v>18.16</v>
      </c>
      <c r="Q2187" s="369">
        <v>18.159</v>
      </c>
      <c r="R2187" s="369">
        <v>18.1295284257871</v>
      </c>
      <c r="S2187" s="369">
        <v>18.1495094752624</v>
      </c>
      <c r="T2187" s="369">
        <v>807.048188</v>
      </c>
      <c r="U2187" s="371">
        <v>3.91</v>
      </c>
      <c r="V2187" s="372">
        <v>7</v>
      </c>
    </row>
    <row r="2188" s="6" customFormat="1" customHeight="1" spans="1:22">
      <c r="A2188" s="351"/>
      <c r="B2188" s="583"/>
      <c r="C2188" s="440"/>
      <c r="D2188" s="349" t="s">
        <v>1064</v>
      </c>
      <c r="E2188" s="360">
        <v>98</v>
      </c>
      <c r="F2188" s="360">
        <v>159</v>
      </c>
      <c r="G2188" s="360">
        <v>7.5</v>
      </c>
      <c r="H2188" s="360">
        <v>34</v>
      </c>
      <c r="I2188" s="360">
        <v>353.3</v>
      </c>
      <c r="J2188" s="360">
        <v>23.6</v>
      </c>
      <c r="K2188" s="360">
        <v>69.4</v>
      </c>
      <c r="L2188" s="360">
        <v>135.5</v>
      </c>
      <c r="M2188" s="360">
        <v>130.7</v>
      </c>
      <c r="N2188" s="360">
        <v>96.5</v>
      </c>
      <c r="O2188" s="360">
        <v>27.5</v>
      </c>
      <c r="P2188" s="369">
        <v>14.12</v>
      </c>
      <c r="Q2188" s="369">
        <v>13.82</v>
      </c>
      <c r="R2188" s="369">
        <v>13.71</v>
      </c>
      <c r="S2188" s="369">
        <v>13.8833333333333</v>
      </c>
      <c r="T2188" s="369">
        <v>694.166666666667</v>
      </c>
      <c r="U2188" s="371">
        <v>3.91716566866267</v>
      </c>
      <c r="V2188" s="372">
        <v>8</v>
      </c>
    </row>
    <row r="2189" s="7" customFormat="1" customHeight="1" spans="1:22">
      <c r="A2189" s="353"/>
      <c r="B2189" s="583"/>
      <c r="C2189" s="440"/>
      <c r="D2189" s="355" t="s">
        <v>580</v>
      </c>
      <c r="E2189" s="361">
        <v>104.13</v>
      </c>
      <c r="F2189" s="361">
        <v>158.636363636364</v>
      </c>
      <c r="G2189" s="361">
        <v>6.51411363636364</v>
      </c>
      <c r="H2189" s="361">
        <v>27.6108636363636</v>
      </c>
      <c r="I2189" s="361">
        <v>382.309667676352</v>
      </c>
      <c r="J2189" s="361">
        <v>22.0841666666667</v>
      </c>
      <c r="K2189" s="361">
        <v>74.1758969430552</v>
      </c>
      <c r="L2189" s="361">
        <v>138.469025974026</v>
      </c>
      <c r="M2189" s="361">
        <v>130.323619849299</v>
      </c>
      <c r="N2189" s="361">
        <v>94.0563469782592</v>
      </c>
      <c r="O2189" s="361">
        <v>26.7666070546637</v>
      </c>
      <c r="P2189" s="370">
        <v>15.3638238096436</v>
      </c>
      <c r="Q2189" s="370">
        <v>15.1058942869995</v>
      </c>
      <c r="R2189" s="370">
        <v>15.2859224175904</v>
      </c>
      <c r="S2189" s="370">
        <v>15.2549104744415</v>
      </c>
      <c r="T2189" s="370">
        <v>735.665490750603</v>
      </c>
      <c r="U2189" s="373">
        <v>1.51365481026943</v>
      </c>
      <c r="V2189" s="374">
        <v>13</v>
      </c>
    </row>
    <row r="2190" s="6" customFormat="1" customHeight="1" spans="1:22">
      <c r="A2190" s="347" t="s">
        <v>941</v>
      </c>
      <c r="B2190" s="583"/>
      <c r="C2190" s="440" t="s">
        <v>1065</v>
      </c>
      <c r="D2190" s="349" t="s">
        <v>825</v>
      </c>
      <c r="E2190" s="360">
        <v>111.5</v>
      </c>
      <c r="F2190" s="360">
        <v>155</v>
      </c>
      <c r="G2190" s="360">
        <v>7.3</v>
      </c>
      <c r="H2190" s="360">
        <v>27.2</v>
      </c>
      <c r="I2190" s="360">
        <v>272.6</v>
      </c>
      <c r="J2190" s="360">
        <v>19.2</v>
      </c>
      <c r="K2190" s="360">
        <v>70.6</v>
      </c>
      <c r="L2190" s="360">
        <v>156.2</v>
      </c>
      <c r="M2190" s="360">
        <v>143.1</v>
      </c>
      <c r="N2190" s="360">
        <v>91.6</v>
      </c>
      <c r="O2190" s="360">
        <v>24.4</v>
      </c>
      <c r="P2190" s="369">
        <v>12.7</v>
      </c>
      <c r="Q2190" s="369">
        <v>13.6</v>
      </c>
      <c r="R2190" s="369">
        <v>13.1</v>
      </c>
      <c r="S2190" s="369">
        <v>13.1333333333333</v>
      </c>
      <c r="T2190" s="369">
        <v>656.666666666667</v>
      </c>
      <c r="U2190" s="371">
        <v>5.34759358288767</v>
      </c>
      <c r="V2190" s="372">
        <v>3</v>
      </c>
    </row>
    <row r="2191" s="6" customFormat="1" customHeight="1" spans="1:22">
      <c r="A2191" s="351"/>
      <c r="B2191" s="583"/>
      <c r="C2191" s="440"/>
      <c r="D2191" s="349" t="s">
        <v>794</v>
      </c>
      <c r="E2191" s="360">
        <v>89.2</v>
      </c>
      <c r="F2191" s="360">
        <v>162</v>
      </c>
      <c r="G2191" s="360">
        <v>7.85</v>
      </c>
      <c r="H2191" s="360">
        <v>26.18</v>
      </c>
      <c r="I2191" s="360">
        <v>2.34</v>
      </c>
      <c r="J2191" s="360">
        <v>19.14</v>
      </c>
      <c r="K2191" s="360">
        <v>73.1</v>
      </c>
      <c r="L2191" s="360">
        <v>164.4</v>
      </c>
      <c r="M2191" s="360">
        <v>148.6</v>
      </c>
      <c r="N2191" s="360">
        <v>90.4</v>
      </c>
      <c r="O2191" s="360">
        <v>28.2</v>
      </c>
      <c r="P2191" s="369">
        <v>16.59</v>
      </c>
      <c r="Q2191" s="369">
        <v>15.86</v>
      </c>
      <c r="R2191" s="369">
        <v>15.67</v>
      </c>
      <c r="S2191" s="369">
        <v>16.04</v>
      </c>
      <c r="T2191" s="369">
        <v>802.2</v>
      </c>
      <c r="U2191" s="371">
        <v>9</v>
      </c>
      <c r="V2191" s="372">
        <v>1</v>
      </c>
    </row>
    <row r="2192" s="6" customFormat="1" customHeight="1" spans="1:22">
      <c r="A2192" s="351"/>
      <c r="B2192" s="583"/>
      <c r="C2192" s="440"/>
      <c r="D2192" s="349" t="s">
        <v>727</v>
      </c>
      <c r="E2192" s="360">
        <v>114.4</v>
      </c>
      <c r="F2192" s="360">
        <v>149</v>
      </c>
      <c r="G2192" s="360">
        <v>6.4</v>
      </c>
      <c r="H2192" s="360">
        <v>30.8</v>
      </c>
      <c r="I2192" s="360">
        <v>480.6</v>
      </c>
      <c r="J2192" s="360">
        <v>23.9</v>
      </c>
      <c r="K2192" s="360">
        <v>77.6</v>
      </c>
      <c r="L2192" s="360">
        <v>134</v>
      </c>
      <c r="M2192" s="360">
        <v>129.4</v>
      </c>
      <c r="N2192" s="360">
        <v>96.6</v>
      </c>
      <c r="O2192" s="360">
        <v>26.2</v>
      </c>
      <c r="P2192" s="369">
        <v>16.26</v>
      </c>
      <c r="Q2192" s="369">
        <v>17.34</v>
      </c>
      <c r="R2192" s="369">
        <v>16.98</v>
      </c>
      <c r="S2192" s="369">
        <v>16.86</v>
      </c>
      <c r="T2192" s="369">
        <v>720.5</v>
      </c>
      <c r="U2192" s="371">
        <v>7.38</v>
      </c>
      <c r="V2192" s="372">
        <v>5</v>
      </c>
    </row>
    <row r="2193" s="6" customFormat="1" customHeight="1" spans="1:22">
      <c r="A2193" s="351"/>
      <c r="B2193" s="583"/>
      <c r="C2193" s="440"/>
      <c r="D2193" s="349" t="s">
        <v>788</v>
      </c>
      <c r="E2193" s="360">
        <v>107.333333333333</v>
      </c>
      <c r="F2193" s="360">
        <v>161</v>
      </c>
      <c r="G2193" s="360">
        <v>7.92988888888889</v>
      </c>
      <c r="H2193" s="360">
        <v>30.4992222222222</v>
      </c>
      <c r="I2193" s="360">
        <v>284.610965545265</v>
      </c>
      <c r="J2193" s="360">
        <v>24.1268722222222</v>
      </c>
      <c r="K2193" s="360">
        <v>79.1065163774669</v>
      </c>
      <c r="L2193" s="360">
        <v>114.133333333333</v>
      </c>
      <c r="M2193" s="360">
        <v>108.4</v>
      </c>
      <c r="N2193" s="360">
        <v>94.9766355140187</v>
      </c>
      <c r="O2193" s="360">
        <v>29.8</v>
      </c>
      <c r="P2193" s="369">
        <v>13.44</v>
      </c>
      <c r="Q2193" s="369">
        <v>13.6</v>
      </c>
      <c r="R2193" s="369">
        <v>13.3533333333333</v>
      </c>
      <c r="S2193" s="369">
        <v>13.4644444444444</v>
      </c>
      <c r="T2193" s="369">
        <v>673.222222222222</v>
      </c>
      <c r="U2193" s="371">
        <v>3.74111805496106</v>
      </c>
      <c r="V2193" s="372">
        <v>5</v>
      </c>
    </row>
    <row r="2194" s="6" customFormat="1" customHeight="1" spans="1:22">
      <c r="A2194" s="351"/>
      <c r="B2194" s="583"/>
      <c r="C2194" s="440"/>
      <c r="D2194" s="349" t="s">
        <v>826</v>
      </c>
      <c r="E2194" s="360">
        <v>95.3</v>
      </c>
      <c r="F2194" s="360">
        <v>156</v>
      </c>
      <c r="G2194" s="360">
        <v>4.4</v>
      </c>
      <c r="H2194" s="360">
        <v>21.5</v>
      </c>
      <c r="I2194" s="360">
        <v>385.5</v>
      </c>
      <c r="J2194" s="360">
        <v>18.2</v>
      </c>
      <c r="K2194" s="360">
        <v>84.5</v>
      </c>
      <c r="L2194" s="360">
        <v>135.4</v>
      </c>
      <c r="M2194" s="360">
        <v>129.09</v>
      </c>
      <c r="N2194" s="360">
        <v>95.3</v>
      </c>
      <c r="O2194" s="360">
        <v>27.7</v>
      </c>
      <c r="P2194" s="369">
        <v>14.47</v>
      </c>
      <c r="Q2194" s="369">
        <v>15.31</v>
      </c>
      <c r="R2194" s="369">
        <v>15.64</v>
      </c>
      <c r="S2194" s="369">
        <v>15.14</v>
      </c>
      <c r="T2194" s="369">
        <v>757</v>
      </c>
      <c r="U2194" s="371">
        <v>2.24</v>
      </c>
      <c r="V2194" s="372">
        <v>9</v>
      </c>
    </row>
    <row r="2195" s="6" customFormat="1" customHeight="1" spans="1:22">
      <c r="A2195" s="351"/>
      <c r="B2195" s="583"/>
      <c r="C2195" s="440"/>
      <c r="D2195" s="349" t="s">
        <v>823</v>
      </c>
      <c r="E2195" s="360">
        <v>105</v>
      </c>
      <c r="F2195" s="360">
        <v>154</v>
      </c>
      <c r="G2195" s="360">
        <v>5.2725</v>
      </c>
      <c r="H2195" s="360">
        <v>24.79</v>
      </c>
      <c r="I2195" s="360">
        <v>370.175438596491</v>
      </c>
      <c r="J2195" s="360">
        <v>22.1075</v>
      </c>
      <c r="K2195" s="360">
        <v>89.1791044776119</v>
      </c>
      <c r="L2195" s="360">
        <v>149.583333333333</v>
      </c>
      <c r="M2195" s="360">
        <v>141.583333333333</v>
      </c>
      <c r="N2195" s="360">
        <v>94.6518105849582</v>
      </c>
      <c r="O2195" s="360">
        <v>26.6594444444444</v>
      </c>
      <c r="P2195" s="369">
        <v>13.0443157894737</v>
      </c>
      <c r="Q2195" s="369">
        <v>13.2768070175439</v>
      </c>
      <c r="R2195" s="369">
        <v>13.040701754386</v>
      </c>
      <c r="S2195" s="369">
        <v>13.1206081871345</v>
      </c>
      <c r="T2195" s="369">
        <v>656.030409356726</v>
      </c>
      <c r="U2195" s="371">
        <v>-2.24519364272312</v>
      </c>
      <c r="V2195" s="372">
        <v>12</v>
      </c>
    </row>
    <row r="2196" s="6" customFormat="1" customHeight="1" spans="1:22">
      <c r="A2196" s="351"/>
      <c r="B2196" s="583"/>
      <c r="C2196" s="440"/>
      <c r="D2196" s="349" t="s">
        <v>824</v>
      </c>
      <c r="E2196" s="360">
        <v>108</v>
      </c>
      <c r="F2196" s="360">
        <v>155</v>
      </c>
      <c r="G2196" s="360">
        <v>7.5</v>
      </c>
      <c r="H2196" s="360">
        <v>29.1</v>
      </c>
      <c r="I2196" s="360">
        <v>287.7</v>
      </c>
      <c r="J2196" s="360">
        <v>17.7</v>
      </c>
      <c r="K2196" s="360">
        <v>60.8</v>
      </c>
      <c r="L2196" s="360">
        <v>147.6</v>
      </c>
      <c r="M2196" s="360">
        <v>143.6</v>
      </c>
      <c r="N2196" s="360">
        <v>97.3</v>
      </c>
      <c r="O2196" s="360">
        <v>27.2</v>
      </c>
      <c r="P2196" s="369">
        <v>13.81</v>
      </c>
      <c r="Q2196" s="369">
        <v>12.76</v>
      </c>
      <c r="R2196" s="369">
        <v>13.88</v>
      </c>
      <c r="S2196" s="369">
        <v>13.4833333333333</v>
      </c>
      <c r="T2196" s="369">
        <v>674.166666666667</v>
      </c>
      <c r="U2196" s="371">
        <v>5.75163398692812</v>
      </c>
      <c r="V2196" s="372">
        <v>2</v>
      </c>
    </row>
    <row r="2197" s="6" customFormat="1" customHeight="1" spans="1:22">
      <c r="A2197" s="351"/>
      <c r="B2197" s="583"/>
      <c r="C2197" s="440"/>
      <c r="D2197" s="349" t="s">
        <v>733</v>
      </c>
      <c r="E2197" s="360">
        <v>109.88</v>
      </c>
      <c r="F2197" s="360">
        <v>165</v>
      </c>
      <c r="G2197" s="360">
        <v>5.3</v>
      </c>
      <c r="H2197" s="360">
        <v>24.42</v>
      </c>
      <c r="I2197" s="360">
        <v>360.75</v>
      </c>
      <c r="J2197" s="360">
        <v>18.18</v>
      </c>
      <c r="K2197" s="360">
        <v>74.45</v>
      </c>
      <c r="L2197" s="360">
        <v>171.82</v>
      </c>
      <c r="M2197" s="360">
        <v>156.29</v>
      </c>
      <c r="N2197" s="360">
        <v>90.96</v>
      </c>
      <c r="O2197" s="360">
        <v>25.5</v>
      </c>
      <c r="P2197" s="369">
        <v>13.92</v>
      </c>
      <c r="Q2197" s="369">
        <v>14.04</v>
      </c>
      <c r="R2197" s="369">
        <v>13.42</v>
      </c>
      <c r="S2197" s="369">
        <v>13.79</v>
      </c>
      <c r="T2197" s="369">
        <v>689.67</v>
      </c>
      <c r="U2197" s="371">
        <v>10.35</v>
      </c>
      <c r="V2197" s="372">
        <v>2</v>
      </c>
    </row>
    <row r="2198" s="6" customFormat="1" customHeight="1" spans="1:22">
      <c r="A2198" s="351"/>
      <c r="B2198" s="583"/>
      <c r="C2198" s="440"/>
      <c r="D2198" s="349" t="s">
        <v>827</v>
      </c>
      <c r="E2198" s="360">
        <v>99.8</v>
      </c>
      <c r="F2198" s="360">
        <v>152</v>
      </c>
      <c r="G2198" s="360">
        <v>7.22</v>
      </c>
      <c r="H2198" s="360">
        <v>27.01</v>
      </c>
      <c r="I2198" s="360">
        <v>274.1</v>
      </c>
      <c r="J2198" s="360">
        <v>21.46</v>
      </c>
      <c r="K2198" s="360">
        <v>79.45</v>
      </c>
      <c r="L2198" s="360">
        <v>132.1</v>
      </c>
      <c r="M2198" s="360">
        <v>127.2</v>
      </c>
      <c r="N2198" s="360">
        <v>96.3</v>
      </c>
      <c r="O2198" s="360">
        <v>27.19</v>
      </c>
      <c r="P2198" s="369">
        <v>17.38</v>
      </c>
      <c r="Q2198" s="369">
        <v>17.76</v>
      </c>
      <c r="R2198" s="369">
        <v>16.66</v>
      </c>
      <c r="S2198" s="369">
        <v>17.27</v>
      </c>
      <c r="T2198" s="369">
        <v>738.034188034188</v>
      </c>
      <c r="U2198" s="371">
        <v>4.4767090139141</v>
      </c>
      <c r="V2198" s="372">
        <v>4</v>
      </c>
    </row>
    <row r="2199" s="6" customFormat="1" customHeight="1" spans="1:22">
      <c r="A2199" s="351"/>
      <c r="B2199" s="583"/>
      <c r="C2199" s="440"/>
      <c r="D2199" s="349" t="s">
        <v>832</v>
      </c>
      <c r="E2199" s="360">
        <v>95.3</v>
      </c>
      <c r="F2199" s="360">
        <v>160</v>
      </c>
      <c r="G2199" s="360">
        <v>7.6</v>
      </c>
      <c r="H2199" s="360">
        <v>29</v>
      </c>
      <c r="I2199" s="360">
        <v>281.5</v>
      </c>
      <c r="J2199" s="360">
        <v>23.7</v>
      </c>
      <c r="K2199" s="360">
        <v>81.72</v>
      </c>
      <c r="L2199" s="360">
        <v>130</v>
      </c>
      <c r="M2199" s="360">
        <v>122.9</v>
      </c>
      <c r="N2199" s="360">
        <v>94.5</v>
      </c>
      <c r="O2199" s="360">
        <v>26</v>
      </c>
      <c r="P2199" s="369">
        <v>15.19</v>
      </c>
      <c r="Q2199" s="369">
        <v>15.19</v>
      </c>
      <c r="R2199" s="369">
        <v>15.18</v>
      </c>
      <c r="S2199" s="369">
        <v>15.19</v>
      </c>
      <c r="T2199" s="369">
        <v>675.111111111111</v>
      </c>
      <c r="U2199" s="371">
        <v>3.68600682593857</v>
      </c>
      <c r="V2199" s="372">
        <v>6</v>
      </c>
    </row>
    <row r="2200" s="6" customFormat="1" customHeight="1" spans="1:22">
      <c r="A2200" s="351"/>
      <c r="B2200" s="583"/>
      <c r="C2200" s="440"/>
      <c r="D2200" s="349" t="s">
        <v>1064</v>
      </c>
      <c r="E2200" s="360">
        <v>105</v>
      </c>
      <c r="F2200" s="360">
        <v>154</v>
      </c>
      <c r="G2200" s="360">
        <v>5.3</v>
      </c>
      <c r="H2200" s="360">
        <v>24.8</v>
      </c>
      <c r="I2200" s="360">
        <v>367.9</v>
      </c>
      <c r="J2200" s="360">
        <v>21.1</v>
      </c>
      <c r="K2200" s="360">
        <v>85.1</v>
      </c>
      <c r="L2200" s="360">
        <v>160.3</v>
      </c>
      <c r="M2200" s="360">
        <v>150.3</v>
      </c>
      <c r="N2200" s="360">
        <v>93.8</v>
      </c>
      <c r="O2200" s="360">
        <v>28.1</v>
      </c>
      <c r="P2200" s="369">
        <v>14.99</v>
      </c>
      <c r="Q2200" s="369">
        <v>14.89</v>
      </c>
      <c r="R2200" s="369">
        <v>15.01</v>
      </c>
      <c r="S2200" s="369">
        <v>14.9633333333333</v>
      </c>
      <c r="T2200" s="369">
        <v>748.166666666667</v>
      </c>
      <c r="U2200" s="371">
        <v>1.33182844243793</v>
      </c>
      <c r="V2200" s="372">
        <v>12</v>
      </c>
    </row>
    <row r="2201" s="7" customFormat="1" customHeight="1" spans="1:22">
      <c r="A2201" s="353"/>
      <c r="B2201" s="583"/>
      <c r="C2201" s="440"/>
      <c r="D2201" s="355" t="s">
        <v>580</v>
      </c>
      <c r="E2201" s="361">
        <v>103.701212121212</v>
      </c>
      <c r="F2201" s="361">
        <v>156.636363636364</v>
      </c>
      <c r="G2201" s="361">
        <v>6.55203535353535</v>
      </c>
      <c r="H2201" s="361">
        <v>26.8453838383838</v>
      </c>
      <c r="I2201" s="361">
        <v>306.161491285614</v>
      </c>
      <c r="J2201" s="361">
        <v>20.8013065656566</v>
      </c>
      <c r="K2201" s="361">
        <v>77.7823291686435</v>
      </c>
      <c r="L2201" s="361">
        <v>145.048787878788</v>
      </c>
      <c r="M2201" s="361">
        <v>136.405757575758</v>
      </c>
      <c r="N2201" s="361">
        <v>94.2171314635434</v>
      </c>
      <c r="O2201" s="361">
        <v>26.995404040404</v>
      </c>
      <c r="P2201" s="370">
        <v>14.7085741626794</v>
      </c>
      <c r="Q2201" s="370">
        <v>14.8751642743222</v>
      </c>
      <c r="R2201" s="370">
        <v>14.7212759170654</v>
      </c>
      <c r="S2201" s="370">
        <v>14.7686411483254</v>
      </c>
      <c r="T2201" s="370">
        <v>708.251630065841</v>
      </c>
      <c r="U2201" s="373">
        <v>4.58767894612943</v>
      </c>
      <c r="V2201" s="374">
        <v>2</v>
      </c>
    </row>
    <row r="2202" s="6" customFormat="1" customHeight="1" spans="1:22">
      <c r="A2202" s="347" t="s">
        <v>941</v>
      </c>
      <c r="B2202" s="583"/>
      <c r="C2202" s="585" t="s">
        <v>1066</v>
      </c>
      <c r="D2202" s="349" t="s">
        <v>815</v>
      </c>
      <c r="E2202" s="360">
        <v>112.8</v>
      </c>
      <c r="F2202" s="360">
        <v>156</v>
      </c>
      <c r="G2202" s="360">
        <v>8.1</v>
      </c>
      <c r="H2202" s="360">
        <v>24.8</v>
      </c>
      <c r="I2202" s="360">
        <v>206.2</v>
      </c>
      <c r="J2202" s="360">
        <v>19.6</v>
      </c>
      <c r="K2202" s="360">
        <v>79</v>
      </c>
      <c r="L2202" s="360">
        <v>138</v>
      </c>
      <c r="M2202" s="360">
        <v>129.2</v>
      </c>
      <c r="N2202" s="360">
        <v>93.6</v>
      </c>
      <c r="O2202" s="360">
        <v>23.9</v>
      </c>
      <c r="P2202" s="369">
        <v>166.2</v>
      </c>
      <c r="Q2202" s="369">
        <v>150.5</v>
      </c>
      <c r="R2202" s="369"/>
      <c r="S2202" s="369">
        <v>158.35</v>
      </c>
      <c r="T2202" s="369">
        <v>633.4</v>
      </c>
      <c r="U2202" s="371">
        <v>5.88</v>
      </c>
      <c r="V2202" s="372">
        <v>1</v>
      </c>
    </row>
    <row r="2203" s="6" customFormat="1" customHeight="1" spans="1:22">
      <c r="A2203" s="351"/>
      <c r="B2203" s="583"/>
      <c r="C2203" s="585"/>
      <c r="D2203" s="349" t="s">
        <v>794</v>
      </c>
      <c r="E2203" s="360">
        <v>98.5</v>
      </c>
      <c r="F2203" s="360">
        <v>162</v>
      </c>
      <c r="G2203" s="360">
        <v>7.32</v>
      </c>
      <c r="H2203" s="360">
        <v>26.45</v>
      </c>
      <c r="I2203" s="360">
        <v>261.3</v>
      </c>
      <c r="J2203" s="360">
        <v>18.57</v>
      </c>
      <c r="K2203" s="360">
        <v>70.2</v>
      </c>
      <c r="L2203" s="360">
        <v>164.1</v>
      </c>
      <c r="M2203" s="360">
        <v>147.4</v>
      </c>
      <c r="N2203" s="360">
        <v>89.8</v>
      </c>
      <c r="O2203" s="360">
        <v>28</v>
      </c>
      <c r="P2203" s="369">
        <v>240</v>
      </c>
      <c r="Q2203" s="369">
        <v>219.8</v>
      </c>
      <c r="R2203" s="369"/>
      <c r="S2203" s="369">
        <v>229.9</v>
      </c>
      <c r="T2203" s="369">
        <v>766.4</v>
      </c>
      <c r="U2203" s="371">
        <v>5.4</v>
      </c>
      <c r="V2203" s="372">
        <v>7</v>
      </c>
    </row>
    <row r="2204" s="6" customFormat="1" customHeight="1" spans="1:22">
      <c r="A2204" s="351"/>
      <c r="B2204" s="583"/>
      <c r="C2204" s="585"/>
      <c r="D2204" s="349" t="s">
        <v>788</v>
      </c>
      <c r="E2204" s="360">
        <v>108.6</v>
      </c>
      <c r="F2204" s="360">
        <v>164</v>
      </c>
      <c r="G2204" s="360">
        <v>6.9</v>
      </c>
      <c r="H2204" s="360">
        <v>29.9073333333333</v>
      </c>
      <c r="I2204" s="360">
        <v>333.43961352657</v>
      </c>
      <c r="J2204" s="360">
        <v>19.7</v>
      </c>
      <c r="K2204" s="360">
        <v>65.870132186086</v>
      </c>
      <c r="L2204" s="360">
        <v>116.133333333333</v>
      </c>
      <c r="M2204" s="360">
        <v>110.4</v>
      </c>
      <c r="N2204" s="360">
        <v>95.0631458094147</v>
      </c>
      <c r="O2204" s="360">
        <v>27.8</v>
      </c>
      <c r="P2204" s="369">
        <v>339.5</v>
      </c>
      <c r="Q2204" s="369">
        <v>328.5</v>
      </c>
      <c r="R2204" s="369"/>
      <c r="S2204" s="369">
        <v>334</v>
      </c>
      <c r="T2204" s="369">
        <v>668</v>
      </c>
      <c r="U2204" s="371">
        <v>4.998428167243</v>
      </c>
      <c r="V2204" s="372">
        <v>1</v>
      </c>
    </row>
    <row r="2205" s="6" customFormat="1" customHeight="1" spans="1:22">
      <c r="A2205" s="351"/>
      <c r="B2205" s="583"/>
      <c r="C2205" s="585"/>
      <c r="D2205" s="349" t="s">
        <v>826</v>
      </c>
      <c r="E2205" s="360">
        <v>101.3</v>
      </c>
      <c r="F2205" s="360">
        <v>162</v>
      </c>
      <c r="G2205" s="360">
        <v>5.2</v>
      </c>
      <c r="H2205" s="360">
        <v>23.3</v>
      </c>
      <c r="I2205" s="360">
        <v>345.3</v>
      </c>
      <c r="J2205" s="360">
        <v>19.1</v>
      </c>
      <c r="K2205" s="360">
        <v>82</v>
      </c>
      <c r="L2205" s="360">
        <v>141.87</v>
      </c>
      <c r="M2205" s="360">
        <v>131.63</v>
      </c>
      <c r="N2205" s="360">
        <v>92.8</v>
      </c>
      <c r="O2205" s="360">
        <v>29</v>
      </c>
      <c r="P2205" s="369">
        <v>178.1</v>
      </c>
      <c r="Q2205" s="369">
        <v>178.3</v>
      </c>
      <c r="R2205" s="369"/>
      <c r="S2205" s="369">
        <v>178.2</v>
      </c>
      <c r="T2205" s="369">
        <v>712.8</v>
      </c>
      <c r="U2205" s="371">
        <v>6.79</v>
      </c>
      <c r="V2205" s="372">
        <v>1</v>
      </c>
    </row>
    <row r="2206" s="6" customFormat="1" customHeight="1" spans="1:22">
      <c r="A2206" s="351"/>
      <c r="B2206" s="583"/>
      <c r="C2206" s="585"/>
      <c r="D2206" s="349" t="s">
        <v>824</v>
      </c>
      <c r="E2206" s="360">
        <v>108</v>
      </c>
      <c r="F2206" s="360">
        <v>154</v>
      </c>
      <c r="G2206" s="360">
        <v>8</v>
      </c>
      <c r="H2206" s="360"/>
      <c r="I2206" s="360"/>
      <c r="J2206" s="360"/>
      <c r="K2206" s="360"/>
      <c r="L2206" s="360"/>
      <c r="M2206" s="360"/>
      <c r="N2206" s="360"/>
      <c r="O2206" s="360"/>
      <c r="P2206" s="369">
        <v>162.16</v>
      </c>
      <c r="Q2206" s="369">
        <v>164.77</v>
      </c>
      <c r="R2206" s="369"/>
      <c r="S2206" s="369">
        <v>163.465</v>
      </c>
      <c r="T2206" s="369">
        <v>653.8</v>
      </c>
      <c r="U2206" s="371">
        <v>4.25</v>
      </c>
      <c r="V2206" s="372">
        <v>6</v>
      </c>
    </row>
    <row r="2207" s="6" customFormat="1" customHeight="1" spans="1:22">
      <c r="A2207" s="351"/>
      <c r="B2207" s="583"/>
      <c r="C2207" s="585"/>
      <c r="D2207" s="349" t="s">
        <v>733</v>
      </c>
      <c r="E2207" s="360">
        <v>108</v>
      </c>
      <c r="F2207" s="360">
        <v>165</v>
      </c>
      <c r="G2207" s="360">
        <v>4.75</v>
      </c>
      <c r="H2207" s="360">
        <v>22.87</v>
      </c>
      <c r="I2207" s="360">
        <v>381.55</v>
      </c>
      <c r="J2207" s="360">
        <v>19.07</v>
      </c>
      <c r="K2207" s="360">
        <v>83.39</v>
      </c>
      <c r="L2207" s="360">
        <v>159.38</v>
      </c>
      <c r="M2207" s="360">
        <v>149.47</v>
      </c>
      <c r="N2207" s="360">
        <v>93.78</v>
      </c>
      <c r="O2207" s="360">
        <v>25.95</v>
      </c>
      <c r="P2207" s="369">
        <v>176.86</v>
      </c>
      <c r="Q2207" s="369">
        <v>182.48</v>
      </c>
      <c r="R2207" s="369"/>
      <c r="S2207" s="369">
        <v>179.67</v>
      </c>
      <c r="T2207" s="369">
        <v>707.08</v>
      </c>
      <c r="U2207" s="371">
        <v>5.51</v>
      </c>
      <c r="V2207" s="372">
        <v>4</v>
      </c>
    </row>
    <row r="2208" s="6" customFormat="1" customHeight="1" spans="1:22">
      <c r="A2208" s="351"/>
      <c r="B2208" s="583"/>
      <c r="C2208" s="585"/>
      <c r="D2208" s="349" t="s">
        <v>827</v>
      </c>
      <c r="E2208" s="360">
        <v>98.8</v>
      </c>
      <c r="F2208" s="360">
        <v>151</v>
      </c>
      <c r="G2208" s="360">
        <v>8.51</v>
      </c>
      <c r="H2208" s="360">
        <v>26.27</v>
      </c>
      <c r="I2208" s="360">
        <v>208.7</v>
      </c>
      <c r="J2208" s="360">
        <v>20.35</v>
      </c>
      <c r="K2208" s="360">
        <v>77.46</v>
      </c>
      <c r="L2208" s="360">
        <v>144.9</v>
      </c>
      <c r="M2208" s="360">
        <v>138.6</v>
      </c>
      <c r="N2208" s="360">
        <v>95.7</v>
      </c>
      <c r="O2208" s="360">
        <v>26.08</v>
      </c>
      <c r="P2208" s="369">
        <v>357.95</v>
      </c>
      <c r="Q2208" s="369">
        <v>346.86</v>
      </c>
      <c r="R2208" s="369"/>
      <c r="S2208" s="369">
        <v>352.41</v>
      </c>
      <c r="T2208" s="369">
        <v>701.31</v>
      </c>
      <c r="U2208" s="371">
        <v>2.56</v>
      </c>
      <c r="V2208" s="372">
        <v>7</v>
      </c>
    </row>
    <row r="2209" s="6" customFormat="1" customHeight="1" spans="1:22">
      <c r="A2209" s="351"/>
      <c r="B2209" s="583"/>
      <c r="C2209" s="585"/>
      <c r="D2209" s="349" t="s">
        <v>832</v>
      </c>
      <c r="E2209" s="360">
        <v>93.6</v>
      </c>
      <c r="F2209" s="360">
        <v>155</v>
      </c>
      <c r="G2209" s="360">
        <v>6.8</v>
      </c>
      <c r="H2209" s="360">
        <v>32.9</v>
      </c>
      <c r="I2209" s="360">
        <v>381.2</v>
      </c>
      <c r="J2209" s="360">
        <v>24</v>
      </c>
      <c r="K2209" s="360">
        <v>72.9</v>
      </c>
      <c r="L2209" s="360">
        <v>139.8</v>
      </c>
      <c r="M2209" s="360">
        <v>130.5</v>
      </c>
      <c r="N2209" s="360">
        <v>93.3</v>
      </c>
      <c r="O2209" s="360">
        <v>27.5</v>
      </c>
      <c r="P2209" s="369">
        <v>157.99</v>
      </c>
      <c r="Q2209" s="369">
        <v>158.27</v>
      </c>
      <c r="R2209" s="369"/>
      <c r="S2209" s="369">
        <v>158.13</v>
      </c>
      <c r="T2209" s="369">
        <v>693.9</v>
      </c>
      <c r="U2209" s="371">
        <v>4.3</v>
      </c>
      <c r="V2209" s="372">
        <v>2</v>
      </c>
    </row>
    <row r="2210" s="6" customFormat="1" customHeight="1" spans="1:22">
      <c r="A2210" s="351"/>
      <c r="B2210" s="583"/>
      <c r="C2210" s="585"/>
      <c r="D2210" s="349" t="s">
        <v>1064</v>
      </c>
      <c r="E2210" s="360">
        <v>97.6</v>
      </c>
      <c r="F2210" s="360">
        <v>160</v>
      </c>
      <c r="G2210" s="360">
        <v>6.8</v>
      </c>
      <c r="H2210" s="360">
        <v>25</v>
      </c>
      <c r="I2210" s="360">
        <v>267.6</v>
      </c>
      <c r="J2210" s="360">
        <v>18</v>
      </c>
      <c r="K2210" s="360">
        <v>72</v>
      </c>
      <c r="L2210" s="360">
        <v>153.5</v>
      </c>
      <c r="M2210" s="360">
        <v>141.9</v>
      </c>
      <c r="N2210" s="360">
        <v>92.4</v>
      </c>
      <c r="O2210" s="360">
        <v>26.3</v>
      </c>
      <c r="P2210" s="369">
        <v>385.8</v>
      </c>
      <c r="Q2210" s="369">
        <v>389.6</v>
      </c>
      <c r="R2210" s="369"/>
      <c r="S2210" s="369">
        <v>387.7</v>
      </c>
      <c r="T2210" s="369">
        <v>775.4</v>
      </c>
      <c r="U2210" s="371">
        <v>6.83383852300911</v>
      </c>
      <c r="V2210" s="372">
        <v>2</v>
      </c>
    </row>
    <row r="2211" s="7" customFormat="1" customHeight="1" spans="1:22">
      <c r="A2211" s="353"/>
      <c r="B2211" s="583"/>
      <c r="C2211" s="585"/>
      <c r="D2211" s="355" t="s">
        <v>580</v>
      </c>
      <c r="E2211" s="361">
        <v>103.022222222222</v>
      </c>
      <c r="F2211" s="361">
        <v>158.777777777778</v>
      </c>
      <c r="G2211" s="361">
        <v>6.93111111111111</v>
      </c>
      <c r="H2211" s="361">
        <v>26.4371666666667</v>
      </c>
      <c r="I2211" s="361">
        <v>298.161201690821</v>
      </c>
      <c r="J2211" s="361">
        <v>19.79875</v>
      </c>
      <c r="K2211" s="361">
        <v>75.3525165232607</v>
      </c>
      <c r="L2211" s="361">
        <v>144.710416666667</v>
      </c>
      <c r="M2211" s="361">
        <v>134.8875</v>
      </c>
      <c r="N2211" s="361">
        <v>93.3053932261768</v>
      </c>
      <c r="O2211" s="361">
        <v>26.81625</v>
      </c>
      <c r="P2211" s="370">
        <v>240.506666666667</v>
      </c>
      <c r="Q2211" s="370">
        <v>235.453333333333</v>
      </c>
      <c r="R2211" s="370"/>
      <c r="S2211" s="370">
        <v>237.980555555556</v>
      </c>
      <c r="T2211" s="370">
        <v>701.343333333333</v>
      </c>
      <c r="U2211" s="373">
        <v>5.18063917323063</v>
      </c>
      <c r="V2211" s="374">
        <v>1</v>
      </c>
    </row>
    <row r="2212" s="6" customFormat="1" customHeight="1" spans="1:22">
      <c r="A2212" s="347" t="s">
        <v>861</v>
      </c>
      <c r="B2212" s="583" t="s">
        <v>1067</v>
      </c>
      <c r="C2212" s="586" t="s">
        <v>1068</v>
      </c>
      <c r="D2212" s="349" t="s">
        <v>825</v>
      </c>
      <c r="E2212" s="360">
        <v>101.7</v>
      </c>
      <c r="F2212" s="360">
        <v>156</v>
      </c>
      <c r="G2212" s="360">
        <v>9.3</v>
      </c>
      <c r="H2212" s="360">
        <v>25</v>
      </c>
      <c r="I2212" s="360">
        <v>168.8</v>
      </c>
      <c r="J2212" s="360">
        <v>20.2</v>
      </c>
      <c r="K2212" s="360">
        <v>80.8</v>
      </c>
      <c r="L2212" s="360">
        <v>125</v>
      </c>
      <c r="M2212" s="360">
        <v>121</v>
      </c>
      <c r="N2212" s="360">
        <v>96.8</v>
      </c>
      <c r="O2212" s="360">
        <v>26.5</v>
      </c>
      <c r="P2212" s="369">
        <v>12.4</v>
      </c>
      <c r="Q2212" s="369">
        <v>13.1</v>
      </c>
      <c r="R2212" s="369">
        <v>12.7</v>
      </c>
      <c r="S2212" s="369">
        <v>12.7</v>
      </c>
      <c r="T2212" s="369">
        <v>636.7</v>
      </c>
      <c r="U2212" s="371">
        <v>-2.8</v>
      </c>
      <c r="V2212" s="372">
        <v>15</v>
      </c>
    </row>
    <row r="2213" s="6" customFormat="1" customHeight="1" spans="1:22">
      <c r="A2213" s="351"/>
      <c r="B2213" s="583"/>
      <c r="C2213" s="585"/>
      <c r="D2213" s="349" t="s">
        <v>794</v>
      </c>
      <c r="E2213" s="360">
        <v>94</v>
      </c>
      <c r="F2213" s="360">
        <v>155</v>
      </c>
      <c r="G2213" s="360">
        <v>8.12</v>
      </c>
      <c r="H2213" s="360">
        <v>25.34</v>
      </c>
      <c r="I2213" s="360">
        <v>312.1</v>
      </c>
      <c r="J2213" s="360">
        <v>18.6</v>
      </c>
      <c r="K2213" s="360">
        <v>73.4</v>
      </c>
      <c r="L2213" s="360">
        <v>155.5</v>
      </c>
      <c r="M2213" s="360">
        <v>151.8</v>
      </c>
      <c r="N2213" s="360">
        <v>97.6</v>
      </c>
      <c r="O2213" s="360">
        <v>29.1</v>
      </c>
      <c r="P2213" s="369">
        <v>16.63</v>
      </c>
      <c r="Q2213" s="369">
        <v>16.93</v>
      </c>
      <c r="R2213" s="369">
        <v>15.73</v>
      </c>
      <c r="S2213" s="369">
        <v>16.43</v>
      </c>
      <c r="T2213" s="369">
        <v>821.5</v>
      </c>
      <c r="U2213" s="371">
        <v>8.31</v>
      </c>
      <c r="V2213" s="372">
        <v>1</v>
      </c>
    </row>
    <row r="2214" s="6" customFormat="1" customHeight="1" spans="1:22">
      <c r="A2214" s="351"/>
      <c r="B2214" s="583"/>
      <c r="C2214" s="585"/>
      <c r="D2214" s="349" t="s">
        <v>727</v>
      </c>
      <c r="E2214" s="360">
        <v>119.4</v>
      </c>
      <c r="F2214" s="360">
        <v>161</v>
      </c>
      <c r="G2214" s="360">
        <v>9.6</v>
      </c>
      <c r="H2214" s="360">
        <v>33.7</v>
      </c>
      <c r="I2214" s="360">
        <v>352.2</v>
      </c>
      <c r="J2214" s="360">
        <v>24</v>
      </c>
      <c r="K2214" s="360">
        <v>71.1</v>
      </c>
      <c r="L2214" s="360">
        <v>146.1</v>
      </c>
      <c r="M2214" s="360">
        <v>144.1</v>
      </c>
      <c r="N2214" s="360">
        <v>98.6</v>
      </c>
      <c r="O2214" s="360">
        <v>25.75</v>
      </c>
      <c r="P2214" s="369">
        <v>17.64</v>
      </c>
      <c r="Q2214" s="369">
        <v>17.69</v>
      </c>
      <c r="R2214" s="369">
        <v>17.69</v>
      </c>
      <c r="S2214" s="369">
        <v>17.67</v>
      </c>
      <c r="T2214" s="369">
        <v>755.3</v>
      </c>
      <c r="U2214" s="371">
        <v>9.751</v>
      </c>
      <c r="V2214" s="372">
        <v>1</v>
      </c>
    </row>
    <row r="2215" s="6" customFormat="1" customHeight="1" spans="1:22">
      <c r="A2215" s="351"/>
      <c r="B2215" s="583"/>
      <c r="C2215" s="585"/>
      <c r="D2215" s="349" t="s">
        <v>788</v>
      </c>
      <c r="E2215" s="360">
        <v>96.5</v>
      </c>
      <c r="F2215" s="360">
        <v>157</v>
      </c>
      <c r="G2215" s="360">
        <v>7.2</v>
      </c>
      <c r="H2215" s="360">
        <v>25.1</v>
      </c>
      <c r="I2215" s="360">
        <v>348.6</v>
      </c>
      <c r="J2215" s="360">
        <v>21.1</v>
      </c>
      <c r="K2215" s="360">
        <v>84.1</v>
      </c>
      <c r="L2215" s="360">
        <v>132</v>
      </c>
      <c r="M2215" s="360">
        <v>126.192</v>
      </c>
      <c r="N2215" s="360">
        <v>95.6</v>
      </c>
      <c r="O2215" s="360">
        <v>25.8</v>
      </c>
      <c r="P2215" s="369">
        <v>13.64</v>
      </c>
      <c r="Q2215" s="369">
        <v>12.95</v>
      </c>
      <c r="R2215" s="369">
        <v>13.32</v>
      </c>
      <c r="S2215" s="369">
        <v>13.3033333333333</v>
      </c>
      <c r="T2215" s="369">
        <v>665.166666666667</v>
      </c>
      <c r="U2215" s="371">
        <v>2.72844272844272</v>
      </c>
      <c r="V2215" s="372">
        <v>11</v>
      </c>
    </row>
    <row r="2216" s="6" customFormat="1" customHeight="1" spans="1:22">
      <c r="A2216" s="351"/>
      <c r="B2216" s="583"/>
      <c r="C2216" s="585"/>
      <c r="D2216" s="349" t="s">
        <v>826</v>
      </c>
      <c r="E2216" s="360">
        <v>102</v>
      </c>
      <c r="F2216" s="360">
        <v>156</v>
      </c>
      <c r="G2216" s="360">
        <v>5.9285</v>
      </c>
      <c r="H2216" s="360">
        <v>23.881</v>
      </c>
      <c r="I2216" s="360">
        <v>402.816901408451</v>
      </c>
      <c r="J2216" s="360">
        <v>18.13</v>
      </c>
      <c r="K2216" s="360">
        <v>75.9180938821657</v>
      </c>
      <c r="L2216" s="360">
        <v>150.7</v>
      </c>
      <c r="M2216" s="360">
        <v>143.6171</v>
      </c>
      <c r="N2216" s="360">
        <v>95.3</v>
      </c>
      <c r="O2216" s="360">
        <v>27.0907297830375</v>
      </c>
      <c r="P2216" s="369">
        <v>16.8075</v>
      </c>
      <c r="Q2216" s="369">
        <v>18.4868875739645</v>
      </c>
      <c r="R2216" s="369">
        <v>17.4508875739645</v>
      </c>
      <c r="S2216" s="369">
        <v>17.581758382643</v>
      </c>
      <c r="T2216" s="369">
        <v>879.08791913215</v>
      </c>
      <c r="U2216" s="371">
        <v>4.00945564743847</v>
      </c>
      <c r="V2216" s="372">
        <v>2</v>
      </c>
    </row>
    <row r="2217" s="6" customFormat="1" customHeight="1" spans="1:22">
      <c r="A2217" s="351"/>
      <c r="B2217" s="583"/>
      <c r="C2217" s="585"/>
      <c r="D2217" s="349" t="s">
        <v>823</v>
      </c>
      <c r="E2217" s="360">
        <v>107</v>
      </c>
      <c r="F2217" s="360">
        <v>153</v>
      </c>
      <c r="G2217" s="360">
        <v>4.1</v>
      </c>
      <c r="H2217" s="360">
        <v>31.635</v>
      </c>
      <c r="I2217" s="360">
        <v>671.585365853659</v>
      </c>
      <c r="J2217" s="360">
        <v>20.535</v>
      </c>
      <c r="K2217" s="360">
        <v>64.9122807017544</v>
      </c>
      <c r="L2217" s="360">
        <v>142.1</v>
      </c>
      <c r="M2217" s="360">
        <v>135.2</v>
      </c>
      <c r="N2217" s="360">
        <v>95.1442646023927</v>
      </c>
      <c r="O2217" s="360">
        <v>26.4397660818713</v>
      </c>
      <c r="P2217" s="369">
        <v>17.7269841269841</v>
      </c>
      <c r="Q2217" s="369">
        <v>16.2939081035923</v>
      </c>
      <c r="R2217" s="369">
        <v>16.9060384294068</v>
      </c>
      <c r="S2217" s="369">
        <v>16.9756435533278</v>
      </c>
      <c r="T2217" s="369">
        <v>848.782177666388</v>
      </c>
      <c r="U2217" s="371">
        <v>3.15359663760034</v>
      </c>
      <c r="V2217" s="372">
        <v>11</v>
      </c>
    </row>
    <row r="2218" s="6" customFormat="1" customHeight="1" spans="1:22">
      <c r="A2218" s="351"/>
      <c r="B2218" s="583"/>
      <c r="C2218" s="585"/>
      <c r="D2218" s="349" t="s">
        <v>824</v>
      </c>
      <c r="E2218" s="360">
        <v>103</v>
      </c>
      <c r="F2218" s="360">
        <v>153</v>
      </c>
      <c r="G2218" s="360">
        <v>8.08775</v>
      </c>
      <c r="H2218" s="360">
        <v>32.0625</v>
      </c>
      <c r="I2218" s="360">
        <v>296.432876881704</v>
      </c>
      <c r="J2218" s="360">
        <v>21.009</v>
      </c>
      <c r="K2218" s="360">
        <v>65.5251461988304</v>
      </c>
      <c r="L2218" s="360">
        <v>133.863636363636</v>
      </c>
      <c r="M2218" s="360">
        <v>130.118808122983</v>
      </c>
      <c r="N2218" s="360">
        <v>97.2025052192067</v>
      </c>
      <c r="O2218" s="360">
        <v>27.5653550295858</v>
      </c>
      <c r="P2218" s="369">
        <v>15.7140852130326</v>
      </c>
      <c r="Q2218" s="369">
        <v>14.1595321637427</v>
      </c>
      <c r="R2218" s="369">
        <v>14.7141186299081</v>
      </c>
      <c r="S2218" s="369">
        <v>14.8625786688945</v>
      </c>
      <c r="T2218" s="369">
        <v>743.128933444723</v>
      </c>
      <c r="U2218" s="371">
        <v>-0.757353973728244</v>
      </c>
      <c r="V2218" s="372">
        <v>13</v>
      </c>
    </row>
    <row r="2219" s="6" customFormat="1" customHeight="1" spans="1:22">
      <c r="A2219" s="351"/>
      <c r="B2219" s="583"/>
      <c r="C2219" s="585"/>
      <c r="D2219" s="349" t="s">
        <v>733</v>
      </c>
      <c r="E2219" s="360">
        <v>106.4</v>
      </c>
      <c r="F2219" s="360">
        <v>159</v>
      </c>
      <c r="G2219" s="360">
        <v>5.25</v>
      </c>
      <c r="H2219" s="360">
        <v>26.77</v>
      </c>
      <c r="I2219" s="360">
        <v>409.9</v>
      </c>
      <c r="J2219" s="360">
        <v>21.34</v>
      </c>
      <c r="K2219" s="360">
        <v>79.72</v>
      </c>
      <c r="L2219" s="360">
        <v>131.63</v>
      </c>
      <c r="M2219" s="360">
        <v>126.54</v>
      </c>
      <c r="N2219" s="360">
        <v>96.13</v>
      </c>
      <c r="O2219" s="360">
        <v>26.87</v>
      </c>
      <c r="P2219" s="369">
        <v>15.62</v>
      </c>
      <c r="Q2219" s="369">
        <v>15.79</v>
      </c>
      <c r="R2219" s="369">
        <v>16.04</v>
      </c>
      <c r="S2219" s="369">
        <v>15.82</v>
      </c>
      <c r="T2219" s="369">
        <v>697.36</v>
      </c>
      <c r="U2219" s="371">
        <v>5.02</v>
      </c>
      <c r="V2219" s="372">
        <v>9</v>
      </c>
    </row>
    <row r="2220" s="6" customFormat="1" customHeight="1" spans="1:22">
      <c r="A2220" s="351"/>
      <c r="B2220" s="583"/>
      <c r="C2220" s="585"/>
      <c r="D2220" s="349" t="s">
        <v>827</v>
      </c>
      <c r="E2220" s="360">
        <v>98.4</v>
      </c>
      <c r="F2220" s="360">
        <v>153</v>
      </c>
      <c r="G2220" s="360">
        <v>3.8</v>
      </c>
      <c r="H2220" s="360">
        <v>24.6</v>
      </c>
      <c r="I2220" s="360">
        <v>547.4</v>
      </c>
      <c r="J2220" s="360">
        <v>18.1</v>
      </c>
      <c r="K2220" s="360">
        <v>73.6</v>
      </c>
      <c r="L2220" s="360">
        <v>134.8</v>
      </c>
      <c r="M2220" s="360">
        <v>130.3</v>
      </c>
      <c r="N2220" s="360">
        <v>96.7</v>
      </c>
      <c r="O2220" s="360">
        <v>29.6</v>
      </c>
      <c r="P2220" s="369">
        <v>13.12</v>
      </c>
      <c r="Q2220" s="369">
        <v>13.43</v>
      </c>
      <c r="R2220" s="369">
        <v>13.62</v>
      </c>
      <c r="S2220" s="369">
        <v>13.39</v>
      </c>
      <c r="T2220" s="369">
        <v>686.666666666667</v>
      </c>
      <c r="U2220" s="371">
        <v>-1.47167034584253</v>
      </c>
      <c r="V2220" s="372">
        <v>14</v>
      </c>
    </row>
    <row r="2221" s="6" customFormat="1" customHeight="1" spans="1:22">
      <c r="A2221" s="351"/>
      <c r="B2221" s="583"/>
      <c r="C2221" s="585"/>
      <c r="D2221" s="349" t="s">
        <v>832</v>
      </c>
      <c r="E2221" s="360">
        <v>99.5</v>
      </c>
      <c r="F2221" s="360">
        <v>157</v>
      </c>
      <c r="G2221" s="360">
        <v>6.8</v>
      </c>
      <c r="H2221" s="360">
        <v>18.2</v>
      </c>
      <c r="I2221" s="360">
        <v>166.7</v>
      </c>
      <c r="J2221" s="360">
        <v>30.7</v>
      </c>
      <c r="K2221" s="360">
        <v>59.4</v>
      </c>
      <c r="L2221" s="360">
        <v>147.2</v>
      </c>
      <c r="M2221" s="360">
        <v>144.2</v>
      </c>
      <c r="N2221" s="360">
        <v>97.9</v>
      </c>
      <c r="O2221" s="360">
        <v>27.6</v>
      </c>
      <c r="P2221" s="369">
        <v>18.21</v>
      </c>
      <c r="Q2221" s="369">
        <v>18.19</v>
      </c>
      <c r="R2221" s="369">
        <v>18.2004875562219</v>
      </c>
      <c r="S2221" s="369">
        <v>18.2001625187406</v>
      </c>
      <c r="T2221" s="369">
        <v>809.30056</v>
      </c>
      <c r="U2221" s="371">
        <v>4.2</v>
      </c>
      <c r="V2221" s="372">
        <v>2</v>
      </c>
    </row>
    <row r="2222" s="6" customFormat="1" customHeight="1" spans="1:22">
      <c r="A2222" s="351"/>
      <c r="B2222" s="583"/>
      <c r="C2222" s="585"/>
      <c r="D2222" s="349" t="s">
        <v>1064</v>
      </c>
      <c r="E2222" s="360">
        <v>98</v>
      </c>
      <c r="F2222" s="360">
        <v>154</v>
      </c>
      <c r="G2222" s="360">
        <v>7.8</v>
      </c>
      <c r="H2222" s="360">
        <v>35.4</v>
      </c>
      <c r="I2222" s="360">
        <v>353.8</v>
      </c>
      <c r="J2222" s="360">
        <v>23.1</v>
      </c>
      <c r="K2222" s="360">
        <v>65.3</v>
      </c>
      <c r="L2222" s="360">
        <v>126.7</v>
      </c>
      <c r="M2222" s="360">
        <v>120</v>
      </c>
      <c r="N2222" s="360">
        <v>94.7</v>
      </c>
      <c r="O2222" s="360">
        <v>27.6</v>
      </c>
      <c r="P2222" s="369">
        <v>12.95</v>
      </c>
      <c r="Q2222" s="369">
        <v>13.52</v>
      </c>
      <c r="R2222" s="369">
        <v>13.01</v>
      </c>
      <c r="S2222" s="369">
        <v>13.16</v>
      </c>
      <c r="T2222" s="369">
        <v>658</v>
      </c>
      <c r="U2222" s="371">
        <v>-1.49700598802397</v>
      </c>
      <c r="V2222" s="372">
        <v>15</v>
      </c>
    </row>
    <row r="2223" s="7" customFormat="1" customHeight="1" spans="1:22">
      <c r="A2223" s="353"/>
      <c r="B2223" s="583"/>
      <c r="C2223" s="585"/>
      <c r="D2223" s="355" t="s">
        <v>580</v>
      </c>
      <c r="E2223" s="361">
        <v>102.354545454545</v>
      </c>
      <c r="F2223" s="361">
        <v>155.818181818182</v>
      </c>
      <c r="G2223" s="361">
        <v>6.90784090909091</v>
      </c>
      <c r="H2223" s="361">
        <v>27.4262272727273</v>
      </c>
      <c r="I2223" s="361">
        <v>366.394104013074</v>
      </c>
      <c r="J2223" s="361">
        <v>21.5285454545455</v>
      </c>
      <c r="K2223" s="361">
        <v>72.16141098025</v>
      </c>
      <c r="L2223" s="361">
        <v>138.690330578512</v>
      </c>
      <c r="M2223" s="361">
        <v>133.915264374817</v>
      </c>
      <c r="N2223" s="361">
        <v>96.5160699837818</v>
      </c>
      <c r="O2223" s="361">
        <v>27.265077354045</v>
      </c>
      <c r="P2223" s="370">
        <v>15.4962335763652</v>
      </c>
      <c r="Q2223" s="370">
        <v>15.5036661673909</v>
      </c>
      <c r="R2223" s="370">
        <v>15.3983211081365</v>
      </c>
      <c r="S2223" s="370">
        <v>15.4630433142672</v>
      </c>
      <c r="T2223" s="370">
        <v>745.544811234236</v>
      </c>
      <c r="U2223" s="373">
        <v>2.87689114790478</v>
      </c>
      <c r="V2223" s="374">
        <v>10</v>
      </c>
    </row>
    <row r="2224" s="6" customFormat="1" customHeight="1" spans="1:22">
      <c r="A2224" s="347" t="s">
        <v>941</v>
      </c>
      <c r="B2224" s="583"/>
      <c r="C2224" s="585" t="s">
        <v>1069</v>
      </c>
      <c r="D2224" s="349" t="s">
        <v>825</v>
      </c>
      <c r="E2224" s="360">
        <v>109.1</v>
      </c>
      <c r="F2224" s="360">
        <v>152</v>
      </c>
      <c r="G2224" s="360">
        <v>7.3</v>
      </c>
      <c r="H2224" s="360">
        <v>26.8</v>
      </c>
      <c r="I2224" s="360">
        <v>267.1</v>
      </c>
      <c r="J2224" s="360">
        <v>19</v>
      </c>
      <c r="K2224" s="360">
        <v>70.9</v>
      </c>
      <c r="L2224" s="360">
        <v>139.4</v>
      </c>
      <c r="M2224" s="360">
        <v>131.3</v>
      </c>
      <c r="N2224" s="360">
        <v>94.2</v>
      </c>
      <c r="O2224" s="360">
        <v>26.1</v>
      </c>
      <c r="P2224" s="369">
        <v>12.4</v>
      </c>
      <c r="Q2224" s="369">
        <v>13.5</v>
      </c>
      <c r="R2224" s="369">
        <v>13.3</v>
      </c>
      <c r="S2224" s="369">
        <v>13.0666666666667</v>
      </c>
      <c r="T2224" s="369">
        <v>653.333333333333</v>
      </c>
      <c r="U2224" s="371">
        <v>4.81283422459891</v>
      </c>
      <c r="V2224" s="372">
        <v>5</v>
      </c>
    </row>
    <row r="2225" s="6" customFormat="1" customHeight="1" spans="1:22">
      <c r="A2225" s="351"/>
      <c r="B2225" s="583"/>
      <c r="C2225" s="585"/>
      <c r="D2225" s="349" t="s">
        <v>794</v>
      </c>
      <c r="E2225" s="360">
        <v>96.5</v>
      </c>
      <c r="F2225" s="360">
        <v>158</v>
      </c>
      <c r="G2225" s="360">
        <v>8.11</v>
      </c>
      <c r="H2225" s="360">
        <v>25.33</v>
      </c>
      <c r="I2225" s="360">
        <v>2.12</v>
      </c>
      <c r="J2225" s="360">
        <v>18.36</v>
      </c>
      <c r="K2225" s="360">
        <v>72.5</v>
      </c>
      <c r="L2225" s="360">
        <v>158.2</v>
      </c>
      <c r="M2225" s="360">
        <v>150.6</v>
      </c>
      <c r="N2225" s="360">
        <v>95.2</v>
      </c>
      <c r="O2225" s="360">
        <v>28.6</v>
      </c>
      <c r="P2225" s="369">
        <v>15.25</v>
      </c>
      <c r="Q2225" s="369">
        <v>15.95</v>
      </c>
      <c r="R2225" s="369">
        <v>16.26</v>
      </c>
      <c r="S2225" s="369">
        <v>15.82</v>
      </c>
      <c r="T2225" s="369">
        <v>790.8</v>
      </c>
      <c r="U2225" s="371">
        <v>7.5</v>
      </c>
      <c r="V2225" s="372">
        <v>5</v>
      </c>
    </row>
    <row r="2226" s="6" customFormat="1" customHeight="1" spans="1:22">
      <c r="A2226" s="351"/>
      <c r="B2226" s="583"/>
      <c r="C2226" s="585"/>
      <c r="D2226" s="349" t="s">
        <v>727</v>
      </c>
      <c r="E2226" s="360">
        <v>109.8</v>
      </c>
      <c r="F2226" s="360">
        <v>145</v>
      </c>
      <c r="G2226" s="360">
        <v>7.2</v>
      </c>
      <c r="H2226" s="360">
        <v>27.7</v>
      </c>
      <c r="I2226" s="360">
        <v>385.9</v>
      </c>
      <c r="J2226" s="360">
        <v>20.8</v>
      </c>
      <c r="K2226" s="360">
        <v>75.2</v>
      </c>
      <c r="L2226" s="360">
        <v>132.2</v>
      </c>
      <c r="M2226" s="360">
        <v>130.3</v>
      </c>
      <c r="N2226" s="360">
        <v>98.6</v>
      </c>
      <c r="O2226" s="360">
        <v>29</v>
      </c>
      <c r="P2226" s="369">
        <v>16.92</v>
      </c>
      <c r="Q2226" s="369">
        <v>17.44</v>
      </c>
      <c r="R2226" s="369">
        <v>17.07</v>
      </c>
      <c r="S2226" s="369">
        <v>17.14</v>
      </c>
      <c r="T2226" s="369">
        <v>732.7</v>
      </c>
      <c r="U2226" s="371">
        <v>9.19</v>
      </c>
      <c r="V2226" s="372">
        <v>1</v>
      </c>
    </row>
    <row r="2227" s="6" customFormat="1" customHeight="1" spans="1:22">
      <c r="A2227" s="351"/>
      <c r="B2227" s="583"/>
      <c r="C2227" s="585"/>
      <c r="D2227" s="349" t="s">
        <v>788</v>
      </c>
      <c r="E2227" s="360">
        <v>99</v>
      </c>
      <c r="F2227" s="360">
        <v>159</v>
      </c>
      <c r="G2227" s="360">
        <v>7.52227777777778</v>
      </c>
      <c r="H2227" s="360">
        <v>27.1642222222222</v>
      </c>
      <c r="I2227" s="360">
        <v>261.116978456584</v>
      </c>
      <c r="J2227" s="360">
        <v>20.0952277777778</v>
      </c>
      <c r="K2227" s="360">
        <v>73.9768200001637</v>
      </c>
      <c r="L2227" s="360">
        <v>117.4</v>
      </c>
      <c r="M2227" s="360">
        <v>114.466666666667</v>
      </c>
      <c r="N2227" s="360">
        <v>97.5014196479273</v>
      </c>
      <c r="O2227" s="360">
        <v>30.55</v>
      </c>
      <c r="P2227" s="369">
        <v>13.18</v>
      </c>
      <c r="Q2227" s="369">
        <v>13.35</v>
      </c>
      <c r="R2227" s="369">
        <v>13.4166666666667</v>
      </c>
      <c r="S2227" s="369">
        <v>13.3155555555556</v>
      </c>
      <c r="T2227" s="369">
        <v>665.777777777778</v>
      </c>
      <c r="U2227" s="371">
        <v>2.59395599691808</v>
      </c>
      <c r="V2227" s="372">
        <v>11</v>
      </c>
    </row>
    <row r="2228" s="6" customFormat="1" customHeight="1" spans="1:22">
      <c r="A2228" s="351"/>
      <c r="B2228" s="583"/>
      <c r="C2228" s="585"/>
      <c r="D2228" s="349" t="s">
        <v>826</v>
      </c>
      <c r="E2228" s="360">
        <v>99.4</v>
      </c>
      <c r="F2228" s="360">
        <v>154</v>
      </c>
      <c r="G2228" s="360">
        <v>6.3</v>
      </c>
      <c r="H2228" s="360">
        <v>23.1</v>
      </c>
      <c r="I2228" s="360">
        <v>265.2</v>
      </c>
      <c r="J2228" s="360">
        <v>17.7</v>
      </c>
      <c r="K2228" s="360">
        <v>76.6</v>
      </c>
      <c r="L2228" s="360">
        <v>121.59</v>
      </c>
      <c r="M2228" s="360">
        <v>116.7</v>
      </c>
      <c r="N2228" s="360">
        <v>96</v>
      </c>
      <c r="O2228" s="360">
        <v>28.7</v>
      </c>
      <c r="P2228" s="369">
        <v>15.09</v>
      </c>
      <c r="Q2228" s="369">
        <v>15</v>
      </c>
      <c r="R2228" s="369">
        <v>14.79</v>
      </c>
      <c r="S2228" s="369">
        <v>14.96</v>
      </c>
      <c r="T2228" s="369">
        <v>747.9</v>
      </c>
      <c r="U2228" s="371">
        <v>1.02</v>
      </c>
      <c r="V2228" s="372">
        <v>14</v>
      </c>
    </row>
    <row r="2229" s="6" customFormat="1" customHeight="1" spans="1:22">
      <c r="A2229" s="351"/>
      <c r="B2229" s="583"/>
      <c r="C2229" s="585"/>
      <c r="D2229" s="349" t="s">
        <v>823</v>
      </c>
      <c r="E2229" s="360">
        <v>106</v>
      </c>
      <c r="F2229" s="360">
        <v>153</v>
      </c>
      <c r="G2229" s="360">
        <v>4.81</v>
      </c>
      <c r="H2229" s="360">
        <v>22.94</v>
      </c>
      <c r="I2229" s="360">
        <v>376.923076923077</v>
      </c>
      <c r="J2229" s="360">
        <v>18.4075</v>
      </c>
      <c r="K2229" s="360">
        <v>80.241935483871</v>
      </c>
      <c r="L2229" s="360">
        <v>162.3</v>
      </c>
      <c r="M2229" s="360">
        <v>160.6</v>
      </c>
      <c r="N2229" s="360">
        <v>98.9525569932224</v>
      </c>
      <c r="O2229" s="360">
        <v>28.0851461988304</v>
      </c>
      <c r="P2229" s="369">
        <v>12.3982456140351</v>
      </c>
      <c r="Q2229" s="369">
        <v>13.0373216374269</v>
      </c>
      <c r="R2229" s="369">
        <v>12.9298245614035</v>
      </c>
      <c r="S2229" s="369">
        <v>12.7884639376218</v>
      </c>
      <c r="T2229" s="369">
        <v>639.423196881092</v>
      </c>
      <c r="U2229" s="371">
        <v>-4.71982716052246</v>
      </c>
      <c r="V2229" s="372">
        <v>15</v>
      </c>
    </row>
    <row r="2230" s="6" customFormat="1" customHeight="1" spans="1:22">
      <c r="A2230" s="351"/>
      <c r="B2230" s="583"/>
      <c r="C2230" s="585"/>
      <c r="D2230" s="349" t="s">
        <v>824</v>
      </c>
      <c r="E2230" s="360">
        <v>105</v>
      </c>
      <c r="F2230" s="360">
        <v>151</v>
      </c>
      <c r="G2230" s="360">
        <v>7.3</v>
      </c>
      <c r="H2230" s="360">
        <v>26.8</v>
      </c>
      <c r="I2230" s="360">
        <v>267.6</v>
      </c>
      <c r="J2230" s="360">
        <v>20.5</v>
      </c>
      <c r="K2230" s="360">
        <v>76.5</v>
      </c>
      <c r="L2230" s="360">
        <v>117.5</v>
      </c>
      <c r="M2230" s="360">
        <v>114.3</v>
      </c>
      <c r="N2230" s="360">
        <v>97.3</v>
      </c>
      <c r="O2230" s="360">
        <v>28.9</v>
      </c>
      <c r="P2230" s="369">
        <v>13.24</v>
      </c>
      <c r="Q2230" s="369">
        <v>12.78</v>
      </c>
      <c r="R2230" s="369">
        <v>13.12</v>
      </c>
      <c r="S2230" s="369">
        <v>13.0466666666667</v>
      </c>
      <c r="T2230" s="369">
        <v>652.333333333333</v>
      </c>
      <c r="U2230" s="371">
        <v>2.32679738562092</v>
      </c>
      <c r="V2230" s="372">
        <v>10</v>
      </c>
    </row>
    <row r="2231" s="6" customFormat="1" customHeight="1" spans="1:22">
      <c r="A2231" s="351"/>
      <c r="B2231" s="583"/>
      <c r="C2231" s="585"/>
      <c r="D2231" s="349" t="s">
        <v>733</v>
      </c>
      <c r="E2231" s="360">
        <v>104.25</v>
      </c>
      <c r="F2231" s="360">
        <v>161</v>
      </c>
      <c r="G2231" s="360">
        <v>5</v>
      </c>
      <c r="H2231" s="360">
        <v>22.48</v>
      </c>
      <c r="I2231" s="360">
        <v>349.6</v>
      </c>
      <c r="J2231" s="360">
        <v>18.7</v>
      </c>
      <c r="K2231" s="360">
        <v>83.19</v>
      </c>
      <c r="L2231" s="360">
        <v>150.16</v>
      </c>
      <c r="M2231" s="360">
        <v>145.8</v>
      </c>
      <c r="N2231" s="360">
        <v>97.1</v>
      </c>
      <c r="O2231" s="360">
        <v>26.48</v>
      </c>
      <c r="P2231" s="369">
        <v>13.56</v>
      </c>
      <c r="Q2231" s="369">
        <v>13.3</v>
      </c>
      <c r="R2231" s="369">
        <v>13.04</v>
      </c>
      <c r="S2231" s="369">
        <v>13.3</v>
      </c>
      <c r="T2231" s="369">
        <v>665</v>
      </c>
      <c r="U2231" s="371">
        <v>6.4</v>
      </c>
      <c r="V2231" s="372">
        <v>4</v>
      </c>
    </row>
    <row r="2232" s="6" customFormat="1" customHeight="1" spans="1:22">
      <c r="A2232" s="351"/>
      <c r="B2232" s="583"/>
      <c r="C2232" s="585"/>
      <c r="D2232" s="349" t="s">
        <v>827</v>
      </c>
      <c r="E2232" s="360">
        <v>100.4</v>
      </c>
      <c r="F2232" s="360">
        <v>152</v>
      </c>
      <c r="G2232" s="360">
        <v>6.85</v>
      </c>
      <c r="H2232" s="360">
        <v>27.57</v>
      </c>
      <c r="I2232" s="360">
        <v>302.48</v>
      </c>
      <c r="J2232" s="360">
        <v>19.43</v>
      </c>
      <c r="K2232" s="360">
        <v>70.48</v>
      </c>
      <c r="L2232" s="360">
        <v>140.1</v>
      </c>
      <c r="M2232" s="360">
        <v>137.5</v>
      </c>
      <c r="N2232" s="360">
        <v>98.1</v>
      </c>
      <c r="O2232" s="360">
        <v>29.73</v>
      </c>
      <c r="P2232" s="369">
        <v>16.5</v>
      </c>
      <c r="Q2232" s="369">
        <v>16.9</v>
      </c>
      <c r="R2232" s="369">
        <v>17.04</v>
      </c>
      <c r="S2232" s="369">
        <v>16.81</v>
      </c>
      <c r="T2232" s="369">
        <v>718.376068376068</v>
      </c>
      <c r="U2232" s="371">
        <v>1.69388989715667</v>
      </c>
      <c r="V2232" s="372">
        <v>11</v>
      </c>
    </row>
    <row r="2233" s="6" customFormat="1" customHeight="1" spans="1:22">
      <c r="A2233" s="351"/>
      <c r="B2233" s="583"/>
      <c r="C2233" s="585"/>
      <c r="D2233" s="349" t="s">
        <v>832</v>
      </c>
      <c r="E2233" s="360">
        <v>96</v>
      </c>
      <c r="F2233" s="360">
        <v>157</v>
      </c>
      <c r="G2233" s="360">
        <v>7.7</v>
      </c>
      <c r="H2233" s="360">
        <v>35.4</v>
      </c>
      <c r="I2233" s="360">
        <v>359.6</v>
      </c>
      <c r="J2233" s="360">
        <v>23.9</v>
      </c>
      <c r="K2233" s="360">
        <v>67.51</v>
      </c>
      <c r="L2233" s="360">
        <v>123.1</v>
      </c>
      <c r="M2233" s="360">
        <v>118.5</v>
      </c>
      <c r="N2233" s="360">
        <v>96.3</v>
      </c>
      <c r="O2233" s="360">
        <v>26.5</v>
      </c>
      <c r="P2233" s="369">
        <v>15.23</v>
      </c>
      <c r="Q2233" s="369">
        <v>15.24</v>
      </c>
      <c r="R2233" s="369">
        <v>15.23</v>
      </c>
      <c r="S2233" s="369">
        <v>15.23</v>
      </c>
      <c r="T2233" s="369">
        <v>676.888888888889</v>
      </c>
      <c r="U2233" s="371">
        <v>3.95904436860069</v>
      </c>
      <c r="V2233" s="372">
        <v>5</v>
      </c>
    </row>
    <row r="2234" s="6" customFormat="1" customHeight="1" spans="1:22">
      <c r="A2234" s="351"/>
      <c r="B2234" s="583"/>
      <c r="C2234" s="585"/>
      <c r="D2234" s="349" t="s">
        <v>1064</v>
      </c>
      <c r="E2234" s="360">
        <v>106</v>
      </c>
      <c r="F2234" s="360">
        <v>153</v>
      </c>
      <c r="G2234" s="360">
        <v>5</v>
      </c>
      <c r="H2234" s="360">
        <v>23.9</v>
      </c>
      <c r="I2234" s="360">
        <v>378</v>
      </c>
      <c r="J2234" s="360">
        <v>15.3</v>
      </c>
      <c r="K2234" s="360">
        <v>64</v>
      </c>
      <c r="L2234" s="360">
        <v>150.3</v>
      </c>
      <c r="M2234" s="360">
        <v>143.9</v>
      </c>
      <c r="N2234" s="360">
        <v>95.7</v>
      </c>
      <c r="O2234" s="360">
        <v>27.6</v>
      </c>
      <c r="P2234" s="369">
        <v>15.3</v>
      </c>
      <c r="Q2234" s="369">
        <v>14.8</v>
      </c>
      <c r="R2234" s="369">
        <v>15.3</v>
      </c>
      <c r="S2234" s="369">
        <v>15.1333333333333</v>
      </c>
      <c r="T2234" s="369">
        <v>756.666666666667</v>
      </c>
      <c r="U2234" s="371">
        <v>2.48306997742666</v>
      </c>
      <c r="V2234" s="372">
        <v>6</v>
      </c>
    </row>
    <row r="2235" s="7" customFormat="1" customHeight="1" spans="1:23">
      <c r="A2235" s="353"/>
      <c r="B2235" s="583"/>
      <c r="C2235" s="585"/>
      <c r="D2235" s="355" t="s">
        <v>580</v>
      </c>
      <c r="E2235" s="361">
        <v>102.859090909091</v>
      </c>
      <c r="F2235" s="361">
        <v>154.090909090909</v>
      </c>
      <c r="G2235" s="361">
        <v>6.64475252525253</v>
      </c>
      <c r="H2235" s="361">
        <v>26.2894747474747</v>
      </c>
      <c r="I2235" s="361">
        <v>292.330914125424</v>
      </c>
      <c r="J2235" s="361">
        <v>19.290247979798</v>
      </c>
      <c r="K2235" s="361">
        <v>73.7362504985486</v>
      </c>
      <c r="L2235" s="361">
        <v>137.477272727273</v>
      </c>
      <c r="M2235" s="361">
        <v>133.087878787879</v>
      </c>
      <c r="N2235" s="361">
        <v>96.8139978764682</v>
      </c>
      <c r="O2235" s="361">
        <v>28.2041041998937</v>
      </c>
      <c r="P2235" s="370">
        <v>14.4607496012759</v>
      </c>
      <c r="Q2235" s="370">
        <v>14.6633928761297</v>
      </c>
      <c r="R2235" s="370">
        <v>14.6814992025518</v>
      </c>
      <c r="S2235" s="370">
        <v>14.6009714690767</v>
      </c>
      <c r="T2235" s="370">
        <v>699.927205932469</v>
      </c>
      <c r="U2235" s="373">
        <v>3.35840934516634</v>
      </c>
      <c r="V2235" s="374">
        <v>7</v>
      </c>
      <c r="W2235" s="435"/>
    </row>
    <row r="2236" s="6" customFormat="1" customHeight="1" spans="1:22">
      <c r="A2236" s="347" t="s">
        <v>941</v>
      </c>
      <c r="B2236" s="583"/>
      <c r="C2236" s="585" t="s">
        <v>1070</v>
      </c>
      <c r="D2236" s="349" t="s">
        <v>815</v>
      </c>
      <c r="E2236" s="360">
        <v>112.3</v>
      </c>
      <c r="F2236" s="360">
        <v>155</v>
      </c>
      <c r="G2236" s="360">
        <v>7.3</v>
      </c>
      <c r="H2236" s="360">
        <v>24.3</v>
      </c>
      <c r="I2236" s="360">
        <v>232.9</v>
      </c>
      <c r="J2236" s="360">
        <v>18</v>
      </c>
      <c r="K2236" s="360">
        <v>74.1</v>
      </c>
      <c r="L2236" s="360">
        <v>138</v>
      </c>
      <c r="M2236" s="360">
        <v>128.9</v>
      </c>
      <c r="N2236" s="360">
        <v>93.4</v>
      </c>
      <c r="O2236" s="360">
        <v>25.9</v>
      </c>
      <c r="P2236" s="369">
        <v>159</v>
      </c>
      <c r="Q2236" s="369">
        <v>150</v>
      </c>
      <c r="R2236" s="369"/>
      <c r="S2236" s="369">
        <v>154.5</v>
      </c>
      <c r="T2236" s="369">
        <v>618</v>
      </c>
      <c r="U2236" s="371">
        <v>3.31</v>
      </c>
      <c r="V2236" s="372">
        <v>8</v>
      </c>
    </row>
    <row r="2237" s="6" customFormat="1" customHeight="1" spans="1:22">
      <c r="A2237" s="351"/>
      <c r="B2237" s="583"/>
      <c r="C2237" s="585"/>
      <c r="D2237" s="349" t="s">
        <v>794</v>
      </c>
      <c r="E2237" s="360">
        <v>97.8</v>
      </c>
      <c r="F2237" s="360">
        <v>158</v>
      </c>
      <c r="G2237" s="360">
        <v>7.72</v>
      </c>
      <c r="H2237" s="360">
        <v>26.56</v>
      </c>
      <c r="I2237" s="360">
        <v>244</v>
      </c>
      <c r="J2237" s="360">
        <v>19.23</v>
      </c>
      <c r="K2237" s="360">
        <v>72.4</v>
      </c>
      <c r="L2237" s="360">
        <v>149.8</v>
      </c>
      <c r="M2237" s="360">
        <v>140.5</v>
      </c>
      <c r="N2237" s="360">
        <v>93.8</v>
      </c>
      <c r="O2237" s="360">
        <v>28.8</v>
      </c>
      <c r="P2237" s="369">
        <v>225.2</v>
      </c>
      <c r="Q2237" s="369">
        <v>241.6</v>
      </c>
      <c r="R2237" s="369"/>
      <c r="S2237" s="369">
        <v>233.4</v>
      </c>
      <c r="T2237" s="369">
        <v>778.1</v>
      </c>
      <c r="U2237" s="371">
        <v>7</v>
      </c>
      <c r="V2237" s="372">
        <v>2</v>
      </c>
    </row>
    <row r="2238" s="6" customFormat="1" customHeight="1" spans="1:22">
      <c r="A2238" s="351"/>
      <c r="B2238" s="583"/>
      <c r="C2238" s="585"/>
      <c r="D2238" s="349" t="s">
        <v>788</v>
      </c>
      <c r="E2238" s="360">
        <v>109</v>
      </c>
      <c r="F2238" s="360">
        <v>161</v>
      </c>
      <c r="G2238" s="360">
        <v>6.5</v>
      </c>
      <c r="H2238" s="360">
        <v>29.5697777777778</v>
      </c>
      <c r="I2238" s="360">
        <v>354.919658119658</v>
      </c>
      <c r="J2238" s="360">
        <v>19.4</v>
      </c>
      <c r="K2238" s="360">
        <v>65.607527204954</v>
      </c>
      <c r="L2238" s="360">
        <v>119.5</v>
      </c>
      <c r="M2238" s="360">
        <v>115.466666666667</v>
      </c>
      <c r="N2238" s="360">
        <v>96.6248256624828</v>
      </c>
      <c r="O2238" s="360">
        <v>28.55</v>
      </c>
      <c r="P2238" s="369">
        <v>328.6</v>
      </c>
      <c r="Q2238" s="369">
        <v>331.2</v>
      </c>
      <c r="R2238" s="369"/>
      <c r="S2238" s="369">
        <v>329.9</v>
      </c>
      <c r="T2238" s="369">
        <v>659.8</v>
      </c>
      <c r="U2238" s="371">
        <v>3.70952530650737</v>
      </c>
      <c r="V2238" s="372">
        <v>5</v>
      </c>
    </row>
    <row r="2239" s="6" customFormat="1" customHeight="1" spans="1:22">
      <c r="A2239" s="351"/>
      <c r="B2239" s="583"/>
      <c r="C2239" s="585"/>
      <c r="D2239" s="349" t="s">
        <v>826</v>
      </c>
      <c r="E2239" s="360">
        <v>99.9</v>
      </c>
      <c r="F2239" s="360">
        <v>160</v>
      </c>
      <c r="G2239" s="360">
        <v>5.3</v>
      </c>
      <c r="H2239" s="360">
        <v>21.4</v>
      </c>
      <c r="I2239" s="360">
        <v>301.1</v>
      </c>
      <c r="J2239" s="360">
        <v>18.4</v>
      </c>
      <c r="K2239" s="360">
        <v>86.1</v>
      </c>
      <c r="L2239" s="360">
        <v>124.55</v>
      </c>
      <c r="M2239" s="360">
        <v>120.81</v>
      </c>
      <c r="N2239" s="360">
        <v>97</v>
      </c>
      <c r="O2239" s="360">
        <v>28</v>
      </c>
      <c r="P2239" s="369">
        <v>165</v>
      </c>
      <c r="Q2239" s="369">
        <v>171</v>
      </c>
      <c r="R2239" s="369"/>
      <c r="S2239" s="369">
        <v>168</v>
      </c>
      <c r="T2239" s="369">
        <v>671.9</v>
      </c>
      <c r="U2239" s="371">
        <v>0.66</v>
      </c>
      <c r="V2239" s="372">
        <v>8</v>
      </c>
    </row>
    <row r="2240" s="6" customFormat="1" customHeight="1" spans="1:22">
      <c r="A2240" s="351"/>
      <c r="B2240" s="583"/>
      <c r="C2240" s="585"/>
      <c r="D2240" s="349" t="s">
        <v>824</v>
      </c>
      <c r="E2240" s="360">
        <v>108</v>
      </c>
      <c r="F2240" s="360">
        <v>151</v>
      </c>
      <c r="G2240" s="360">
        <v>7.4</v>
      </c>
      <c r="H2240" s="360"/>
      <c r="I2240" s="360"/>
      <c r="J2240" s="360"/>
      <c r="K2240" s="360"/>
      <c r="L2240" s="360"/>
      <c r="M2240" s="360"/>
      <c r="N2240" s="360"/>
      <c r="O2240" s="360"/>
      <c r="P2240" s="369">
        <v>160.96</v>
      </c>
      <c r="Q2240" s="369">
        <v>163.6</v>
      </c>
      <c r="R2240" s="369"/>
      <c r="S2240" s="369">
        <v>162.28</v>
      </c>
      <c r="T2240" s="369">
        <v>649.1</v>
      </c>
      <c r="U2240" s="371">
        <v>3.5</v>
      </c>
      <c r="V2240" s="372">
        <v>7</v>
      </c>
    </row>
    <row r="2241" s="6" customFormat="1" customHeight="1" spans="1:22">
      <c r="A2241" s="351"/>
      <c r="B2241" s="583"/>
      <c r="C2241" s="585"/>
      <c r="D2241" s="349" t="s">
        <v>733</v>
      </c>
      <c r="E2241" s="360">
        <v>109.63</v>
      </c>
      <c r="F2241" s="360">
        <v>163</v>
      </c>
      <c r="G2241" s="360">
        <v>6.25</v>
      </c>
      <c r="H2241" s="360">
        <v>24.01</v>
      </c>
      <c r="I2241" s="360">
        <v>284.23</v>
      </c>
      <c r="J2241" s="360">
        <v>18.77</v>
      </c>
      <c r="K2241" s="360">
        <v>78.15</v>
      </c>
      <c r="L2241" s="360">
        <v>146.79</v>
      </c>
      <c r="M2241" s="360">
        <v>143.39</v>
      </c>
      <c r="N2241" s="360">
        <v>97.69</v>
      </c>
      <c r="O2241" s="360">
        <v>26.65</v>
      </c>
      <c r="P2241" s="369">
        <v>177.85</v>
      </c>
      <c r="Q2241" s="369">
        <v>173.55</v>
      </c>
      <c r="R2241" s="369"/>
      <c r="S2241" s="369">
        <v>175.7</v>
      </c>
      <c r="T2241" s="369">
        <v>691.48</v>
      </c>
      <c r="U2241" s="371">
        <v>3.18</v>
      </c>
      <c r="V2241" s="372">
        <v>5</v>
      </c>
    </row>
    <row r="2242" s="6" customFormat="1" customHeight="1" spans="1:22">
      <c r="A2242" s="351"/>
      <c r="B2242" s="583"/>
      <c r="C2242" s="585"/>
      <c r="D2242" s="349" t="s">
        <v>827</v>
      </c>
      <c r="E2242" s="360">
        <v>101.7</v>
      </c>
      <c r="F2242" s="360">
        <v>149</v>
      </c>
      <c r="G2242" s="360">
        <v>8.14</v>
      </c>
      <c r="H2242" s="360">
        <v>29.79</v>
      </c>
      <c r="I2242" s="360">
        <v>265.97</v>
      </c>
      <c r="J2242" s="360">
        <v>21.09</v>
      </c>
      <c r="K2242" s="360">
        <v>70.8</v>
      </c>
      <c r="L2242" s="360">
        <v>125.9</v>
      </c>
      <c r="M2242" s="360">
        <v>123.8</v>
      </c>
      <c r="N2242" s="360">
        <v>98.3</v>
      </c>
      <c r="O2242" s="360">
        <v>29.38</v>
      </c>
      <c r="P2242" s="369">
        <v>353.64</v>
      </c>
      <c r="Q2242" s="369">
        <v>348.92</v>
      </c>
      <c r="R2242" s="369"/>
      <c r="S2242" s="369">
        <v>351.28</v>
      </c>
      <c r="T2242" s="369">
        <v>699.07</v>
      </c>
      <c r="U2242" s="371">
        <v>2.23</v>
      </c>
      <c r="V2242" s="372">
        <v>8</v>
      </c>
    </row>
    <row r="2243" s="6" customFormat="1" customHeight="1" spans="1:22">
      <c r="A2243" s="351"/>
      <c r="B2243" s="583"/>
      <c r="C2243" s="585"/>
      <c r="D2243" s="349" t="s">
        <v>832</v>
      </c>
      <c r="E2243" s="360">
        <v>96.5</v>
      </c>
      <c r="F2243" s="360">
        <v>154</v>
      </c>
      <c r="G2243" s="360">
        <v>6.8</v>
      </c>
      <c r="H2243" s="360">
        <v>34.4</v>
      </c>
      <c r="I2243" s="360">
        <v>402.4</v>
      </c>
      <c r="J2243" s="360">
        <v>20.1</v>
      </c>
      <c r="K2243" s="360">
        <v>58.4</v>
      </c>
      <c r="L2243" s="360">
        <v>131.4</v>
      </c>
      <c r="M2243" s="360">
        <v>127.7</v>
      </c>
      <c r="N2243" s="360">
        <v>97.2</v>
      </c>
      <c r="O2243" s="360">
        <v>28.4</v>
      </c>
      <c r="P2243" s="369">
        <v>155.84</v>
      </c>
      <c r="Q2243" s="369">
        <v>155.77</v>
      </c>
      <c r="R2243" s="369"/>
      <c r="S2243" s="369">
        <v>155.805</v>
      </c>
      <c r="T2243" s="369">
        <v>683.7</v>
      </c>
      <c r="U2243" s="371">
        <v>2.77</v>
      </c>
      <c r="V2243" s="372">
        <v>6</v>
      </c>
    </row>
    <row r="2244" s="6" customFormat="1" customHeight="1" spans="1:22">
      <c r="A2244" s="351"/>
      <c r="B2244" s="583"/>
      <c r="C2244" s="585"/>
      <c r="D2244" s="349" t="s">
        <v>1064</v>
      </c>
      <c r="E2244" s="360">
        <v>97.8</v>
      </c>
      <c r="F2244" s="360">
        <v>157</v>
      </c>
      <c r="G2244" s="360">
        <v>7.4</v>
      </c>
      <c r="H2244" s="360">
        <v>25.6</v>
      </c>
      <c r="I2244" s="360">
        <v>245.9</v>
      </c>
      <c r="J2244" s="360">
        <v>18.4</v>
      </c>
      <c r="K2244" s="360">
        <v>71.9</v>
      </c>
      <c r="L2244" s="360">
        <v>148.1</v>
      </c>
      <c r="M2244" s="360">
        <v>137.8</v>
      </c>
      <c r="N2244" s="360">
        <v>93</v>
      </c>
      <c r="O2244" s="360">
        <v>28.2</v>
      </c>
      <c r="P2244" s="369">
        <v>370.3</v>
      </c>
      <c r="Q2244" s="369">
        <v>377</v>
      </c>
      <c r="R2244" s="369"/>
      <c r="S2244" s="369">
        <v>373.65</v>
      </c>
      <c r="T2244" s="369">
        <v>747.3</v>
      </c>
      <c r="U2244" s="371">
        <v>2.96224855332047</v>
      </c>
      <c r="V2244" s="372">
        <v>6</v>
      </c>
    </row>
    <row r="2245" s="7" customFormat="1" customHeight="1" spans="1:22">
      <c r="A2245" s="353"/>
      <c r="B2245" s="583"/>
      <c r="C2245" s="585"/>
      <c r="D2245" s="355" t="s">
        <v>580</v>
      </c>
      <c r="E2245" s="361">
        <v>103.625555555556</v>
      </c>
      <c r="F2245" s="361">
        <v>156.444444444444</v>
      </c>
      <c r="G2245" s="361">
        <v>6.97888888888889</v>
      </c>
      <c r="H2245" s="361">
        <v>26.9537222222222</v>
      </c>
      <c r="I2245" s="361">
        <v>291.427457264957</v>
      </c>
      <c r="J2245" s="361">
        <v>19.17375</v>
      </c>
      <c r="K2245" s="361">
        <v>72.1821909006192</v>
      </c>
      <c r="L2245" s="361">
        <v>135.505</v>
      </c>
      <c r="M2245" s="361">
        <v>129.795833333333</v>
      </c>
      <c r="N2245" s="361">
        <v>95.8768532078104</v>
      </c>
      <c r="O2245" s="361">
        <v>27.985</v>
      </c>
      <c r="P2245" s="370">
        <v>232.932222222222</v>
      </c>
      <c r="Q2245" s="370">
        <v>234.737777777778</v>
      </c>
      <c r="R2245" s="370"/>
      <c r="S2245" s="370">
        <v>233.835</v>
      </c>
      <c r="T2245" s="370">
        <v>688.716666666667</v>
      </c>
      <c r="U2245" s="373">
        <v>3.28701474207614</v>
      </c>
      <c r="V2245" s="374">
        <v>7</v>
      </c>
    </row>
    <row r="2246" s="6" customFormat="1" customHeight="1" spans="1:22">
      <c r="A2246" s="347" t="s">
        <v>861</v>
      </c>
      <c r="B2246" s="349" t="s">
        <v>1071</v>
      </c>
      <c r="C2246" s="586" t="s">
        <v>1072</v>
      </c>
      <c r="D2246" s="349" t="s">
        <v>825</v>
      </c>
      <c r="E2246" s="360">
        <v>109.3</v>
      </c>
      <c r="F2246" s="360">
        <v>156</v>
      </c>
      <c r="G2246" s="360">
        <v>8.7</v>
      </c>
      <c r="H2246" s="360">
        <v>24.2</v>
      </c>
      <c r="I2246" s="360">
        <v>178.2</v>
      </c>
      <c r="J2246" s="360">
        <v>19.4</v>
      </c>
      <c r="K2246" s="360">
        <v>80.2</v>
      </c>
      <c r="L2246" s="360">
        <v>136.5</v>
      </c>
      <c r="M2246" s="360">
        <v>126.1</v>
      </c>
      <c r="N2246" s="360">
        <v>92.4</v>
      </c>
      <c r="O2246" s="360">
        <v>29.2</v>
      </c>
      <c r="P2246" s="369">
        <v>13.7</v>
      </c>
      <c r="Q2246" s="369">
        <v>14.7</v>
      </c>
      <c r="R2246" s="369">
        <v>13.9</v>
      </c>
      <c r="S2246" s="369">
        <v>14.1</v>
      </c>
      <c r="T2246" s="369">
        <v>705</v>
      </c>
      <c r="U2246" s="371">
        <v>7.6</v>
      </c>
      <c r="V2246" s="372">
        <v>3</v>
      </c>
    </row>
    <row r="2247" s="6" customFormat="1" customHeight="1" spans="1:22">
      <c r="A2247" s="351"/>
      <c r="B2247" s="349"/>
      <c r="C2247" s="585"/>
      <c r="D2247" s="349" t="s">
        <v>794</v>
      </c>
      <c r="E2247" s="360">
        <v>98.5</v>
      </c>
      <c r="F2247" s="360">
        <v>156</v>
      </c>
      <c r="G2247" s="360">
        <v>7.68</v>
      </c>
      <c r="H2247" s="360">
        <v>26.49</v>
      </c>
      <c r="I2247" s="360">
        <v>344.9</v>
      </c>
      <c r="J2247" s="360">
        <v>19.1</v>
      </c>
      <c r="K2247" s="360">
        <v>72.1</v>
      </c>
      <c r="L2247" s="360">
        <v>138.3</v>
      </c>
      <c r="M2247" s="360">
        <v>124.9</v>
      </c>
      <c r="N2247" s="360">
        <v>90.3</v>
      </c>
      <c r="O2247" s="360">
        <v>29.2</v>
      </c>
      <c r="P2247" s="369">
        <v>13.44</v>
      </c>
      <c r="Q2247" s="369">
        <v>14.46</v>
      </c>
      <c r="R2247" s="369">
        <v>13.89</v>
      </c>
      <c r="S2247" s="369">
        <v>13.93</v>
      </c>
      <c r="T2247" s="369">
        <v>696.5</v>
      </c>
      <c r="U2247" s="371">
        <v>-8.17</v>
      </c>
      <c r="V2247" s="372">
        <v>15</v>
      </c>
    </row>
    <row r="2248" s="6" customFormat="1" customHeight="1" spans="1:22">
      <c r="A2248" s="351"/>
      <c r="B2248" s="349"/>
      <c r="C2248" s="585"/>
      <c r="D2248" s="349" t="s">
        <v>727</v>
      </c>
      <c r="E2248" s="360">
        <v>129.4</v>
      </c>
      <c r="F2248" s="360">
        <v>154</v>
      </c>
      <c r="G2248" s="360">
        <v>7.8</v>
      </c>
      <c r="H2248" s="360">
        <v>32</v>
      </c>
      <c r="I2248" s="360">
        <v>409.3</v>
      </c>
      <c r="J2248" s="360">
        <v>22.8</v>
      </c>
      <c r="K2248" s="360">
        <v>71.3</v>
      </c>
      <c r="L2248" s="360">
        <v>131.9</v>
      </c>
      <c r="M2248" s="360">
        <v>123.1</v>
      </c>
      <c r="N2248" s="360">
        <v>93.3</v>
      </c>
      <c r="O2248" s="360">
        <v>28.4</v>
      </c>
      <c r="P2248" s="369">
        <v>17.25</v>
      </c>
      <c r="Q2248" s="369">
        <v>17.41</v>
      </c>
      <c r="R2248" s="369">
        <v>17.11</v>
      </c>
      <c r="S2248" s="369">
        <v>17.26</v>
      </c>
      <c r="T2248" s="369">
        <v>737.5</v>
      </c>
      <c r="U2248" s="371">
        <v>7.164</v>
      </c>
      <c r="V2248" s="372">
        <v>3</v>
      </c>
    </row>
    <row r="2249" s="6" customFormat="1" customHeight="1" spans="1:22">
      <c r="A2249" s="351"/>
      <c r="B2249" s="349"/>
      <c r="C2249" s="585"/>
      <c r="D2249" s="349" t="s">
        <v>788</v>
      </c>
      <c r="E2249" s="360">
        <v>102</v>
      </c>
      <c r="F2249" s="360">
        <v>158</v>
      </c>
      <c r="G2249" s="360">
        <v>7.3</v>
      </c>
      <c r="H2249" s="360">
        <v>28.3</v>
      </c>
      <c r="I2249" s="360">
        <v>387.7</v>
      </c>
      <c r="J2249" s="360">
        <v>22.1</v>
      </c>
      <c r="K2249" s="360">
        <v>78.1</v>
      </c>
      <c r="L2249" s="360">
        <v>131.6</v>
      </c>
      <c r="M2249" s="360">
        <v>124.6252</v>
      </c>
      <c r="N2249" s="360">
        <v>94.7</v>
      </c>
      <c r="O2249" s="360">
        <v>27.2</v>
      </c>
      <c r="P2249" s="369">
        <v>13.68</v>
      </c>
      <c r="Q2249" s="369">
        <v>13.54</v>
      </c>
      <c r="R2249" s="369">
        <v>13.12</v>
      </c>
      <c r="S2249" s="369">
        <v>13.4466666666667</v>
      </c>
      <c r="T2249" s="369">
        <v>672.333333333333</v>
      </c>
      <c r="U2249" s="371">
        <v>3.83526383526382</v>
      </c>
      <c r="V2249" s="372">
        <v>6</v>
      </c>
    </row>
    <row r="2250" s="6" customFormat="1" customHeight="1" spans="1:22">
      <c r="A2250" s="351"/>
      <c r="B2250" s="349"/>
      <c r="C2250" s="585"/>
      <c r="D2250" s="349" t="s">
        <v>826</v>
      </c>
      <c r="E2250" s="360">
        <v>107.2</v>
      </c>
      <c r="F2250" s="360">
        <v>160</v>
      </c>
      <c r="G2250" s="360">
        <v>6.12333333333333</v>
      </c>
      <c r="H2250" s="360">
        <v>26.6921666666667</v>
      </c>
      <c r="I2250" s="360">
        <v>435.909090909091</v>
      </c>
      <c r="J2250" s="360">
        <v>19.4126666666667</v>
      </c>
      <c r="K2250" s="360">
        <v>72.7279538940888</v>
      </c>
      <c r="L2250" s="360">
        <v>130.6</v>
      </c>
      <c r="M2250" s="360">
        <v>115.581</v>
      </c>
      <c r="N2250" s="360">
        <v>88.5</v>
      </c>
      <c r="O2250" s="360">
        <v>29.5167652859961</v>
      </c>
      <c r="P2250" s="369">
        <v>17.3365562130177</v>
      </c>
      <c r="Q2250" s="369">
        <v>18.4630828402367</v>
      </c>
      <c r="R2250" s="369">
        <v>17.1536094674556</v>
      </c>
      <c r="S2250" s="369">
        <v>17.6510828402367</v>
      </c>
      <c r="T2250" s="369">
        <v>882.554142011834</v>
      </c>
      <c r="U2250" s="371">
        <v>4.41956247182135</v>
      </c>
      <c r="V2250" s="372">
        <v>1</v>
      </c>
    </row>
    <row r="2251" s="6" customFormat="1" customHeight="1" spans="1:22">
      <c r="A2251" s="351"/>
      <c r="B2251" s="349"/>
      <c r="C2251" s="585"/>
      <c r="D2251" s="349" t="s">
        <v>823</v>
      </c>
      <c r="E2251" s="360">
        <v>108</v>
      </c>
      <c r="F2251" s="360">
        <v>154</v>
      </c>
      <c r="G2251" s="360">
        <v>4.44</v>
      </c>
      <c r="H2251" s="360">
        <v>29.415</v>
      </c>
      <c r="I2251" s="360">
        <v>562.5</v>
      </c>
      <c r="J2251" s="360">
        <v>20.165</v>
      </c>
      <c r="K2251" s="360">
        <v>68.5534591194968</v>
      </c>
      <c r="L2251" s="360">
        <v>127.8</v>
      </c>
      <c r="M2251" s="360">
        <v>110.5</v>
      </c>
      <c r="N2251" s="360">
        <v>86.4632237871675</v>
      </c>
      <c r="O2251" s="360">
        <v>28.930701754386</v>
      </c>
      <c r="P2251" s="369">
        <v>17.7617376775272</v>
      </c>
      <c r="Q2251" s="369">
        <v>17.6120501253133</v>
      </c>
      <c r="R2251" s="369">
        <v>17.9370025062657</v>
      </c>
      <c r="S2251" s="369">
        <v>17.7702634363687</v>
      </c>
      <c r="T2251" s="369">
        <v>888.513171818435</v>
      </c>
      <c r="U2251" s="371">
        <v>7.9821557810535</v>
      </c>
      <c r="V2251" s="372">
        <v>3</v>
      </c>
    </row>
    <row r="2252" s="6" customFormat="1" customHeight="1" spans="1:22">
      <c r="A2252" s="351"/>
      <c r="B2252" s="349"/>
      <c r="C2252" s="585"/>
      <c r="D2252" s="349" t="s">
        <v>824</v>
      </c>
      <c r="E2252" s="360">
        <v>106.2</v>
      </c>
      <c r="F2252" s="360">
        <v>154</v>
      </c>
      <c r="G2252" s="360">
        <v>7.99425</v>
      </c>
      <c r="H2252" s="360">
        <v>32.3715</v>
      </c>
      <c r="I2252" s="360">
        <v>304.934796885261</v>
      </c>
      <c r="J2252" s="360">
        <v>20.196</v>
      </c>
      <c r="K2252" s="360">
        <v>62.3882118530189</v>
      </c>
      <c r="L2252" s="360">
        <v>144.5</v>
      </c>
      <c r="M2252" s="360">
        <v>137.767025089606</v>
      </c>
      <c r="N2252" s="360">
        <v>95.3405017921147</v>
      </c>
      <c r="O2252" s="360">
        <v>28.5166420118343</v>
      </c>
      <c r="P2252" s="369">
        <v>16.4397660818713</v>
      </c>
      <c r="Q2252" s="369">
        <v>14.5835700362016</v>
      </c>
      <c r="R2252" s="369">
        <v>14.5104761904762</v>
      </c>
      <c r="S2252" s="369">
        <v>15.177937436183</v>
      </c>
      <c r="T2252" s="369">
        <v>758.896871809152</v>
      </c>
      <c r="U2252" s="371">
        <v>1.34840702579494</v>
      </c>
      <c r="V2252" s="372">
        <v>7</v>
      </c>
    </row>
    <row r="2253" s="6" customFormat="1" customHeight="1" spans="1:22">
      <c r="A2253" s="351"/>
      <c r="B2253" s="349"/>
      <c r="C2253" s="585"/>
      <c r="D2253" s="349" t="s">
        <v>733</v>
      </c>
      <c r="E2253" s="360">
        <v>111.1</v>
      </c>
      <c r="F2253" s="360">
        <v>159</v>
      </c>
      <c r="G2253" s="360">
        <v>4.2</v>
      </c>
      <c r="H2253" s="360">
        <v>26.67</v>
      </c>
      <c r="I2253" s="360">
        <v>535</v>
      </c>
      <c r="J2253" s="360">
        <v>21</v>
      </c>
      <c r="K2253" s="360">
        <v>78.74</v>
      </c>
      <c r="L2253" s="360">
        <v>131.43</v>
      </c>
      <c r="M2253" s="360">
        <v>121.63</v>
      </c>
      <c r="N2253" s="360">
        <v>92.54</v>
      </c>
      <c r="O2253" s="360">
        <v>28.71</v>
      </c>
      <c r="P2253" s="369">
        <v>15.73</v>
      </c>
      <c r="Q2253" s="369">
        <v>15.83</v>
      </c>
      <c r="R2253" s="369">
        <v>16.02</v>
      </c>
      <c r="S2253" s="369">
        <v>15.86</v>
      </c>
      <c r="T2253" s="369">
        <v>699.27</v>
      </c>
      <c r="U2253" s="371">
        <v>5.31</v>
      </c>
      <c r="V2253" s="372">
        <v>7</v>
      </c>
    </row>
    <row r="2254" s="6" customFormat="1" customHeight="1" spans="1:22">
      <c r="A2254" s="351"/>
      <c r="B2254" s="349"/>
      <c r="C2254" s="585"/>
      <c r="D2254" s="349" t="s">
        <v>827</v>
      </c>
      <c r="E2254" s="360">
        <v>103.2</v>
      </c>
      <c r="F2254" s="360">
        <v>152</v>
      </c>
      <c r="G2254" s="360">
        <v>4.8</v>
      </c>
      <c r="H2254" s="360">
        <v>23</v>
      </c>
      <c r="I2254" s="360">
        <v>379.2</v>
      </c>
      <c r="J2254" s="360">
        <v>15.8</v>
      </c>
      <c r="K2254" s="360">
        <v>68.7</v>
      </c>
      <c r="L2254" s="360">
        <v>168.6</v>
      </c>
      <c r="M2254" s="360">
        <v>153.2</v>
      </c>
      <c r="N2254" s="360">
        <v>90.9</v>
      </c>
      <c r="O2254" s="360">
        <v>32</v>
      </c>
      <c r="P2254" s="369">
        <v>14.16</v>
      </c>
      <c r="Q2254" s="369">
        <v>14.08</v>
      </c>
      <c r="R2254" s="369">
        <v>13.59</v>
      </c>
      <c r="S2254" s="369">
        <v>13.94</v>
      </c>
      <c r="T2254" s="369">
        <v>714.871794871795</v>
      </c>
      <c r="U2254" s="371">
        <v>2.57542310522444</v>
      </c>
      <c r="V2254" s="372">
        <v>9</v>
      </c>
    </row>
    <row r="2255" s="6" customFormat="1" customHeight="1" spans="1:22">
      <c r="A2255" s="351"/>
      <c r="B2255" s="349"/>
      <c r="C2255" s="585"/>
      <c r="D2255" s="349" t="s">
        <v>832</v>
      </c>
      <c r="E2255" s="360">
        <v>103.6</v>
      </c>
      <c r="F2255" s="360">
        <v>157</v>
      </c>
      <c r="G2255" s="360">
        <v>7.4</v>
      </c>
      <c r="H2255" s="360">
        <v>21.2</v>
      </c>
      <c r="I2255" s="360">
        <v>186.2</v>
      </c>
      <c r="J2255" s="360">
        <v>28.3</v>
      </c>
      <c r="K2255" s="360">
        <v>74.9</v>
      </c>
      <c r="L2255" s="360">
        <v>134</v>
      </c>
      <c r="M2255" s="360">
        <v>124.1</v>
      </c>
      <c r="N2255" s="360">
        <v>92.8</v>
      </c>
      <c r="O2255" s="360">
        <v>26.1</v>
      </c>
      <c r="P2255" s="369">
        <v>18.16</v>
      </c>
      <c r="Q2255" s="369">
        <v>18.179</v>
      </c>
      <c r="R2255" s="369">
        <v>18.182888005997</v>
      </c>
      <c r="S2255" s="369">
        <v>18.1739626686657</v>
      </c>
      <c r="T2255" s="369">
        <v>808.13554</v>
      </c>
      <c r="U2255" s="371">
        <v>4.05</v>
      </c>
      <c r="V2255" s="372">
        <v>3</v>
      </c>
    </row>
    <row r="2256" s="6" customFormat="1" customHeight="1" spans="1:22">
      <c r="A2256" s="351"/>
      <c r="B2256" s="349"/>
      <c r="C2256" s="585"/>
      <c r="D2256" s="349" t="s">
        <v>1064</v>
      </c>
      <c r="E2256" s="360">
        <v>100</v>
      </c>
      <c r="F2256" s="360">
        <v>161</v>
      </c>
      <c r="G2256" s="360">
        <v>7.3</v>
      </c>
      <c r="H2256" s="360">
        <v>32.8</v>
      </c>
      <c r="I2256" s="360">
        <v>349.3</v>
      </c>
      <c r="J2256" s="360">
        <v>23.2</v>
      </c>
      <c r="K2256" s="360">
        <v>70.1</v>
      </c>
      <c r="L2256" s="360">
        <v>130.3</v>
      </c>
      <c r="M2256" s="360">
        <v>122.1</v>
      </c>
      <c r="N2256" s="360">
        <v>93.7</v>
      </c>
      <c r="O2256" s="360">
        <v>25.2</v>
      </c>
      <c r="P2256" s="369">
        <v>13.55</v>
      </c>
      <c r="Q2256" s="369">
        <v>13.5</v>
      </c>
      <c r="R2256" s="369">
        <v>13.83</v>
      </c>
      <c r="S2256" s="369">
        <v>13.6266666666667</v>
      </c>
      <c r="T2256" s="369">
        <v>681.333333333333</v>
      </c>
      <c r="U2256" s="371">
        <v>1.99600798403194</v>
      </c>
      <c r="V2256" s="372">
        <v>12</v>
      </c>
    </row>
    <row r="2257" s="7" customFormat="1" customHeight="1" spans="1:22">
      <c r="A2257" s="353"/>
      <c r="B2257" s="349"/>
      <c r="C2257" s="585"/>
      <c r="D2257" s="355" t="s">
        <v>580</v>
      </c>
      <c r="E2257" s="361">
        <v>107.136363636364</v>
      </c>
      <c r="F2257" s="361">
        <v>156.454545454545</v>
      </c>
      <c r="G2257" s="361">
        <v>6.70341666666667</v>
      </c>
      <c r="H2257" s="361">
        <v>27.5580606060606</v>
      </c>
      <c r="I2257" s="361">
        <v>370.285807981305</v>
      </c>
      <c r="J2257" s="361">
        <v>21.0430606060606</v>
      </c>
      <c r="K2257" s="361">
        <v>72.5281477151459</v>
      </c>
      <c r="L2257" s="361">
        <v>136.866363636364</v>
      </c>
      <c r="M2257" s="361">
        <v>125.782111371782</v>
      </c>
      <c r="N2257" s="361">
        <v>91.903975052662</v>
      </c>
      <c r="O2257" s="361">
        <v>28.4521917320197</v>
      </c>
      <c r="P2257" s="370">
        <v>15.5643690884015</v>
      </c>
      <c r="Q2257" s="370">
        <v>15.6688820910683</v>
      </c>
      <c r="R2257" s="370">
        <v>15.3858160154722</v>
      </c>
      <c r="S2257" s="370">
        <v>15.5396890649807</v>
      </c>
      <c r="T2257" s="370">
        <v>749.537107925262</v>
      </c>
      <c r="U2257" s="373">
        <v>3.42778368437475</v>
      </c>
      <c r="V2257" s="374">
        <v>7</v>
      </c>
    </row>
    <row r="2258" s="6" customFormat="1" customHeight="1" spans="1:22">
      <c r="A2258" s="347" t="s">
        <v>941</v>
      </c>
      <c r="B2258" s="349"/>
      <c r="C2258" s="585" t="s">
        <v>1073</v>
      </c>
      <c r="D2258" s="349" t="s">
        <v>825</v>
      </c>
      <c r="E2258" s="360">
        <v>101.1</v>
      </c>
      <c r="F2258" s="360">
        <v>152</v>
      </c>
      <c r="G2258" s="360">
        <v>8.5</v>
      </c>
      <c r="H2258" s="360">
        <v>25.8</v>
      </c>
      <c r="I2258" s="360">
        <v>203.5</v>
      </c>
      <c r="J2258" s="360">
        <v>19.2</v>
      </c>
      <c r="K2258" s="360">
        <v>74.4</v>
      </c>
      <c r="L2258" s="360">
        <v>132.9</v>
      </c>
      <c r="M2258" s="360">
        <v>121.3</v>
      </c>
      <c r="N2258" s="360">
        <v>91.3</v>
      </c>
      <c r="O2258" s="360">
        <v>27.4</v>
      </c>
      <c r="P2258" s="369">
        <v>12.9</v>
      </c>
      <c r="Q2258" s="369">
        <v>12.8</v>
      </c>
      <c r="R2258" s="369">
        <v>13.4</v>
      </c>
      <c r="S2258" s="369">
        <v>13.0333333333333</v>
      </c>
      <c r="T2258" s="369">
        <v>651.666666666667</v>
      </c>
      <c r="U2258" s="371">
        <v>4.54545454545451</v>
      </c>
      <c r="V2258" s="372">
        <v>6</v>
      </c>
    </row>
    <row r="2259" s="6" customFormat="1" customHeight="1" spans="1:22">
      <c r="A2259" s="351"/>
      <c r="B2259" s="349"/>
      <c r="C2259" s="585"/>
      <c r="D2259" s="349" t="s">
        <v>794</v>
      </c>
      <c r="E2259" s="360">
        <v>90.2</v>
      </c>
      <c r="F2259" s="360">
        <v>159</v>
      </c>
      <c r="G2259" s="360">
        <v>7.64</v>
      </c>
      <c r="H2259" s="360">
        <v>27.53</v>
      </c>
      <c r="I2259" s="360">
        <v>2.6</v>
      </c>
      <c r="J2259" s="360">
        <v>19.93</v>
      </c>
      <c r="K2259" s="360">
        <v>72.4</v>
      </c>
      <c r="L2259" s="360">
        <v>162.7</v>
      </c>
      <c r="M2259" s="360">
        <v>149.9</v>
      </c>
      <c r="N2259" s="360">
        <v>92.1</v>
      </c>
      <c r="O2259" s="360">
        <v>26.8</v>
      </c>
      <c r="P2259" s="369">
        <v>16.01</v>
      </c>
      <c r="Q2259" s="369">
        <v>15.87</v>
      </c>
      <c r="R2259" s="369">
        <v>16.15</v>
      </c>
      <c r="S2259" s="369">
        <v>16.01</v>
      </c>
      <c r="T2259" s="369">
        <v>800.5</v>
      </c>
      <c r="U2259" s="371">
        <v>8.8</v>
      </c>
      <c r="V2259" s="372">
        <v>2</v>
      </c>
    </row>
    <row r="2260" s="6" customFormat="1" customHeight="1" spans="1:22">
      <c r="A2260" s="351"/>
      <c r="B2260" s="349"/>
      <c r="C2260" s="585"/>
      <c r="D2260" s="349" t="s">
        <v>727</v>
      </c>
      <c r="E2260" s="360">
        <v>105</v>
      </c>
      <c r="F2260" s="360">
        <v>143</v>
      </c>
      <c r="G2260" s="360">
        <v>6.8</v>
      </c>
      <c r="H2260" s="360">
        <v>32.6</v>
      </c>
      <c r="I2260" s="360">
        <v>477.2</v>
      </c>
      <c r="J2260" s="360">
        <v>24.2</v>
      </c>
      <c r="K2260" s="360">
        <v>74.3</v>
      </c>
      <c r="L2260" s="360">
        <v>127.4</v>
      </c>
      <c r="M2260" s="360">
        <v>124</v>
      </c>
      <c r="N2260" s="360">
        <v>97.4</v>
      </c>
      <c r="O2260" s="360">
        <v>27.3</v>
      </c>
      <c r="P2260" s="369">
        <v>17.19</v>
      </c>
      <c r="Q2260" s="369">
        <v>16.81</v>
      </c>
      <c r="R2260" s="369">
        <v>16.88</v>
      </c>
      <c r="S2260" s="369">
        <v>16.96</v>
      </c>
      <c r="T2260" s="369">
        <v>724.8</v>
      </c>
      <c r="U2260" s="371">
        <v>8.02</v>
      </c>
      <c r="V2260" s="372">
        <v>2</v>
      </c>
    </row>
    <row r="2261" s="6" customFormat="1" customHeight="1" spans="1:22">
      <c r="A2261" s="351"/>
      <c r="B2261" s="349"/>
      <c r="C2261" s="585"/>
      <c r="D2261" s="349" t="s">
        <v>788</v>
      </c>
      <c r="E2261" s="360">
        <v>92.6666666666667</v>
      </c>
      <c r="F2261" s="360">
        <v>160</v>
      </c>
      <c r="G2261" s="360">
        <v>8.48572222222222</v>
      </c>
      <c r="H2261" s="360">
        <v>28.7205555555556</v>
      </c>
      <c r="I2261" s="360">
        <v>238.457408850161</v>
      </c>
      <c r="J2261" s="360">
        <v>20.6621777777778</v>
      </c>
      <c r="K2261" s="360">
        <v>71.9421243012166</v>
      </c>
      <c r="L2261" s="360">
        <v>116.846153846154</v>
      </c>
      <c r="M2261" s="360">
        <v>114.230769230769</v>
      </c>
      <c r="N2261" s="360">
        <v>97.7616853192887</v>
      </c>
      <c r="O2261" s="360">
        <v>29.55</v>
      </c>
      <c r="P2261" s="369">
        <v>13.18</v>
      </c>
      <c r="Q2261" s="369">
        <v>13.53</v>
      </c>
      <c r="R2261" s="369">
        <v>13.4733333333333</v>
      </c>
      <c r="S2261" s="369">
        <v>13.3944444444444</v>
      </c>
      <c r="T2261" s="369">
        <v>669.722222222222</v>
      </c>
      <c r="U2261" s="371">
        <v>3.20178066946315</v>
      </c>
      <c r="V2261" s="372">
        <v>9</v>
      </c>
    </row>
    <row r="2262" s="6" customFormat="1" customHeight="1" spans="1:22">
      <c r="A2262" s="351"/>
      <c r="B2262" s="349"/>
      <c r="C2262" s="585"/>
      <c r="D2262" s="349" t="s">
        <v>826</v>
      </c>
      <c r="E2262" s="360">
        <v>104.2</v>
      </c>
      <c r="F2262" s="360">
        <v>152</v>
      </c>
      <c r="G2262" s="360">
        <v>6.9</v>
      </c>
      <c r="H2262" s="360">
        <v>24.7</v>
      </c>
      <c r="I2262" s="360">
        <v>255.8</v>
      </c>
      <c r="J2262" s="360">
        <v>17.6</v>
      </c>
      <c r="K2262" s="360">
        <v>71.2</v>
      </c>
      <c r="L2262" s="360">
        <v>155.48</v>
      </c>
      <c r="M2262" s="360">
        <v>148.78</v>
      </c>
      <c r="N2262" s="360">
        <v>95.7</v>
      </c>
      <c r="O2262" s="360">
        <v>28.5</v>
      </c>
      <c r="P2262" s="369">
        <v>14.89</v>
      </c>
      <c r="Q2262" s="369">
        <v>15.74</v>
      </c>
      <c r="R2262" s="369">
        <v>15.69</v>
      </c>
      <c r="S2262" s="369">
        <v>15.44</v>
      </c>
      <c r="T2262" s="369">
        <v>772.1</v>
      </c>
      <c r="U2262" s="371">
        <v>4.28</v>
      </c>
      <c r="V2262" s="372">
        <v>1</v>
      </c>
    </row>
    <row r="2263" s="6" customFormat="1" customHeight="1" spans="1:22">
      <c r="A2263" s="351"/>
      <c r="B2263" s="349"/>
      <c r="C2263" s="585"/>
      <c r="D2263" s="349" t="s">
        <v>823</v>
      </c>
      <c r="E2263" s="360">
        <v>95</v>
      </c>
      <c r="F2263" s="360">
        <v>156</v>
      </c>
      <c r="G2263" s="360">
        <v>4.7175</v>
      </c>
      <c r="H2263" s="360">
        <v>26.27</v>
      </c>
      <c r="I2263" s="360">
        <v>456.862745098039</v>
      </c>
      <c r="J2263" s="360">
        <v>18.685</v>
      </c>
      <c r="K2263" s="360">
        <v>71.1267605633803</v>
      </c>
      <c r="L2263" s="360">
        <v>160.2</v>
      </c>
      <c r="M2263" s="360">
        <v>154.1</v>
      </c>
      <c r="N2263" s="360">
        <v>96.1922596754058</v>
      </c>
      <c r="O2263" s="360">
        <v>27.2509649122807</v>
      </c>
      <c r="P2263" s="369">
        <v>12.7530994152047</v>
      </c>
      <c r="Q2263" s="369">
        <v>12.7241637426901</v>
      </c>
      <c r="R2263" s="369">
        <v>12.9890526315789</v>
      </c>
      <c r="S2263" s="369">
        <v>12.8221052631579</v>
      </c>
      <c r="T2263" s="369">
        <v>641.105263157895</v>
      </c>
      <c r="U2263" s="371">
        <v>-4.46918319520656</v>
      </c>
      <c r="V2263" s="372">
        <v>14</v>
      </c>
    </row>
    <row r="2264" s="6" customFormat="1" customHeight="1" spans="1:22">
      <c r="A2264" s="351"/>
      <c r="B2264" s="349"/>
      <c r="C2264" s="585"/>
      <c r="D2264" s="349" t="s">
        <v>824</v>
      </c>
      <c r="E2264" s="360">
        <v>98</v>
      </c>
      <c r="F2264" s="360">
        <v>152</v>
      </c>
      <c r="G2264" s="360">
        <v>7.5</v>
      </c>
      <c r="H2264" s="360">
        <v>29.3</v>
      </c>
      <c r="I2264" s="360">
        <v>290.2</v>
      </c>
      <c r="J2264" s="360">
        <v>19.2</v>
      </c>
      <c r="K2264" s="360">
        <v>65.6</v>
      </c>
      <c r="L2264" s="360">
        <v>132.7</v>
      </c>
      <c r="M2264" s="360">
        <v>128.2</v>
      </c>
      <c r="N2264" s="360">
        <v>96.6</v>
      </c>
      <c r="O2264" s="360">
        <v>27.6</v>
      </c>
      <c r="P2264" s="369">
        <v>12.81</v>
      </c>
      <c r="Q2264" s="369">
        <v>13.36</v>
      </c>
      <c r="R2264" s="369">
        <v>13.06</v>
      </c>
      <c r="S2264" s="369">
        <v>13.0766666666667</v>
      </c>
      <c r="T2264" s="369">
        <v>653.833333333333</v>
      </c>
      <c r="U2264" s="371">
        <v>2.56209150326798</v>
      </c>
      <c r="V2264" s="372">
        <v>9</v>
      </c>
    </row>
    <row r="2265" s="6" customFormat="1" customHeight="1" spans="1:22">
      <c r="A2265" s="351"/>
      <c r="B2265" s="349"/>
      <c r="C2265" s="585"/>
      <c r="D2265" s="349" t="s">
        <v>733</v>
      </c>
      <c r="E2265" s="360">
        <v>102.63</v>
      </c>
      <c r="F2265" s="360">
        <v>162</v>
      </c>
      <c r="G2265" s="360">
        <v>4.7</v>
      </c>
      <c r="H2265" s="360">
        <v>23.28</v>
      </c>
      <c r="I2265" s="360">
        <v>395.32</v>
      </c>
      <c r="J2265" s="360">
        <v>17.65</v>
      </c>
      <c r="K2265" s="360">
        <v>75.8</v>
      </c>
      <c r="L2265" s="360">
        <v>162.95</v>
      </c>
      <c r="M2265" s="360">
        <v>153.63</v>
      </c>
      <c r="N2265" s="360">
        <v>94.28</v>
      </c>
      <c r="O2265" s="360">
        <v>26.93</v>
      </c>
      <c r="P2265" s="369">
        <v>13.76</v>
      </c>
      <c r="Q2265" s="369">
        <v>13.26</v>
      </c>
      <c r="R2265" s="369">
        <v>13.92</v>
      </c>
      <c r="S2265" s="369">
        <v>13.65</v>
      </c>
      <c r="T2265" s="369">
        <v>682.33</v>
      </c>
      <c r="U2265" s="371">
        <v>9.17</v>
      </c>
      <c r="V2265" s="372">
        <v>3</v>
      </c>
    </row>
    <row r="2266" s="6" customFormat="1" customHeight="1" spans="1:22">
      <c r="A2266" s="351"/>
      <c r="B2266" s="349"/>
      <c r="C2266" s="585"/>
      <c r="D2266" s="349" t="s">
        <v>827</v>
      </c>
      <c r="E2266" s="360">
        <v>97.9</v>
      </c>
      <c r="F2266" s="360">
        <v>150</v>
      </c>
      <c r="G2266" s="360">
        <v>9.25</v>
      </c>
      <c r="H2266" s="360">
        <v>24.42</v>
      </c>
      <c r="I2266" s="360">
        <v>164</v>
      </c>
      <c r="J2266" s="360">
        <v>16.28</v>
      </c>
      <c r="K2266" s="360">
        <v>66.67</v>
      </c>
      <c r="L2266" s="360">
        <v>168.9</v>
      </c>
      <c r="M2266" s="360">
        <v>163.3</v>
      </c>
      <c r="N2266" s="360">
        <v>96.7</v>
      </c>
      <c r="O2266" s="360">
        <v>29.32</v>
      </c>
      <c r="P2266" s="369">
        <v>16.92</v>
      </c>
      <c r="Q2266" s="369">
        <v>17.32</v>
      </c>
      <c r="R2266" s="369">
        <v>17.64</v>
      </c>
      <c r="S2266" s="369">
        <v>17.29</v>
      </c>
      <c r="T2266" s="369">
        <v>738.888888888889</v>
      </c>
      <c r="U2266" s="371">
        <v>4.59770114942528</v>
      </c>
      <c r="V2266" s="372">
        <v>3</v>
      </c>
    </row>
    <row r="2267" s="6" customFormat="1" customHeight="1" spans="1:22">
      <c r="A2267" s="351"/>
      <c r="B2267" s="349"/>
      <c r="C2267" s="585"/>
      <c r="D2267" s="349" t="s">
        <v>832</v>
      </c>
      <c r="E2267" s="360">
        <v>94.8</v>
      </c>
      <c r="F2267" s="360">
        <v>157</v>
      </c>
      <c r="G2267" s="360">
        <v>7.5</v>
      </c>
      <c r="H2267" s="360">
        <v>33.4</v>
      </c>
      <c r="I2267" s="360">
        <v>344.7</v>
      </c>
      <c r="J2267" s="360">
        <v>21.6</v>
      </c>
      <c r="K2267" s="360">
        <v>64.67</v>
      </c>
      <c r="L2267" s="360">
        <v>134.8</v>
      </c>
      <c r="M2267" s="360">
        <v>128.8</v>
      </c>
      <c r="N2267" s="360">
        <v>95.6</v>
      </c>
      <c r="O2267" s="360">
        <v>27.5</v>
      </c>
      <c r="P2267" s="369">
        <v>15.07</v>
      </c>
      <c r="Q2267" s="369">
        <v>15.07</v>
      </c>
      <c r="R2267" s="369">
        <v>15.08</v>
      </c>
      <c r="S2267" s="369">
        <v>15.07</v>
      </c>
      <c r="T2267" s="369">
        <v>669.777777777778</v>
      </c>
      <c r="U2267" s="371">
        <v>2.86689419795221</v>
      </c>
      <c r="V2267" s="372">
        <v>9</v>
      </c>
    </row>
    <row r="2268" s="6" customFormat="1" customHeight="1" spans="1:22">
      <c r="A2268" s="351"/>
      <c r="B2268" s="349"/>
      <c r="C2268" s="585"/>
      <c r="D2268" s="349" t="s">
        <v>1064</v>
      </c>
      <c r="E2268" s="360">
        <v>94</v>
      </c>
      <c r="F2268" s="360">
        <v>156</v>
      </c>
      <c r="G2268" s="360">
        <v>4.6</v>
      </c>
      <c r="H2268" s="360">
        <v>26</v>
      </c>
      <c r="I2268" s="360">
        <v>465.2</v>
      </c>
      <c r="J2268" s="360">
        <v>15.7</v>
      </c>
      <c r="K2268" s="360">
        <v>60.4</v>
      </c>
      <c r="L2268" s="360">
        <v>160.2</v>
      </c>
      <c r="M2268" s="360">
        <v>151.8</v>
      </c>
      <c r="N2268" s="360">
        <v>94.8</v>
      </c>
      <c r="O2268" s="360">
        <v>26.5</v>
      </c>
      <c r="P2268" s="369">
        <v>14.9</v>
      </c>
      <c r="Q2268" s="369">
        <v>15.22</v>
      </c>
      <c r="R2268" s="369">
        <v>15.16</v>
      </c>
      <c r="S2268" s="369">
        <v>15.0933333333333</v>
      </c>
      <c r="T2268" s="369">
        <v>754.666666666667</v>
      </c>
      <c r="U2268" s="371">
        <v>2.21218961625284</v>
      </c>
      <c r="V2268" s="372">
        <v>9</v>
      </c>
    </row>
    <row r="2269" s="7" customFormat="1" customHeight="1" spans="1:23">
      <c r="A2269" s="353"/>
      <c r="B2269" s="349"/>
      <c r="C2269" s="585"/>
      <c r="D2269" s="355" t="s">
        <v>580</v>
      </c>
      <c r="E2269" s="361">
        <v>97.7724242424242</v>
      </c>
      <c r="F2269" s="361">
        <v>154.454545454545</v>
      </c>
      <c r="G2269" s="361">
        <v>6.9630202020202</v>
      </c>
      <c r="H2269" s="361">
        <v>27.4564141414141</v>
      </c>
      <c r="I2269" s="361">
        <v>299.440013995291</v>
      </c>
      <c r="J2269" s="361">
        <v>19.155197979798</v>
      </c>
      <c r="K2269" s="361">
        <v>69.8644440785997</v>
      </c>
      <c r="L2269" s="361">
        <v>146.825104895105</v>
      </c>
      <c r="M2269" s="361">
        <v>139.821888111888</v>
      </c>
      <c r="N2269" s="361">
        <v>95.3121768176995</v>
      </c>
      <c r="O2269" s="361">
        <v>27.6955422647528</v>
      </c>
      <c r="P2269" s="370">
        <v>14.5802817650186</v>
      </c>
      <c r="Q2269" s="370">
        <v>14.7003785220627</v>
      </c>
      <c r="R2269" s="370">
        <v>14.8583987240829</v>
      </c>
      <c r="S2269" s="370">
        <v>14.7127166400851</v>
      </c>
      <c r="T2269" s="370">
        <v>705.399165337586</v>
      </c>
      <c r="U2269" s="373">
        <v>4.16645483235489</v>
      </c>
      <c r="V2269" s="374">
        <v>5</v>
      </c>
      <c r="W2269" s="435"/>
    </row>
    <row r="2270" s="6" customFormat="1" customHeight="1" spans="1:22">
      <c r="A2270" s="347" t="s">
        <v>941</v>
      </c>
      <c r="B2270" s="349"/>
      <c r="C2270" s="585" t="s">
        <v>1074</v>
      </c>
      <c r="D2270" s="349" t="s">
        <v>815</v>
      </c>
      <c r="E2270" s="360">
        <v>103.5</v>
      </c>
      <c r="F2270" s="360">
        <v>155</v>
      </c>
      <c r="G2270" s="360">
        <v>10.5</v>
      </c>
      <c r="H2270" s="360">
        <v>25</v>
      </c>
      <c r="I2270" s="360">
        <v>138.1</v>
      </c>
      <c r="J2270" s="360">
        <v>18.6</v>
      </c>
      <c r="K2270" s="360">
        <v>74.4</v>
      </c>
      <c r="L2270" s="360">
        <v>144.7</v>
      </c>
      <c r="M2270" s="360">
        <v>133.1</v>
      </c>
      <c r="N2270" s="360">
        <v>92</v>
      </c>
      <c r="O2270" s="360">
        <v>25.4</v>
      </c>
      <c r="P2270" s="369">
        <v>152</v>
      </c>
      <c r="Q2270" s="369">
        <v>161.3</v>
      </c>
      <c r="R2270" s="369"/>
      <c r="S2270" s="369">
        <v>156.65</v>
      </c>
      <c r="T2270" s="369">
        <v>626.6</v>
      </c>
      <c r="U2270" s="371">
        <v>4.75</v>
      </c>
      <c r="V2270" s="372">
        <v>4</v>
      </c>
    </row>
    <row r="2271" s="6" customFormat="1" customHeight="1" spans="1:22">
      <c r="A2271" s="351"/>
      <c r="B2271" s="349"/>
      <c r="C2271" s="585"/>
      <c r="D2271" s="349" t="s">
        <v>794</v>
      </c>
      <c r="E2271" s="360">
        <v>96.1</v>
      </c>
      <c r="F2271" s="360">
        <v>159</v>
      </c>
      <c r="G2271" s="360">
        <v>6.95</v>
      </c>
      <c r="H2271" s="360">
        <v>24.59</v>
      </c>
      <c r="I2271" s="360">
        <v>253.8</v>
      </c>
      <c r="J2271" s="360">
        <v>17.58</v>
      </c>
      <c r="K2271" s="360">
        <v>71.5</v>
      </c>
      <c r="L2271" s="360">
        <v>177.7</v>
      </c>
      <c r="M2271" s="360">
        <v>164.7</v>
      </c>
      <c r="N2271" s="360">
        <v>92.7</v>
      </c>
      <c r="O2271" s="360">
        <v>26.5</v>
      </c>
      <c r="P2271" s="369">
        <v>224.3</v>
      </c>
      <c r="Q2271" s="369">
        <v>236.1</v>
      </c>
      <c r="R2271" s="369"/>
      <c r="S2271" s="369">
        <v>230.2</v>
      </c>
      <c r="T2271" s="369">
        <v>767.3</v>
      </c>
      <c r="U2271" s="371">
        <v>5.5</v>
      </c>
      <c r="V2271" s="372">
        <v>6</v>
      </c>
    </row>
    <row r="2272" s="6" customFormat="1" customHeight="1" spans="1:22">
      <c r="A2272" s="351"/>
      <c r="B2272" s="349"/>
      <c r="C2272" s="585"/>
      <c r="D2272" s="349" t="s">
        <v>788</v>
      </c>
      <c r="E2272" s="360">
        <v>103</v>
      </c>
      <c r="F2272" s="360">
        <v>161</v>
      </c>
      <c r="G2272" s="360">
        <v>6.7</v>
      </c>
      <c r="H2272" s="360">
        <v>26.4251111111111</v>
      </c>
      <c r="I2272" s="360">
        <v>294.404643449419</v>
      </c>
      <c r="J2272" s="360">
        <v>18.6</v>
      </c>
      <c r="K2272" s="360">
        <v>70.387594291625</v>
      </c>
      <c r="L2272" s="360">
        <v>117.5</v>
      </c>
      <c r="M2272" s="360">
        <v>115.6</v>
      </c>
      <c r="N2272" s="360">
        <v>98.3829787234042</v>
      </c>
      <c r="O2272" s="360">
        <v>28.5</v>
      </c>
      <c r="P2272" s="369">
        <v>332.5</v>
      </c>
      <c r="Q2272" s="369">
        <v>322.4</v>
      </c>
      <c r="R2272" s="369"/>
      <c r="S2272" s="369">
        <v>327.45</v>
      </c>
      <c r="T2272" s="369">
        <v>654.9</v>
      </c>
      <c r="U2272" s="371">
        <v>2.93932725558</v>
      </c>
      <c r="V2272" s="372">
        <v>7</v>
      </c>
    </row>
    <row r="2273" s="6" customFormat="1" customHeight="1" spans="1:22">
      <c r="A2273" s="351"/>
      <c r="B2273" s="349"/>
      <c r="C2273" s="585"/>
      <c r="D2273" s="349" t="s">
        <v>826</v>
      </c>
      <c r="E2273" s="360">
        <v>102.5</v>
      </c>
      <c r="F2273" s="360">
        <v>156</v>
      </c>
      <c r="G2273" s="360">
        <v>5.6</v>
      </c>
      <c r="H2273" s="360">
        <v>20.8</v>
      </c>
      <c r="I2273" s="360">
        <v>274.1</v>
      </c>
      <c r="J2273" s="360">
        <v>18.5</v>
      </c>
      <c r="K2273" s="360">
        <v>89.2</v>
      </c>
      <c r="L2273" s="360">
        <v>160.62</v>
      </c>
      <c r="M2273" s="360">
        <v>152.65</v>
      </c>
      <c r="N2273" s="360">
        <v>95</v>
      </c>
      <c r="O2273" s="360">
        <v>27.5</v>
      </c>
      <c r="P2273" s="369">
        <v>174.6</v>
      </c>
      <c r="Q2273" s="369">
        <v>167.2</v>
      </c>
      <c r="R2273" s="369"/>
      <c r="S2273" s="369">
        <v>170.9</v>
      </c>
      <c r="T2273" s="369">
        <v>683.6</v>
      </c>
      <c r="U2273" s="371">
        <v>2.41</v>
      </c>
      <c r="V2273" s="372">
        <v>5</v>
      </c>
    </row>
    <row r="2274" s="6" customFormat="1" customHeight="1" spans="1:22">
      <c r="A2274" s="351"/>
      <c r="B2274" s="349"/>
      <c r="C2274" s="585"/>
      <c r="D2274" s="349" t="s">
        <v>824</v>
      </c>
      <c r="E2274" s="360">
        <v>102</v>
      </c>
      <c r="F2274" s="360">
        <v>152</v>
      </c>
      <c r="G2274" s="360">
        <v>8.3</v>
      </c>
      <c r="H2274" s="360"/>
      <c r="I2274" s="360"/>
      <c r="J2274" s="360"/>
      <c r="K2274" s="360"/>
      <c r="L2274" s="360"/>
      <c r="M2274" s="360"/>
      <c r="N2274" s="360"/>
      <c r="O2274" s="360"/>
      <c r="P2274" s="369">
        <v>163.54</v>
      </c>
      <c r="Q2274" s="369">
        <v>164</v>
      </c>
      <c r="R2274" s="369"/>
      <c r="S2274" s="369">
        <v>163.77</v>
      </c>
      <c r="T2274" s="369">
        <v>655.1</v>
      </c>
      <c r="U2274" s="371">
        <v>4.45</v>
      </c>
      <c r="V2274" s="372">
        <v>5</v>
      </c>
    </row>
    <row r="2275" s="6" customFormat="1" customHeight="1" spans="1:22">
      <c r="A2275" s="351"/>
      <c r="B2275" s="349"/>
      <c r="C2275" s="585"/>
      <c r="D2275" s="349" t="s">
        <v>733</v>
      </c>
      <c r="E2275" s="360">
        <v>102.89</v>
      </c>
      <c r="F2275" s="360">
        <v>161</v>
      </c>
      <c r="G2275" s="360">
        <v>6.3</v>
      </c>
      <c r="H2275" s="360">
        <v>24.25</v>
      </c>
      <c r="I2275" s="360">
        <v>284.89</v>
      </c>
      <c r="J2275" s="360">
        <v>20.23</v>
      </c>
      <c r="K2275" s="360">
        <v>83.41</v>
      </c>
      <c r="L2275" s="360">
        <v>158.55</v>
      </c>
      <c r="M2275" s="360">
        <v>146.16</v>
      </c>
      <c r="N2275" s="360">
        <v>92.18</v>
      </c>
      <c r="O2275" s="360">
        <v>26.54</v>
      </c>
      <c r="P2275" s="369">
        <v>188.75</v>
      </c>
      <c r="Q2275" s="369">
        <v>190.46</v>
      </c>
      <c r="R2275" s="369"/>
      <c r="S2275" s="369">
        <v>189.605</v>
      </c>
      <c r="T2275" s="369">
        <v>746.18</v>
      </c>
      <c r="U2275" s="371">
        <v>11.34</v>
      </c>
      <c r="V2275" s="372">
        <v>1</v>
      </c>
    </row>
    <row r="2276" s="6" customFormat="1" customHeight="1" spans="1:22">
      <c r="A2276" s="351"/>
      <c r="B2276" s="349"/>
      <c r="C2276" s="585"/>
      <c r="D2276" s="349" t="s">
        <v>827</v>
      </c>
      <c r="E2276" s="360">
        <v>98.3</v>
      </c>
      <c r="F2276" s="360">
        <v>149</v>
      </c>
      <c r="G2276" s="360">
        <v>7.77</v>
      </c>
      <c r="H2276" s="360">
        <v>27.01</v>
      </c>
      <c r="I2276" s="360">
        <v>247.62</v>
      </c>
      <c r="J2276" s="360">
        <v>20.35</v>
      </c>
      <c r="K2276" s="360">
        <v>75.34</v>
      </c>
      <c r="L2276" s="360">
        <v>130.8</v>
      </c>
      <c r="M2276" s="360">
        <v>124.3</v>
      </c>
      <c r="N2276" s="360">
        <v>95</v>
      </c>
      <c r="O2276" s="360">
        <v>29.63</v>
      </c>
      <c r="P2276" s="369">
        <v>361.62</v>
      </c>
      <c r="Q2276" s="369">
        <v>367.38</v>
      </c>
      <c r="R2276" s="369"/>
      <c r="S2276" s="369">
        <v>364.5</v>
      </c>
      <c r="T2276" s="369">
        <v>725.38</v>
      </c>
      <c r="U2276" s="371">
        <v>6.08</v>
      </c>
      <c r="V2276" s="372">
        <v>2</v>
      </c>
    </row>
    <row r="2277" s="6" customFormat="1" customHeight="1" spans="1:22">
      <c r="A2277" s="351"/>
      <c r="B2277" s="349"/>
      <c r="C2277" s="585"/>
      <c r="D2277" s="349" t="s">
        <v>832</v>
      </c>
      <c r="E2277" s="360">
        <v>95.2</v>
      </c>
      <c r="F2277" s="360">
        <v>154</v>
      </c>
      <c r="G2277" s="360">
        <v>6.8</v>
      </c>
      <c r="H2277" s="360">
        <v>28</v>
      </c>
      <c r="I2277" s="360">
        <v>308.7</v>
      </c>
      <c r="J2277" s="360">
        <v>20.6</v>
      </c>
      <c r="K2277" s="360">
        <v>73.5</v>
      </c>
      <c r="L2277" s="360">
        <v>143.9</v>
      </c>
      <c r="M2277" s="360">
        <v>138.5</v>
      </c>
      <c r="N2277" s="360">
        <v>96.2</v>
      </c>
      <c r="O2277" s="360">
        <v>27.6</v>
      </c>
      <c r="P2277" s="369">
        <v>156.12</v>
      </c>
      <c r="Q2277" s="369">
        <v>156.22</v>
      </c>
      <c r="R2277" s="369"/>
      <c r="S2277" s="369">
        <v>156.17</v>
      </c>
      <c r="T2277" s="369">
        <v>685.3</v>
      </c>
      <c r="U2277" s="371">
        <v>3.01</v>
      </c>
      <c r="V2277" s="372">
        <v>5</v>
      </c>
    </row>
    <row r="2278" s="6" customFormat="1" customHeight="1" spans="1:22">
      <c r="A2278" s="351"/>
      <c r="B2278" s="349"/>
      <c r="C2278" s="585"/>
      <c r="D2278" s="349" t="s">
        <v>1064</v>
      </c>
      <c r="E2278" s="360">
        <v>99.2</v>
      </c>
      <c r="F2278" s="360">
        <v>156</v>
      </c>
      <c r="G2278" s="360">
        <v>6.6</v>
      </c>
      <c r="H2278" s="360">
        <v>24.3</v>
      </c>
      <c r="I2278" s="360">
        <v>268.2</v>
      </c>
      <c r="J2278" s="360">
        <v>17.2</v>
      </c>
      <c r="K2278" s="360">
        <v>70.8</v>
      </c>
      <c r="L2278" s="360">
        <v>160.5</v>
      </c>
      <c r="M2278" s="360">
        <v>150.4</v>
      </c>
      <c r="N2278" s="360">
        <v>93.7</v>
      </c>
      <c r="O2278" s="360">
        <v>27</v>
      </c>
      <c r="P2278" s="369">
        <v>375.5</v>
      </c>
      <c r="Q2278" s="369">
        <v>382.1</v>
      </c>
      <c r="R2278" s="369"/>
      <c r="S2278" s="369">
        <v>378.8</v>
      </c>
      <c r="T2278" s="369">
        <v>757.6</v>
      </c>
      <c r="U2278" s="371">
        <v>4.38137227886471</v>
      </c>
      <c r="V2278" s="372">
        <v>5</v>
      </c>
    </row>
    <row r="2279" s="7" customFormat="1" customHeight="1" spans="1:22">
      <c r="A2279" s="353"/>
      <c r="B2279" s="349"/>
      <c r="C2279" s="585"/>
      <c r="D2279" s="355" t="s">
        <v>580</v>
      </c>
      <c r="E2279" s="361">
        <v>100.298888888889</v>
      </c>
      <c r="F2279" s="361">
        <v>155.888888888889</v>
      </c>
      <c r="G2279" s="361">
        <v>7.28</v>
      </c>
      <c r="H2279" s="361">
        <v>25.0468888888889</v>
      </c>
      <c r="I2279" s="361">
        <v>258.726830431177</v>
      </c>
      <c r="J2279" s="361">
        <v>18.9575</v>
      </c>
      <c r="K2279" s="361">
        <v>76.0671992864531</v>
      </c>
      <c r="L2279" s="361">
        <v>149.28375</v>
      </c>
      <c r="M2279" s="361">
        <v>140.67625</v>
      </c>
      <c r="N2279" s="361">
        <v>94.3953723404256</v>
      </c>
      <c r="O2279" s="361">
        <v>27.33375</v>
      </c>
      <c r="P2279" s="370">
        <v>236.547777777778</v>
      </c>
      <c r="Q2279" s="370">
        <v>238.573333333333</v>
      </c>
      <c r="R2279" s="370"/>
      <c r="S2279" s="370">
        <v>237.560555555556</v>
      </c>
      <c r="T2279" s="370">
        <v>700.217777777778</v>
      </c>
      <c r="U2279" s="373">
        <v>5.01183931853516</v>
      </c>
      <c r="V2279" s="374">
        <v>2</v>
      </c>
    </row>
    <row r="2280" s="5" customFormat="1" customHeight="1" spans="1:22">
      <c r="A2280" s="241">
        <v>2019</v>
      </c>
      <c r="B2280" s="447" t="s">
        <v>1075</v>
      </c>
      <c r="C2280" s="37" t="s">
        <v>1076</v>
      </c>
      <c r="D2280" s="587" t="s">
        <v>822</v>
      </c>
      <c r="E2280" s="124">
        <v>95.4</v>
      </c>
      <c r="F2280" s="588">
        <v>158</v>
      </c>
      <c r="G2280" s="124">
        <v>6.1</v>
      </c>
      <c r="H2280" s="124">
        <v>24.1</v>
      </c>
      <c r="I2280" s="124">
        <v>393.6</v>
      </c>
      <c r="J2280" s="124">
        <v>20.5</v>
      </c>
      <c r="K2280" s="124">
        <v>84.9</v>
      </c>
      <c r="L2280" s="124">
        <v>121.8</v>
      </c>
      <c r="M2280" s="124">
        <v>116.7</v>
      </c>
      <c r="N2280" s="124">
        <v>95.8</v>
      </c>
      <c r="O2280" s="124">
        <v>26.5</v>
      </c>
      <c r="P2280" s="124">
        <v>18.03</v>
      </c>
      <c r="Q2280" s="124">
        <v>16.95</v>
      </c>
      <c r="R2280" s="124">
        <v>17.02</v>
      </c>
      <c r="S2280" s="124">
        <v>17.33</v>
      </c>
      <c r="T2280" s="124">
        <v>866.7</v>
      </c>
      <c r="U2280" s="124">
        <v>1.01</v>
      </c>
      <c r="V2280" s="598">
        <v>8</v>
      </c>
    </row>
    <row r="2281" s="5" customFormat="1" customHeight="1" spans="1:22">
      <c r="A2281" s="241"/>
      <c r="B2281" s="41"/>
      <c r="C2281" s="37"/>
      <c r="D2281" s="587" t="s">
        <v>824</v>
      </c>
      <c r="E2281" s="124">
        <v>102</v>
      </c>
      <c r="F2281" s="588">
        <v>155</v>
      </c>
      <c r="G2281" s="124">
        <v>7.7</v>
      </c>
      <c r="H2281" s="124">
        <v>31.6</v>
      </c>
      <c r="I2281" s="124">
        <v>310.4</v>
      </c>
      <c r="J2281" s="124">
        <v>21.5</v>
      </c>
      <c r="K2281" s="124">
        <v>68.1</v>
      </c>
      <c r="L2281" s="124">
        <v>133.5</v>
      </c>
      <c r="M2281" s="124">
        <v>126.5</v>
      </c>
      <c r="N2281" s="124">
        <v>94.7</v>
      </c>
      <c r="O2281" s="124">
        <v>29</v>
      </c>
      <c r="P2281" s="124">
        <v>15.38</v>
      </c>
      <c r="Q2281" s="124">
        <v>16.02</v>
      </c>
      <c r="R2281" s="124">
        <v>15.82</v>
      </c>
      <c r="S2281" s="124">
        <v>15.74</v>
      </c>
      <c r="T2281" s="124">
        <v>787.1</v>
      </c>
      <c r="U2281" s="124">
        <v>5.9</v>
      </c>
      <c r="V2281" s="598">
        <v>7</v>
      </c>
    </row>
    <row r="2282" s="5" customFormat="1" customHeight="1" spans="1:22">
      <c r="A2282" s="241"/>
      <c r="B2282" s="41"/>
      <c r="C2282" s="37"/>
      <c r="D2282" s="587" t="s">
        <v>823</v>
      </c>
      <c r="E2282" s="124">
        <v>102</v>
      </c>
      <c r="F2282" s="588">
        <v>158</v>
      </c>
      <c r="G2282" s="124">
        <v>3.5</v>
      </c>
      <c r="H2282" s="124">
        <v>27.8</v>
      </c>
      <c r="I2282" s="124">
        <v>695.5</v>
      </c>
      <c r="J2282" s="124">
        <v>23.8</v>
      </c>
      <c r="K2282" s="124">
        <v>85.5</v>
      </c>
      <c r="L2282" s="124">
        <v>117.8</v>
      </c>
      <c r="M2282" s="124">
        <v>111.7</v>
      </c>
      <c r="N2282" s="124">
        <v>94.8</v>
      </c>
      <c r="O2282" s="124">
        <v>29.6</v>
      </c>
      <c r="P2282" s="124">
        <v>17.43</v>
      </c>
      <c r="Q2282" s="124">
        <v>17.09</v>
      </c>
      <c r="R2282" s="124">
        <v>17.24</v>
      </c>
      <c r="S2282" s="124">
        <v>17.25</v>
      </c>
      <c r="T2282" s="124">
        <v>862.6</v>
      </c>
      <c r="U2282" s="124">
        <v>4.48</v>
      </c>
      <c r="V2282" s="598">
        <v>7</v>
      </c>
    </row>
    <row r="2283" s="5" customFormat="1" customHeight="1" spans="1:22">
      <c r="A2283" s="241"/>
      <c r="B2283" s="41"/>
      <c r="C2283" s="37"/>
      <c r="D2283" s="587" t="s">
        <v>1064</v>
      </c>
      <c r="E2283" s="124">
        <v>97.8</v>
      </c>
      <c r="F2283" s="588">
        <v>149</v>
      </c>
      <c r="G2283" s="124">
        <v>6.7</v>
      </c>
      <c r="H2283" s="124">
        <v>29.6</v>
      </c>
      <c r="I2283" s="124">
        <v>341.79</v>
      </c>
      <c r="J2283" s="124">
        <v>28.3</v>
      </c>
      <c r="K2283" s="124">
        <v>95.77</v>
      </c>
      <c r="L2283" s="124">
        <v>128.4</v>
      </c>
      <c r="M2283" s="124">
        <v>119.9</v>
      </c>
      <c r="N2283" s="124">
        <v>93.3</v>
      </c>
      <c r="O2283" s="124">
        <v>28.77</v>
      </c>
      <c r="P2283" s="124">
        <v>18.65</v>
      </c>
      <c r="Q2283" s="124">
        <v>16.6</v>
      </c>
      <c r="R2283" s="124">
        <v>17.01</v>
      </c>
      <c r="S2283" s="124">
        <v>17.42</v>
      </c>
      <c r="T2283" s="124">
        <v>981.01</v>
      </c>
      <c r="U2283" s="124">
        <v>1.69</v>
      </c>
      <c r="V2283" s="598">
        <v>3</v>
      </c>
    </row>
    <row r="2284" s="5" customFormat="1" customHeight="1" spans="1:22">
      <c r="A2284" s="241"/>
      <c r="B2284" s="41"/>
      <c r="C2284" s="37"/>
      <c r="D2284" s="587" t="s">
        <v>788</v>
      </c>
      <c r="E2284" s="124">
        <v>89.7</v>
      </c>
      <c r="F2284" s="588">
        <v>147</v>
      </c>
      <c r="G2284" s="124">
        <v>7.64</v>
      </c>
      <c r="H2284" s="124">
        <v>27.83</v>
      </c>
      <c r="I2284" s="124">
        <v>264.27</v>
      </c>
      <c r="J2284" s="124">
        <v>17</v>
      </c>
      <c r="K2284" s="124">
        <v>61.09</v>
      </c>
      <c r="L2284" s="124">
        <v>126.5</v>
      </c>
      <c r="M2284" s="124">
        <v>118</v>
      </c>
      <c r="N2284" s="124">
        <v>93.3</v>
      </c>
      <c r="O2284" s="124">
        <v>29.28</v>
      </c>
      <c r="P2284" s="124">
        <v>11.01</v>
      </c>
      <c r="Q2284" s="124">
        <v>10.88</v>
      </c>
      <c r="R2284" s="124">
        <v>11.06</v>
      </c>
      <c r="S2284" s="124">
        <v>10.98</v>
      </c>
      <c r="T2284" s="124">
        <v>549.07</v>
      </c>
      <c r="U2284" s="124">
        <v>-10.11</v>
      </c>
      <c r="V2284" s="598">
        <v>11</v>
      </c>
    </row>
    <row r="2285" s="5" customFormat="1" customHeight="1" spans="1:22">
      <c r="A2285" s="241"/>
      <c r="B2285" s="41"/>
      <c r="C2285" s="37"/>
      <c r="D2285" s="587" t="s">
        <v>733</v>
      </c>
      <c r="E2285" s="589">
        <v>101.25</v>
      </c>
      <c r="F2285" s="590">
        <v>163</v>
      </c>
      <c r="G2285" s="589">
        <v>5.08</v>
      </c>
      <c r="H2285" s="589">
        <v>27.25</v>
      </c>
      <c r="I2285" s="589">
        <v>436.42</v>
      </c>
      <c r="J2285" s="589">
        <v>23.96</v>
      </c>
      <c r="K2285" s="589">
        <v>87.93</v>
      </c>
      <c r="L2285" s="589">
        <v>118.86</v>
      </c>
      <c r="M2285" s="589">
        <v>112.86</v>
      </c>
      <c r="N2285" s="589">
        <v>94.95</v>
      </c>
      <c r="O2285" s="589">
        <v>28.53</v>
      </c>
      <c r="P2285" s="589">
        <v>16.68</v>
      </c>
      <c r="Q2285" s="589">
        <v>16.82</v>
      </c>
      <c r="R2285" s="589">
        <v>16.72</v>
      </c>
      <c r="S2285" s="589">
        <v>16.74</v>
      </c>
      <c r="T2285" s="589">
        <v>738.07</v>
      </c>
      <c r="U2285" s="589">
        <v>13.26</v>
      </c>
      <c r="V2285" s="598">
        <v>2</v>
      </c>
    </row>
    <row r="2286" s="5" customFormat="1" customHeight="1" spans="1:22">
      <c r="A2286" s="241"/>
      <c r="B2286" s="41"/>
      <c r="C2286" s="37"/>
      <c r="D2286" s="587" t="s">
        <v>815</v>
      </c>
      <c r="E2286" s="124">
        <v>98</v>
      </c>
      <c r="F2286" s="588">
        <v>153</v>
      </c>
      <c r="G2286" s="124">
        <v>7.2</v>
      </c>
      <c r="H2286" s="124">
        <v>35.7</v>
      </c>
      <c r="I2286" s="124">
        <v>392.7</v>
      </c>
      <c r="J2286" s="124">
        <v>24.2</v>
      </c>
      <c r="K2286" s="124">
        <v>67.8</v>
      </c>
      <c r="L2286" s="124">
        <v>96.4</v>
      </c>
      <c r="M2286" s="124">
        <v>85.8</v>
      </c>
      <c r="N2286" s="124">
        <v>89</v>
      </c>
      <c r="O2286" s="124">
        <v>26.1</v>
      </c>
      <c r="P2286" s="124">
        <v>13.97</v>
      </c>
      <c r="Q2286" s="124">
        <v>13.89</v>
      </c>
      <c r="R2286" s="124">
        <v>13.55</v>
      </c>
      <c r="S2286" s="124">
        <v>13.8</v>
      </c>
      <c r="T2286" s="124">
        <v>690.2</v>
      </c>
      <c r="U2286" s="124">
        <v>4.89</v>
      </c>
      <c r="V2286" s="598">
        <v>7</v>
      </c>
    </row>
    <row r="2287" s="5" customFormat="1" customHeight="1" spans="1:22">
      <c r="A2287" s="241"/>
      <c r="B2287" s="41"/>
      <c r="C2287" s="37"/>
      <c r="D2287" s="587" t="s">
        <v>727</v>
      </c>
      <c r="E2287" s="124">
        <v>110.8</v>
      </c>
      <c r="F2287" s="588">
        <v>158</v>
      </c>
      <c r="G2287" s="124">
        <v>6.3</v>
      </c>
      <c r="H2287" s="124">
        <v>31.8</v>
      </c>
      <c r="I2287" s="124">
        <v>508.1</v>
      </c>
      <c r="J2287" s="124">
        <v>24.3</v>
      </c>
      <c r="K2287" s="124">
        <v>76.6</v>
      </c>
      <c r="L2287" s="124">
        <v>128.8</v>
      </c>
      <c r="M2287" s="124">
        <v>121.1</v>
      </c>
      <c r="N2287" s="124">
        <v>94.02</v>
      </c>
      <c r="O2287" s="124">
        <v>28.45</v>
      </c>
      <c r="P2287" s="124">
        <v>17.52</v>
      </c>
      <c r="Q2287" s="124">
        <v>17.56</v>
      </c>
      <c r="R2287" s="124">
        <v>17.2</v>
      </c>
      <c r="S2287" s="124">
        <v>17.43</v>
      </c>
      <c r="T2287" s="124">
        <v>744.8</v>
      </c>
      <c r="U2287" s="124">
        <v>6.52</v>
      </c>
      <c r="V2287" s="598">
        <v>2</v>
      </c>
    </row>
    <row r="2288" s="5" customFormat="1" customHeight="1" spans="1:22">
      <c r="A2288" s="241"/>
      <c r="B2288" s="41"/>
      <c r="C2288" s="37"/>
      <c r="D2288" s="587" t="s">
        <v>1077</v>
      </c>
      <c r="E2288" s="124">
        <v>95.8</v>
      </c>
      <c r="F2288" s="588">
        <v>158</v>
      </c>
      <c r="G2288" s="124">
        <v>7.4</v>
      </c>
      <c r="H2288" s="124">
        <v>30.8</v>
      </c>
      <c r="I2288" s="124">
        <v>278.9</v>
      </c>
      <c r="J2288" s="124">
        <v>22.9</v>
      </c>
      <c r="K2288" s="124">
        <v>81.8</v>
      </c>
      <c r="L2288" s="124">
        <v>132.5</v>
      </c>
      <c r="M2288" s="124">
        <v>128.7</v>
      </c>
      <c r="N2288" s="124">
        <v>97.1</v>
      </c>
      <c r="O2288" s="124">
        <v>28.3</v>
      </c>
      <c r="P2288" s="124">
        <v>17.22</v>
      </c>
      <c r="Q2288" s="124">
        <v>17.08</v>
      </c>
      <c r="R2288" s="124">
        <v>17.04</v>
      </c>
      <c r="S2288" s="124">
        <v>17.11</v>
      </c>
      <c r="T2288" s="124">
        <v>858.2</v>
      </c>
      <c r="U2288" s="124">
        <v>9.91</v>
      </c>
      <c r="V2288" s="598">
        <v>2</v>
      </c>
    </row>
    <row r="2289" s="5" customFormat="1" customHeight="1" spans="1:22">
      <c r="A2289" s="241"/>
      <c r="B2289" s="41"/>
      <c r="C2289" s="37"/>
      <c r="D2289" s="587" t="s">
        <v>974</v>
      </c>
      <c r="E2289" s="124">
        <v>95.1</v>
      </c>
      <c r="F2289" s="588">
        <v>161</v>
      </c>
      <c r="G2289" s="124">
        <v>7.5</v>
      </c>
      <c r="H2289" s="124">
        <v>35.1</v>
      </c>
      <c r="I2289" s="124">
        <v>468</v>
      </c>
      <c r="J2289" s="124">
        <v>22.9</v>
      </c>
      <c r="K2289" s="124">
        <v>65.2</v>
      </c>
      <c r="L2289" s="124">
        <v>130.7</v>
      </c>
      <c r="M2289" s="124">
        <v>115.8</v>
      </c>
      <c r="N2289" s="124">
        <v>88.6</v>
      </c>
      <c r="O2289" s="124">
        <v>27</v>
      </c>
      <c r="P2289" s="124">
        <v>13.7</v>
      </c>
      <c r="Q2289" s="124">
        <v>13.9</v>
      </c>
      <c r="R2289" s="124">
        <v>13.95</v>
      </c>
      <c r="S2289" s="124">
        <v>13.85</v>
      </c>
      <c r="T2289" s="124">
        <v>692.5</v>
      </c>
      <c r="U2289" s="124">
        <v>0.36</v>
      </c>
      <c r="V2289" s="598">
        <v>10</v>
      </c>
    </row>
    <row r="2290" s="5" customFormat="1" customHeight="1" spans="1:22">
      <c r="A2290" s="241"/>
      <c r="B2290" s="41"/>
      <c r="C2290" s="37"/>
      <c r="D2290" s="591" t="s">
        <v>580</v>
      </c>
      <c r="E2290" s="592">
        <v>98.8</v>
      </c>
      <c r="F2290" s="593">
        <v>156</v>
      </c>
      <c r="G2290" s="592">
        <v>6.5</v>
      </c>
      <c r="H2290" s="592">
        <v>30.1</v>
      </c>
      <c r="I2290" s="592">
        <v>409</v>
      </c>
      <c r="J2290" s="592">
        <v>23</v>
      </c>
      <c r="K2290" s="592">
        <v>77.5</v>
      </c>
      <c r="L2290" s="592">
        <v>123.5</v>
      </c>
      <c r="M2290" s="592">
        <v>115.7</v>
      </c>
      <c r="N2290" s="592">
        <v>93.56</v>
      </c>
      <c r="O2290" s="592">
        <v>28.2</v>
      </c>
      <c r="P2290" s="592">
        <v>16</v>
      </c>
      <c r="Q2290" s="592">
        <v>15.7</v>
      </c>
      <c r="R2290" s="592">
        <v>15.7</v>
      </c>
      <c r="S2290" s="592">
        <v>15.8</v>
      </c>
      <c r="T2290" s="592">
        <v>777.03</v>
      </c>
      <c r="U2290" s="592">
        <v>3.85</v>
      </c>
      <c r="V2290" s="599">
        <v>5</v>
      </c>
    </row>
    <row r="2291" s="5" customFormat="1" customHeight="1" spans="1:22">
      <c r="A2291" s="241">
        <v>2020</v>
      </c>
      <c r="B2291" s="41"/>
      <c r="C2291" s="37" t="s">
        <v>1078</v>
      </c>
      <c r="D2291" s="594" t="s">
        <v>824</v>
      </c>
      <c r="E2291" s="589">
        <v>94</v>
      </c>
      <c r="F2291" s="590">
        <v>152</v>
      </c>
      <c r="G2291" s="589">
        <v>8.7</v>
      </c>
      <c r="H2291" s="589">
        <v>29.3</v>
      </c>
      <c r="I2291" s="589">
        <v>236.4</v>
      </c>
      <c r="J2291" s="589">
        <v>21.6</v>
      </c>
      <c r="K2291" s="589">
        <v>73.7</v>
      </c>
      <c r="L2291" s="589">
        <v>112.4</v>
      </c>
      <c r="M2291" s="589">
        <v>109.7</v>
      </c>
      <c r="N2291" s="589">
        <v>97.6</v>
      </c>
      <c r="O2291" s="589">
        <v>28</v>
      </c>
      <c r="P2291" s="589">
        <v>12.84</v>
      </c>
      <c r="Q2291" s="589">
        <v>13.36</v>
      </c>
      <c r="R2291" s="589">
        <v>13.05</v>
      </c>
      <c r="S2291" s="589">
        <v>13.09</v>
      </c>
      <c r="T2291" s="589">
        <v>654.3</v>
      </c>
      <c r="U2291" s="589">
        <v>1.16</v>
      </c>
      <c r="V2291" s="598">
        <v>5</v>
      </c>
    </row>
    <row r="2292" s="5" customFormat="1" customHeight="1" spans="1:22">
      <c r="A2292" s="241"/>
      <c r="B2292" s="41"/>
      <c r="C2292" s="37"/>
      <c r="D2292" s="594" t="s">
        <v>741</v>
      </c>
      <c r="E2292" s="589">
        <v>105.71</v>
      </c>
      <c r="F2292" s="590">
        <v>163</v>
      </c>
      <c r="G2292" s="589">
        <v>4.35</v>
      </c>
      <c r="H2292" s="589">
        <v>23.63</v>
      </c>
      <c r="I2292" s="589">
        <v>443.28</v>
      </c>
      <c r="J2292" s="589">
        <v>19.65</v>
      </c>
      <c r="K2292" s="589">
        <v>83.15</v>
      </c>
      <c r="L2292" s="589">
        <v>137.29</v>
      </c>
      <c r="M2292" s="589">
        <v>132.98</v>
      </c>
      <c r="N2292" s="589">
        <v>96.86</v>
      </c>
      <c r="O2292" s="589">
        <v>28.1</v>
      </c>
      <c r="P2292" s="589">
        <v>14</v>
      </c>
      <c r="Q2292" s="589">
        <v>14.12</v>
      </c>
      <c r="R2292" s="589">
        <v>13.76</v>
      </c>
      <c r="S2292" s="589">
        <v>13.96</v>
      </c>
      <c r="T2292" s="589">
        <v>698</v>
      </c>
      <c r="U2292" s="589">
        <v>9.89</v>
      </c>
      <c r="V2292" s="598">
        <v>4</v>
      </c>
    </row>
    <row r="2293" s="5" customFormat="1" customHeight="1" spans="1:22">
      <c r="A2293" s="241"/>
      <c r="B2293" s="41"/>
      <c r="C2293" s="37"/>
      <c r="D2293" s="594" t="s">
        <v>727</v>
      </c>
      <c r="E2293" s="589">
        <v>103.6</v>
      </c>
      <c r="F2293" s="590">
        <v>145</v>
      </c>
      <c r="G2293" s="589">
        <v>8</v>
      </c>
      <c r="H2293" s="589">
        <v>31.4</v>
      </c>
      <c r="I2293" s="589">
        <v>394.5</v>
      </c>
      <c r="J2293" s="589">
        <v>22.4</v>
      </c>
      <c r="K2293" s="589">
        <v>71.2</v>
      </c>
      <c r="L2293" s="589">
        <v>114.1</v>
      </c>
      <c r="M2293" s="589">
        <v>111.9</v>
      </c>
      <c r="N2293" s="589">
        <v>98.1</v>
      </c>
      <c r="O2293" s="589">
        <v>28.9</v>
      </c>
      <c r="P2293" s="589">
        <v>15.44</v>
      </c>
      <c r="Q2293" s="589">
        <v>15.78</v>
      </c>
      <c r="R2293" s="589">
        <v>15.6</v>
      </c>
      <c r="S2293" s="589">
        <v>15.61</v>
      </c>
      <c r="T2293" s="589">
        <v>667</v>
      </c>
      <c r="U2293" s="589">
        <v>1.69</v>
      </c>
      <c r="V2293" s="598">
        <v>10</v>
      </c>
    </row>
    <row r="2294" s="5" customFormat="1" customHeight="1" spans="1:22">
      <c r="A2294" s="241"/>
      <c r="B2294" s="41"/>
      <c r="C2294" s="37"/>
      <c r="D2294" s="594" t="s">
        <v>832</v>
      </c>
      <c r="E2294" s="589">
        <v>91.4</v>
      </c>
      <c r="F2294" s="590">
        <v>159</v>
      </c>
      <c r="G2294" s="589">
        <v>7.4</v>
      </c>
      <c r="H2294" s="589">
        <v>34.2</v>
      </c>
      <c r="I2294" s="589">
        <v>361.8</v>
      </c>
      <c r="J2294" s="589">
        <v>30.1</v>
      </c>
      <c r="K2294" s="589">
        <v>88</v>
      </c>
      <c r="L2294" s="589">
        <v>117.8</v>
      </c>
      <c r="M2294" s="589">
        <v>114.1</v>
      </c>
      <c r="N2294" s="589">
        <v>96.9</v>
      </c>
      <c r="O2294" s="589">
        <v>29.7</v>
      </c>
      <c r="P2294" s="589">
        <v>15.54</v>
      </c>
      <c r="Q2294" s="589">
        <v>15.57</v>
      </c>
      <c r="R2294" s="589">
        <v>15.49</v>
      </c>
      <c r="S2294" s="589">
        <v>15.53</v>
      </c>
      <c r="T2294" s="589">
        <v>776.67</v>
      </c>
      <c r="U2294" s="589">
        <v>0.41</v>
      </c>
      <c r="V2294" s="598">
        <v>9</v>
      </c>
    </row>
    <row r="2295" s="5" customFormat="1" customHeight="1" spans="1:22">
      <c r="A2295" s="241"/>
      <c r="B2295" s="41"/>
      <c r="C2295" s="37"/>
      <c r="D2295" s="594" t="s">
        <v>787</v>
      </c>
      <c r="E2295" s="589">
        <v>96.7</v>
      </c>
      <c r="F2295" s="590">
        <v>143</v>
      </c>
      <c r="G2295" s="589">
        <v>7.3</v>
      </c>
      <c r="H2295" s="589">
        <v>33.4</v>
      </c>
      <c r="I2295" s="589">
        <v>357.5</v>
      </c>
      <c r="J2295" s="589">
        <v>22.1</v>
      </c>
      <c r="K2295" s="589">
        <v>66.2</v>
      </c>
      <c r="L2295" s="589">
        <v>96.7</v>
      </c>
      <c r="M2295" s="589">
        <v>94.3</v>
      </c>
      <c r="N2295" s="589">
        <v>97.5</v>
      </c>
      <c r="O2295" s="589">
        <v>29.3</v>
      </c>
      <c r="P2295" s="589">
        <v>14.7</v>
      </c>
      <c r="Q2295" s="589">
        <v>13.82</v>
      </c>
      <c r="R2295" s="589">
        <v>14.13</v>
      </c>
      <c r="S2295" s="589">
        <v>14.22</v>
      </c>
      <c r="T2295" s="589">
        <v>710.8</v>
      </c>
      <c r="U2295" s="589">
        <v>8.61</v>
      </c>
      <c r="V2295" s="598">
        <v>1</v>
      </c>
    </row>
    <row r="2296" s="5" customFormat="1" customHeight="1" spans="1:22">
      <c r="A2296" s="241"/>
      <c r="B2296" s="41"/>
      <c r="C2296" s="37"/>
      <c r="D2296" s="594" t="s">
        <v>852</v>
      </c>
      <c r="E2296" s="589">
        <v>102.92</v>
      </c>
      <c r="F2296" s="590">
        <v>145</v>
      </c>
      <c r="G2296" s="589">
        <v>7.2</v>
      </c>
      <c r="H2296" s="589">
        <v>22.4</v>
      </c>
      <c r="I2296" s="589">
        <v>212.1</v>
      </c>
      <c r="J2296" s="589">
        <v>18.54</v>
      </c>
      <c r="K2296" s="589">
        <v>82.87</v>
      </c>
      <c r="L2296" s="589">
        <v>143.4</v>
      </c>
      <c r="M2296" s="589">
        <v>129.9</v>
      </c>
      <c r="N2296" s="589">
        <v>90.6</v>
      </c>
      <c r="O2296" s="589">
        <v>28.8</v>
      </c>
      <c r="P2296" s="589">
        <v>11.96</v>
      </c>
      <c r="Q2296" s="589">
        <v>12.3</v>
      </c>
      <c r="R2296" s="589">
        <v>12.39</v>
      </c>
      <c r="S2296" s="589">
        <v>12.22</v>
      </c>
      <c r="T2296" s="589">
        <v>610.92</v>
      </c>
      <c r="U2296" s="589">
        <v>8.91</v>
      </c>
      <c r="V2296" s="598">
        <v>7</v>
      </c>
    </row>
    <row r="2297" s="5" customFormat="1" customHeight="1" spans="1:22">
      <c r="A2297" s="241"/>
      <c r="B2297" s="41"/>
      <c r="C2297" s="37"/>
      <c r="D2297" s="594" t="s">
        <v>974</v>
      </c>
      <c r="E2297" s="589">
        <v>89.2</v>
      </c>
      <c r="F2297" s="590">
        <v>161</v>
      </c>
      <c r="G2297" s="589">
        <v>7.4</v>
      </c>
      <c r="H2297" s="589">
        <v>35.1</v>
      </c>
      <c r="I2297" s="589"/>
      <c r="J2297" s="589">
        <v>22.9</v>
      </c>
      <c r="K2297" s="589">
        <v>65.2</v>
      </c>
      <c r="L2297" s="589">
        <v>155.8</v>
      </c>
      <c r="M2297" s="589">
        <v>136.1</v>
      </c>
      <c r="N2297" s="589">
        <v>87.3</v>
      </c>
      <c r="O2297" s="589">
        <v>26.4</v>
      </c>
      <c r="P2297" s="589">
        <v>13.6</v>
      </c>
      <c r="Q2297" s="589">
        <v>14.2</v>
      </c>
      <c r="R2297" s="589">
        <v>13.8</v>
      </c>
      <c r="S2297" s="589">
        <v>13.87</v>
      </c>
      <c r="T2297" s="589">
        <v>693.3</v>
      </c>
      <c r="U2297" s="589">
        <v>2.7</v>
      </c>
      <c r="V2297" s="598">
        <v>10</v>
      </c>
    </row>
    <row r="2298" s="5" customFormat="1" customHeight="1" spans="1:22">
      <c r="A2298" s="241"/>
      <c r="B2298" s="41"/>
      <c r="C2298" s="37"/>
      <c r="D2298" s="594" t="s">
        <v>826</v>
      </c>
      <c r="E2298" s="589">
        <v>97.1</v>
      </c>
      <c r="F2298" s="590">
        <v>163</v>
      </c>
      <c r="G2298" s="589">
        <v>6.4</v>
      </c>
      <c r="H2298" s="589">
        <v>24.8</v>
      </c>
      <c r="I2298" s="589">
        <v>285.7</v>
      </c>
      <c r="J2298" s="589">
        <v>19.1</v>
      </c>
      <c r="K2298" s="589">
        <v>76.9</v>
      </c>
      <c r="L2298" s="589">
        <v>131.63</v>
      </c>
      <c r="M2298" s="589">
        <v>127.77</v>
      </c>
      <c r="N2298" s="589">
        <v>97.1</v>
      </c>
      <c r="O2298" s="589">
        <v>30.8</v>
      </c>
      <c r="P2298" s="589">
        <v>13.52</v>
      </c>
      <c r="Q2298" s="589">
        <v>14.32</v>
      </c>
      <c r="R2298" s="589">
        <v>15.83</v>
      </c>
      <c r="S2298" s="589">
        <v>14.56</v>
      </c>
      <c r="T2298" s="589">
        <v>727.8</v>
      </c>
      <c r="U2298" s="589">
        <v>5.62</v>
      </c>
      <c r="V2298" s="598">
        <v>7</v>
      </c>
    </row>
    <row r="2299" s="5" customFormat="1" customHeight="1" spans="1:22">
      <c r="A2299" s="241"/>
      <c r="B2299" s="41"/>
      <c r="C2299" s="37"/>
      <c r="D2299" s="594" t="s">
        <v>823</v>
      </c>
      <c r="E2299" s="589">
        <v>100</v>
      </c>
      <c r="F2299" s="590">
        <v>156</v>
      </c>
      <c r="G2299" s="589">
        <v>5.1</v>
      </c>
      <c r="H2299" s="589">
        <v>24.7</v>
      </c>
      <c r="I2299" s="589">
        <v>385.5</v>
      </c>
      <c r="J2299" s="589">
        <v>19.1</v>
      </c>
      <c r="K2299" s="589">
        <v>77.3</v>
      </c>
      <c r="L2299" s="589">
        <v>138.1</v>
      </c>
      <c r="M2299" s="589">
        <v>134.3</v>
      </c>
      <c r="N2299" s="589">
        <v>97.2</v>
      </c>
      <c r="O2299" s="589">
        <v>29.7</v>
      </c>
      <c r="P2299" s="589">
        <v>13</v>
      </c>
      <c r="Q2299" s="589">
        <v>12.8</v>
      </c>
      <c r="R2299" s="589">
        <v>14.1</v>
      </c>
      <c r="S2299" s="589">
        <v>13.3</v>
      </c>
      <c r="T2299" s="589">
        <v>666.2</v>
      </c>
      <c r="U2299" s="589">
        <v>4.45</v>
      </c>
      <c r="V2299" s="598">
        <v>5</v>
      </c>
    </row>
    <row r="2300" s="5" customFormat="1" customHeight="1" spans="1:22">
      <c r="A2300" s="241"/>
      <c r="B2300" s="41"/>
      <c r="C2300" s="37"/>
      <c r="D2300" s="594" t="s">
        <v>1079</v>
      </c>
      <c r="E2300" s="589">
        <v>97.38</v>
      </c>
      <c r="F2300" s="590">
        <v>154</v>
      </c>
      <c r="G2300" s="589">
        <v>5.68</v>
      </c>
      <c r="H2300" s="589">
        <v>25.12</v>
      </c>
      <c r="I2300" s="589">
        <v>342.25</v>
      </c>
      <c r="J2300" s="589">
        <v>20.9</v>
      </c>
      <c r="K2300" s="589">
        <v>83.2</v>
      </c>
      <c r="L2300" s="589">
        <v>120.5</v>
      </c>
      <c r="M2300" s="589">
        <v>115.63</v>
      </c>
      <c r="N2300" s="589">
        <v>95.96</v>
      </c>
      <c r="O2300" s="589">
        <v>28.8</v>
      </c>
      <c r="P2300" s="589">
        <v>12.8</v>
      </c>
      <c r="Q2300" s="589">
        <v>12.53</v>
      </c>
      <c r="R2300" s="589">
        <v>12.31</v>
      </c>
      <c r="S2300" s="589">
        <v>12.55</v>
      </c>
      <c r="T2300" s="589">
        <v>697.04</v>
      </c>
      <c r="U2300" s="589">
        <v>4.47</v>
      </c>
      <c r="V2300" s="598">
        <v>2</v>
      </c>
    </row>
    <row r="2301" s="5" customFormat="1" customHeight="1" spans="1:22">
      <c r="A2301" s="241"/>
      <c r="B2301" s="41"/>
      <c r="C2301" s="37"/>
      <c r="D2301" s="595" t="s">
        <v>580</v>
      </c>
      <c r="E2301" s="596">
        <v>97.8</v>
      </c>
      <c r="F2301" s="597">
        <v>154.1</v>
      </c>
      <c r="G2301" s="596">
        <v>6.75</v>
      </c>
      <c r="H2301" s="596">
        <v>28.41</v>
      </c>
      <c r="I2301" s="596">
        <v>335.45</v>
      </c>
      <c r="J2301" s="596">
        <v>21.64</v>
      </c>
      <c r="K2301" s="596">
        <v>76.77</v>
      </c>
      <c r="L2301" s="596">
        <v>126.77</v>
      </c>
      <c r="M2301" s="596">
        <v>120.67</v>
      </c>
      <c r="N2301" s="596">
        <v>95.52</v>
      </c>
      <c r="O2301" s="596">
        <v>28.85</v>
      </c>
      <c r="P2301" s="596">
        <v>13.74</v>
      </c>
      <c r="Q2301" s="596">
        <v>13.88</v>
      </c>
      <c r="R2301" s="596">
        <v>14.05</v>
      </c>
      <c r="S2301" s="596">
        <v>13.89</v>
      </c>
      <c r="T2301" s="596">
        <v>690.2</v>
      </c>
      <c r="U2301" s="596">
        <v>4.79</v>
      </c>
      <c r="V2301" s="599">
        <v>2</v>
      </c>
    </row>
    <row r="2302" s="5" customFormat="1" customHeight="1" spans="1:22">
      <c r="A2302" s="241">
        <v>2020</v>
      </c>
      <c r="B2302" s="41"/>
      <c r="C2302" s="61" t="s">
        <v>1080</v>
      </c>
      <c r="D2302" s="594" t="s">
        <v>741</v>
      </c>
      <c r="E2302" s="589">
        <v>104.54</v>
      </c>
      <c r="F2302" s="590">
        <v>163</v>
      </c>
      <c r="G2302" s="589">
        <v>4.55</v>
      </c>
      <c r="H2302" s="589">
        <v>26.31</v>
      </c>
      <c r="I2302" s="589">
        <v>478.16</v>
      </c>
      <c r="J2302" s="589">
        <v>22.25</v>
      </c>
      <c r="K2302" s="589">
        <v>84.58</v>
      </c>
      <c r="L2302" s="589">
        <v>136.37</v>
      </c>
      <c r="M2302" s="589">
        <v>130.27</v>
      </c>
      <c r="N2302" s="589">
        <v>95.53</v>
      </c>
      <c r="O2302" s="589">
        <v>27.89</v>
      </c>
      <c r="P2302" s="589">
        <v>185.57</v>
      </c>
      <c r="Q2302" s="589">
        <v>183.8</v>
      </c>
      <c r="R2302" s="149"/>
      <c r="S2302" s="589">
        <v>184.7</v>
      </c>
      <c r="T2302" s="589">
        <v>726.82</v>
      </c>
      <c r="U2302" s="589">
        <v>8.79</v>
      </c>
      <c r="V2302" s="600">
        <v>1</v>
      </c>
    </row>
    <row r="2303" s="5" customFormat="1" customHeight="1" spans="1:22">
      <c r="A2303" s="241"/>
      <c r="B2303" s="41"/>
      <c r="C2303" s="61"/>
      <c r="D2303" s="587" t="s">
        <v>727</v>
      </c>
      <c r="E2303" s="124">
        <v>92.6</v>
      </c>
      <c r="F2303" s="588">
        <v>151</v>
      </c>
      <c r="G2303" s="124">
        <v>7.1</v>
      </c>
      <c r="H2303" s="124">
        <v>30.8</v>
      </c>
      <c r="I2303" s="124">
        <v>433.7</v>
      </c>
      <c r="J2303" s="124">
        <v>20.9</v>
      </c>
      <c r="K2303" s="124">
        <v>64.7</v>
      </c>
      <c r="L2303" s="124">
        <v>122.3</v>
      </c>
      <c r="M2303" s="124">
        <v>119.8</v>
      </c>
      <c r="N2303" s="124">
        <v>98</v>
      </c>
      <c r="O2303" s="124">
        <v>28.8</v>
      </c>
      <c r="P2303" s="124">
        <v>161.73</v>
      </c>
      <c r="Q2303" s="124">
        <v>178.2</v>
      </c>
      <c r="R2303" s="149"/>
      <c r="S2303" s="124">
        <v>169.97</v>
      </c>
      <c r="T2303" s="124">
        <v>679.9</v>
      </c>
      <c r="U2303" s="124">
        <v>5.63</v>
      </c>
      <c r="V2303" s="600">
        <v>3</v>
      </c>
    </row>
    <row r="2304" s="5" customFormat="1" customHeight="1" spans="1:22">
      <c r="A2304" s="241"/>
      <c r="B2304" s="41"/>
      <c r="C2304" s="61"/>
      <c r="D2304" s="587" t="s">
        <v>787</v>
      </c>
      <c r="E2304" s="124">
        <v>98.3</v>
      </c>
      <c r="F2304" s="588">
        <v>149</v>
      </c>
      <c r="G2304" s="124">
        <v>7.8</v>
      </c>
      <c r="H2304" s="124">
        <v>35.5</v>
      </c>
      <c r="I2304" s="124">
        <v>355.1</v>
      </c>
      <c r="J2304" s="124">
        <v>20.5</v>
      </c>
      <c r="K2304" s="124">
        <v>57.7</v>
      </c>
      <c r="L2304" s="124">
        <v>127.5</v>
      </c>
      <c r="M2304" s="124">
        <v>125.7</v>
      </c>
      <c r="N2304" s="124">
        <v>98.6</v>
      </c>
      <c r="O2304" s="124">
        <v>29.2</v>
      </c>
      <c r="P2304" s="124">
        <v>360.42</v>
      </c>
      <c r="Q2304" s="124">
        <v>351.98</v>
      </c>
      <c r="R2304" s="149"/>
      <c r="S2304" s="124">
        <v>356.2</v>
      </c>
      <c r="T2304" s="124">
        <v>712.4</v>
      </c>
      <c r="U2304" s="124">
        <v>10.21</v>
      </c>
      <c r="V2304" s="600">
        <v>2</v>
      </c>
    </row>
    <row r="2305" s="5" customFormat="1" customHeight="1" spans="1:22">
      <c r="A2305" s="241"/>
      <c r="B2305" s="41"/>
      <c r="C2305" s="61"/>
      <c r="D2305" s="587" t="s">
        <v>989</v>
      </c>
      <c r="E2305" s="124">
        <v>91.8</v>
      </c>
      <c r="F2305" s="588">
        <v>159</v>
      </c>
      <c r="G2305" s="124">
        <v>7.2</v>
      </c>
      <c r="H2305" s="124">
        <v>34.1</v>
      </c>
      <c r="I2305" s="124">
        <v>373.6</v>
      </c>
      <c r="J2305" s="124">
        <v>24.1</v>
      </c>
      <c r="K2305" s="124">
        <v>70.7</v>
      </c>
      <c r="L2305" s="124">
        <v>124.3</v>
      </c>
      <c r="M2305" s="124">
        <v>119.8</v>
      </c>
      <c r="N2305" s="124">
        <v>96.4</v>
      </c>
      <c r="O2305" s="124">
        <v>26.9</v>
      </c>
      <c r="P2305" s="124">
        <v>220.6</v>
      </c>
      <c r="Q2305" s="124">
        <v>226.4</v>
      </c>
      <c r="R2305" s="149"/>
      <c r="S2305" s="124">
        <v>223.5</v>
      </c>
      <c r="T2305" s="124">
        <v>745</v>
      </c>
      <c r="U2305" s="124">
        <v>4.63</v>
      </c>
      <c r="V2305" s="600">
        <v>1</v>
      </c>
    </row>
    <row r="2306" s="5" customFormat="1" customHeight="1" spans="1:22">
      <c r="A2306" s="241"/>
      <c r="B2306" s="41"/>
      <c r="C2306" s="61"/>
      <c r="D2306" s="587" t="s">
        <v>826</v>
      </c>
      <c r="E2306" s="124">
        <v>94.3</v>
      </c>
      <c r="F2306" s="588">
        <v>154</v>
      </c>
      <c r="G2306" s="124">
        <v>6.3</v>
      </c>
      <c r="H2306" s="124">
        <v>21.4</v>
      </c>
      <c r="I2306" s="124">
        <v>238.7</v>
      </c>
      <c r="J2306" s="124">
        <v>20</v>
      </c>
      <c r="K2306" s="124">
        <v>93.5</v>
      </c>
      <c r="L2306" s="124">
        <v>132.7</v>
      </c>
      <c r="M2306" s="124">
        <v>129.7</v>
      </c>
      <c r="N2306" s="124">
        <v>97.7</v>
      </c>
      <c r="O2306" s="124">
        <v>30.2</v>
      </c>
      <c r="P2306" s="124">
        <v>152.2</v>
      </c>
      <c r="Q2306" s="124">
        <v>189.8</v>
      </c>
      <c r="R2306" s="149"/>
      <c r="S2306" s="124">
        <v>170.99</v>
      </c>
      <c r="T2306" s="124">
        <v>684</v>
      </c>
      <c r="U2306" s="124">
        <v>2.76</v>
      </c>
      <c r="V2306" s="600">
        <v>4</v>
      </c>
    </row>
    <row r="2307" s="5" customFormat="1" customHeight="1" spans="1:22">
      <c r="A2307" s="241"/>
      <c r="B2307" s="41"/>
      <c r="C2307" s="61"/>
      <c r="D2307" s="587" t="s">
        <v>823</v>
      </c>
      <c r="E2307" s="589">
        <v>106</v>
      </c>
      <c r="F2307" s="590">
        <v>158</v>
      </c>
      <c r="G2307" s="589">
        <v>5.3</v>
      </c>
      <c r="H2307" s="589">
        <v>21.3</v>
      </c>
      <c r="I2307" s="589">
        <v>303.5</v>
      </c>
      <c r="J2307" s="589">
        <v>18</v>
      </c>
      <c r="K2307" s="589">
        <v>84.8</v>
      </c>
      <c r="L2307" s="589">
        <v>152.8</v>
      </c>
      <c r="M2307" s="589">
        <v>148.1</v>
      </c>
      <c r="N2307" s="589">
        <v>96.9</v>
      </c>
      <c r="O2307" s="589">
        <v>27.9</v>
      </c>
      <c r="P2307" s="589">
        <v>373.5</v>
      </c>
      <c r="Q2307" s="589">
        <v>351.6</v>
      </c>
      <c r="R2307" s="149"/>
      <c r="S2307" s="589">
        <v>362.6</v>
      </c>
      <c r="T2307" s="589">
        <v>725.1</v>
      </c>
      <c r="U2307" s="589">
        <v>8.97</v>
      </c>
      <c r="V2307" s="600">
        <v>2</v>
      </c>
    </row>
    <row r="2308" s="1" customFormat="1" customHeight="1" spans="1:22">
      <c r="A2308" s="242"/>
      <c r="B2308" s="41"/>
      <c r="C2308" s="62"/>
      <c r="D2308" s="591" t="s">
        <v>580</v>
      </c>
      <c r="E2308" s="131">
        <v>97.9</v>
      </c>
      <c r="F2308" s="601">
        <v>155.7</v>
      </c>
      <c r="G2308" s="131">
        <v>6.4</v>
      </c>
      <c r="H2308" s="131">
        <v>28.2</v>
      </c>
      <c r="I2308" s="131">
        <v>363.8</v>
      </c>
      <c r="J2308" s="131">
        <v>21</v>
      </c>
      <c r="K2308" s="131">
        <v>76</v>
      </c>
      <c r="L2308" s="131">
        <v>132.7</v>
      </c>
      <c r="M2308" s="131">
        <v>128.9</v>
      </c>
      <c r="N2308" s="131">
        <v>97.2</v>
      </c>
      <c r="O2308" s="131">
        <v>28.5</v>
      </c>
      <c r="P2308" s="131">
        <v>242.3</v>
      </c>
      <c r="Q2308" s="131">
        <v>247</v>
      </c>
      <c r="R2308" s="612"/>
      <c r="S2308" s="131">
        <v>248.9</v>
      </c>
      <c r="T2308" s="131">
        <v>712.2</v>
      </c>
      <c r="U2308" s="131">
        <v>6.8</v>
      </c>
      <c r="V2308" s="599">
        <v>2</v>
      </c>
    </row>
    <row r="2309" s="5" customFormat="1" customHeight="1" spans="1:22">
      <c r="A2309" s="241">
        <v>2018</v>
      </c>
      <c r="B2309" s="447" t="s">
        <v>1081</v>
      </c>
      <c r="C2309" s="37" t="s">
        <v>1082</v>
      </c>
      <c r="D2309" s="602" t="s">
        <v>822</v>
      </c>
      <c r="E2309" s="603">
        <v>93.8</v>
      </c>
      <c r="F2309" s="604">
        <v>160</v>
      </c>
      <c r="G2309" s="603">
        <v>8.8</v>
      </c>
      <c r="H2309" s="603">
        <v>31.7</v>
      </c>
      <c r="I2309" s="603">
        <v>359.3</v>
      </c>
      <c r="J2309" s="603">
        <v>21.9</v>
      </c>
      <c r="K2309" s="603">
        <v>69</v>
      </c>
      <c r="L2309" s="603">
        <v>98.8</v>
      </c>
      <c r="M2309" s="603">
        <v>93.5</v>
      </c>
      <c r="N2309" s="603">
        <v>94.6</v>
      </c>
      <c r="O2309" s="603">
        <v>28.6</v>
      </c>
      <c r="P2309" s="603">
        <v>17.1</v>
      </c>
      <c r="Q2309" s="603">
        <v>18.1</v>
      </c>
      <c r="R2309" s="603">
        <v>16.2</v>
      </c>
      <c r="S2309" s="603">
        <v>17.1</v>
      </c>
      <c r="T2309" s="603">
        <v>856.4</v>
      </c>
      <c r="U2309" s="603">
        <v>5.5</v>
      </c>
      <c r="V2309" s="600">
        <v>3</v>
      </c>
    </row>
    <row r="2310" s="5" customFormat="1" customHeight="1" spans="1:22">
      <c r="A2310" s="241"/>
      <c r="B2310" s="41"/>
      <c r="C2310" s="37"/>
      <c r="D2310" s="602" t="s">
        <v>824</v>
      </c>
      <c r="E2310" s="603">
        <v>92</v>
      </c>
      <c r="F2310" s="604">
        <v>150</v>
      </c>
      <c r="G2310" s="603">
        <v>7.5</v>
      </c>
      <c r="H2310" s="603">
        <v>27.4</v>
      </c>
      <c r="I2310" s="603">
        <v>266</v>
      </c>
      <c r="J2310" s="603">
        <v>21.2</v>
      </c>
      <c r="K2310" s="603">
        <v>77.4</v>
      </c>
      <c r="L2310" s="603">
        <v>122.4</v>
      </c>
      <c r="M2310" s="603">
        <v>120.7</v>
      </c>
      <c r="N2310" s="603">
        <v>98.6</v>
      </c>
      <c r="O2310" s="603">
        <v>29.71</v>
      </c>
      <c r="P2310" s="603">
        <v>15.24</v>
      </c>
      <c r="Q2310" s="603">
        <v>15.27</v>
      </c>
      <c r="R2310" s="603">
        <v>15.34</v>
      </c>
      <c r="S2310" s="603">
        <v>15.28</v>
      </c>
      <c r="T2310" s="603">
        <v>764.1</v>
      </c>
      <c r="U2310" s="603">
        <v>7.92</v>
      </c>
      <c r="V2310" s="600">
        <v>2</v>
      </c>
    </row>
    <row r="2311" s="5" customFormat="1" customHeight="1" spans="1:22">
      <c r="A2311" s="241"/>
      <c r="B2311" s="41"/>
      <c r="C2311" s="37"/>
      <c r="D2311" s="602" t="s">
        <v>823</v>
      </c>
      <c r="E2311" s="603">
        <v>103</v>
      </c>
      <c r="F2311" s="604">
        <v>155</v>
      </c>
      <c r="G2311" s="603">
        <v>7.8</v>
      </c>
      <c r="H2311" s="603">
        <v>31.3</v>
      </c>
      <c r="I2311" s="603">
        <v>302.4</v>
      </c>
      <c r="J2311" s="603">
        <v>23.7</v>
      </c>
      <c r="K2311" s="603">
        <v>75.8</v>
      </c>
      <c r="L2311" s="603">
        <v>118.2</v>
      </c>
      <c r="M2311" s="603">
        <v>114.2</v>
      </c>
      <c r="N2311" s="603">
        <v>96.68</v>
      </c>
      <c r="O2311" s="603">
        <v>27.96</v>
      </c>
      <c r="P2311" s="603">
        <v>14.42</v>
      </c>
      <c r="Q2311" s="603">
        <v>14.28</v>
      </c>
      <c r="R2311" s="603">
        <v>14.08</v>
      </c>
      <c r="S2311" s="603">
        <v>14.26</v>
      </c>
      <c r="T2311" s="603">
        <v>713</v>
      </c>
      <c r="U2311" s="603">
        <v>4.31</v>
      </c>
      <c r="V2311" s="600">
        <v>3</v>
      </c>
    </row>
    <row r="2312" s="5" customFormat="1" customHeight="1" spans="1:22">
      <c r="A2312" s="241"/>
      <c r="B2312" s="41"/>
      <c r="C2312" s="37"/>
      <c r="D2312" s="602" t="s">
        <v>1064</v>
      </c>
      <c r="E2312" s="603">
        <v>98</v>
      </c>
      <c r="F2312" s="604">
        <v>156</v>
      </c>
      <c r="G2312" s="603">
        <v>6.7</v>
      </c>
      <c r="H2312" s="603">
        <v>26.8</v>
      </c>
      <c r="I2312" s="603">
        <v>302.8</v>
      </c>
      <c r="J2312" s="603">
        <v>21.7</v>
      </c>
      <c r="K2312" s="603">
        <v>81</v>
      </c>
      <c r="L2312" s="603">
        <v>129.6</v>
      </c>
      <c r="M2312" s="603">
        <v>116.7</v>
      </c>
      <c r="N2312" s="603">
        <v>90.1</v>
      </c>
      <c r="O2312" s="603">
        <v>26.48</v>
      </c>
      <c r="P2312" s="603">
        <v>15.42</v>
      </c>
      <c r="Q2312" s="603">
        <v>14.88</v>
      </c>
      <c r="R2312" s="603">
        <v>15.55</v>
      </c>
      <c r="S2312" s="603">
        <v>15.28</v>
      </c>
      <c r="T2312" s="603">
        <v>764.2</v>
      </c>
      <c r="U2312" s="603">
        <v>4.1</v>
      </c>
      <c r="V2312" s="600">
        <v>3</v>
      </c>
    </row>
    <row r="2313" s="5" customFormat="1" customHeight="1" spans="1:22">
      <c r="A2313" s="241"/>
      <c r="B2313" s="41"/>
      <c r="C2313" s="37"/>
      <c r="D2313" s="602" t="s">
        <v>788</v>
      </c>
      <c r="E2313" s="603">
        <v>98.4</v>
      </c>
      <c r="F2313" s="604">
        <v>149</v>
      </c>
      <c r="G2313" s="603">
        <v>8.1</v>
      </c>
      <c r="H2313" s="603">
        <v>26</v>
      </c>
      <c r="I2313" s="603">
        <v>223</v>
      </c>
      <c r="J2313" s="603">
        <v>20.9</v>
      </c>
      <c r="K2313" s="603">
        <v>80.29</v>
      </c>
      <c r="L2313" s="603">
        <v>146.2</v>
      </c>
      <c r="M2313" s="603">
        <v>139.4</v>
      </c>
      <c r="N2313" s="603">
        <v>95.3</v>
      </c>
      <c r="O2313" s="603">
        <v>26.6</v>
      </c>
      <c r="P2313" s="603">
        <v>13.2</v>
      </c>
      <c r="Q2313" s="603">
        <v>13.07</v>
      </c>
      <c r="R2313" s="603">
        <v>12.81</v>
      </c>
      <c r="S2313" s="603">
        <v>13.03</v>
      </c>
      <c r="T2313" s="603">
        <v>651.5</v>
      </c>
      <c r="U2313" s="603">
        <v>0.12</v>
      </c>
      <c r="V2313" s="600">
        <v>8</v>
      </c>
    </row>
    <row r="2314" s="5" customFormat="1" customHeight="1" spans="1:22">
      <c r="A2314" s="241"/>
      <c r="B2314" s="41"/>
      <c r="C2314" s="37"/>
      <c r="D2314" s="602" t="s">
        <v>733</v>
      </c>
      <c r="E2314" s="603">
        <v>99.5</v>
      </c>
      <c r="F2314" s="604">
        <v>157</v>
      </c>
      <c r="G2314" s="603">
        <v>4.2</v>
      </c>
      <c r="H2314" s="603">
        <v>24.9</v>
      </c>
      <c r="I2314" s="603">
        <v>464.8</v>
      </c>
      <c r="J2314" s="603">
        <v>19</v>
      </c>
      <c r="K2314" s="603">
        <v>76.26</v>
      </c>
      <c r="L2314" s="603">
        <v>148.3</v>
      </c>
      <c r="M2314" s="603">
        <v>144.3</v>
      </c>
      <c r="N2314" s="603">
        <v>97.36</v>
      </c>
      <c r="O2314" s="603">
        <v>26.64</v>
      </c>
      <c r="P2314" s="603">
        <v>15.28</v>
      </c>
      <c r="Q2314" s="603">
        <v>15.5</v>
      </c>
      <c r="R2314" s="603">
        <v>15.42</v>
      </c>
      <c r="S2314" s="603">
        <v>15.4</v>
      </c>
      <c r="T2314" s="603">
        <v>679.1</v>
      </c>
      <c r="U2314" s="603">
        <v>9.71</v>
      </c>
      <c r="V2314" s="600">
        <v>1</v>
      </c>
    </row>
    <row r="2315" s="5" customFormat="1" customHeight="1" spans="1:22">
      <c r="A2315" s="241"/>
      <c r="B2315" s="41"/>
      <c r="C2315" s="37"/>
      <c r="D2315" s="602" t="s">
        <v>815</v>
      </c>
      <c r="E2315" s="603">
        <v>96</v>
      </c>
      <c r="F2315" s="604">
        <v>148</v>
      </c>
      <c r="G2315" s="603">
        <v>8.9</v>
      </c>
      <c r="H2315" s="603">
        <v>25.2</v>
      </c>
      <c r="I2315" s="603">
        <v>183.1</v>
      </c>
      <c r="J2315" s="603">
        <v>11.3</v>
      </c>
      <c r="K2315" s="603">
        <v>45</v>
      </c>
      <c r="L2315" s="603">
        <v>103.3</v>
      </c>
      <c r="M2315" s="603">
        <v>98</v>
      </c>
      <c r="N2315" s="603">
        <v>94.83</v>
      </c>
      <c r="O2315" s="603">
        <v>24.66</v>
      </c>
      <c r="P2315" s="603">
        <v>12.93</v>
      </c>
      <c r="Q2315" s="603">
        <v>12.23</v>
      </c>
      <c r="R2315" s="603">
        <v>12.55</v>
      </c>
      <c r="S2315" s="603">
        <v>12.57</v>
      </c>
      <c r="T2315" s="603">
        <v>628.5</v>
      </c>
      <c r="U2315" s="603">
        <v>-3.75</v>
      </c>
      <c r="V2315" s="600">
        <v>13</v>
      </c>
    </row>
    <row r="2316" s="5" customFormat="1" customHeight="1" spans="1:22">
      <c r="A2316" s="241"/>
      <c r="B2316" s="41"/>
      <c r="C2316" s="37"/>
      <c r="D2316" s="602" t="s">
        <v>727</v>
      </c>
      <c r="E2316" s="603">
        <v>93.8</v>
      </c>
      <c r="F2316" s="604">
        <v>150</v>
      </c>
      <c r="G2316" s="603">
        <v>8.6</v>
      </c>
      <c r="H2316" s="603">
        <v>37.3</v>
      </c>
      <c r="I2316" s="603">
        <v>334</v>
      </c>
      <c r="J2316" s="603">
        <v>23.9</v>
      </c>
      <c r="K2316" s="603">
        <v>64.1</v>
      </c>
      <c r="L2316" s="603">
        <v>118.8</v>
      </c>
      <c r="M2316" s="603">
        <v>110.9</v>
      </c>
      <c r="N2316" s="603">
        <v>93.4</v>
      </c>
      <c r="O2316" s="603">
        <v>26.48</v>
      </c>
      <c r="P2316" s="603">
        <v>14.96</v>
      </c>
      <c r="Q2316" s="603">
        <v>15.98</v>
      </c>
      <c r="R2316" s="603">
        <v>15.48</v>
      </c>
      <c r="S2316" s="603">
        <v>15.47</v>
      </c>
      <c r="T2316" s="603">
        <v>661.3</v>
      </c>
      <c r="U2316" s="603">
        <v>1.44</v>
      </c>
      <c r="V2316" s="600">
        <v>10</v>
      </c>
    </row>
    <row r="2317" s="5" customFormat="1" customHeight="1" spans="1:22">
      <c r="A2317" s="241"/>
      <c r="B2317" s="41"/>
      <c r="C2317" s="37"/>
      <c r="D2317" s="602" t="s">
        <v>1077</v>
      </c>
      <c r="E2317" s="603">
        <v>87.8</v>
      </c>
      <c r="F2317" s="604">
        <v>155</v>
      </c>
      <c r="G2317" s="603">
        <v>3.9</v>
      </c>
      <c r="H2317" s="603">
        <v>25.3</v>
      </c>
      <c r="I2317" s="603">
        <v>390</v>
      </c>
      <c r="J2317" s="603">
        <v>22.6</v>
      </c>
      <c r="K2317" s="603">
        <v>89.3</v>
      </c>
      <c r="L2317" s="603">
        <v>130.2</v>
      </c>
      <c r="M2317" s="603">
        <v>105.2</v>
      </c>
      <c r="N2317" s="603">
        <v>80.8</v>
      </c>
      <c r="O2317" s="603">
        <v>26.7</v>
      </c>
      <c r="P2317" s="603">
        <v>16.09</v>
      </c>
      <c r="Q2317" s="603">
        <v>16.13</v>
      </c>
      <c r="R2317" s="603">
        <v>16.32</v>
      </c>
      <c r="S2317" s="603">
        <v>16.18</v>
      </c>
      <c r="T2317" s="603">
        <v>770.9</v>
      </c>
      <c r="U2317" s="603">
        <v>9.6</v>
      </c>
      <c r="V2317" s="600">
        <v>2</v>
      </c>
    </row>
    <row r="2318" s="5" customFormat="1" customHeight="1" spans="1:22">
      <c r="A2318" s="241"/>
      <c r="B2318" s="41"/>
      <c r="C2318" s="37"/>
      <c r="D2318" s="602" t="s">
        <v>974</v>
      </c>
      <c r="E2318" s="605">
        <v>97.2</v>
      </c>
      <c r="F2318" s="606">
        <v>159</v>
      </c>
      <c r="G2318" s="605">
        <v>8</v>
      </c>
      <c r="H2318" s="605">
        <v>37.8</v>
      </c>
      <c r="I2318" s="605">
        <v>472.5</v>
      </c>
      <c r="J2318" s="605">
        <v>24.1</v>
      </c>
      <c r="K2318" s="605">
        <v>63.76</v>
      </c>
      <c r="L2318" s="605">
        <v>139.9</v>
      </c>
      <c r="M2318" s="605">
        <v>119.3</v>
      </c>
      <c r="N2318" s="603">
        <v>85.28</v>
      </c>
      <c r="O2318" s="605">
        <v>27.1</v>
      </c>
      <c r="P2318" s="605">
        <v>14.9</v>
      </c>
      <c r="Q2318" s="605">
        <v>14.6</v>
      </c>
      <c r="R2318" s="605">
        <v>14.6</v>
      </c>
      <c r="S2318" s="605">
        <v>14.7</v>
      </c>
      <c r="T2318" s="605">
        <v>735</v>
      </c>
      <c r="U2318" s="605">
        <v>0.48</v>
      </c>
      <c r="V2318" s="600">
        <v>4</v>
      </c>
    </row>
    <row r="2319" s="5" customFormat="1" customHeight="1" spans="1:22">
      <c r="A2319" s="241"/>
      <c r="B2319" s="41"/>
      <c r="C2319" s="37"/>
      <c r="D2319" s="607" t="s">
        <v>580</v>
      </c>
      <c r="E2319" s="608">
        <v>95.9</v>
      </c>
      <c r="F2319" s="609">
        <v>153.9</v>
      </c>
      <c r="G2319" s="608">
        <v>7.2</v>
      </c>
      <c r="H2319" s="608">
        <v>29.4</v>
      </c>
      <c r="I2319" s="608">
        <v>329.8</v>
      </c>
      <c r="J2319" s="608">
        <v>21</v>
      </c>
      <c r="K2319" s="608">
        <v>72.19</v>
      </c>
      <c r="L2319" s="608">
        <v>125.6</v>
      </c>
      <c r="M2319" s="608">
        <v>116.2</v>
      </c>
      <c r="N2319" s="608">
        <v>92.69</v>
      </c>
      <c r="O2319" s="608">
        <v>27.09</v>
      </c>
      <c r="P2319" s="608">
        <v>14.95</v>
      </c>
      <c r="Q2319" s="608">
        <v>15</v>
      </c>
      <c r="R2319" s="608">
        <v>14.84</v>
      </c>
      <c r="S2319" s="608">
        <v>14.93</v>
      </c>
      <c r="T2319" s="608">
        <v>722.4</v>
      </c>
      <c r="U2319" s="608">
        <v>4</v>
      </c>
      <c r="V2319" s="599">
        <v>2</v>
      </c>
    </row>
    <row r="2320" s="5" customFormat="1" customHeight="1" spans="1:22">
      <c r="A2320" s="241">
        <v>2019</v>
      </c>
      <c r="B2320" s="41"/>
      <c r="C2320" s="37" t="s">
        <v>1083</v>
      </c>
      <c r="D2320" s="587" t="s">
        <v>822</v>
      </c>
      <c r="E2320" s="603">
        <v>98.4</v>
      </c>
      <c r="F2320" s="604">
        <v>158</v>
      </c>
      <c r="G2320" s="603">
        <v>5.8</v>
      </c>
      <c r="H2320" s="603">
        <v>26.6</v>
      </c>
      <c r="I2320" s="603">
        <v>456.5</v>
      </c>
      <c r="J2320" s="603">
        <v>21.4</v>
      </c>
      <c r="K2320" s="603">
        <v>80.4</v>
      </c>
      <c r="L2320" s="603">
        <v>134.9</v>
      </c>
      <c r="M2320" s="603">
        <v>122.6</v>
      </c>
      <c r="N2320" s="603">
        <v>90.9</v>
      </c>
      <c r="O2320" s="603">
        <v>25</v>
      </c>
      <c r="P2320" s="603">
        <v>18.19</v>
      </c>
      <c r="Q2320" s="603">
        <v>17.54</v>
      </c>
      <c r="R2320" s="603">
        <v>18.49</v>
      </c>
      <c r="S2320" s="603">
        <v>18.07</v>
      </c>
      <c r="T2320" s="603">
        <v>903.7</v>
      </c>
      <c r="U2320" s="603">
        <v>5.32</v>
      </c>
      <c r="V2320" s="600">
        <v>2</v>
      </c>
    </row>
    <row r="2321" s="5" customFormat="1" customHeight="1" spans="1:22">
      <c r="A2321" s="241"/>
      <c r="B2321" s="41"/>
      <c r="C2321" s="37"/>
      <c r="D2321" s="587" t="s">
        <v>824</v>
      </c>
      <c r="E2321" s="603">
        <v>103</v>
      </c>
      <c r="F2321" s="604">
        <v>154</v>
      </c>
      <c r="G2321" s="603">
        <v>8.1</v>
      </c>
      <c r="H2321" s="603">
        <v>31.5</v>
      </c>
      <c r="I2321" s="603">
        <v>288.9</v>
      </c>
      <c r="J2321" s="603">
        <v>23.7</v>
      </c>
      <c r="K2321" s="603">
        <v>75.4</v>
      </c>
      <c r="L2321" s="603">
        <v>125</v>
      </c>
      <c r="M2321" s="603">
        <v>115.4</v>
      </c>
      <c r="N2321" s="603">
        <v>92.3</v>
      </c>
      <c r="O2321" s="603">
        <v>28.4</v>
      </c>
      <c r="P2321" s="603">
        <v>15.49</v>
      </c>
      <c r="Q2321" s="603">
        <v>15.01</v>
      </c>
      <c r="R2321" s="603">
        <v>15.47</v>
      </c>
      <c r="S2321" s="603">
        <v>15.32</v>
      </c>
      <c r="T2321" s="603">
        <v>766</v>
      </c>
      <c r="U2321" s="603">
        <v>3.07</v>
      </c>
      <c r="V2321" s="600">
        <v>9</v>
      </c>
    </row>
    <row r="2322" s="5" customFormat="1" customHeight="1" spans="1:22">
      <c r="A2322" s="241"/>
      <c r="B2322" s="41"/>
      <c r="C2322" s="37"/>
      <c r="D2322" s="587" t="s">
        <v>823</v>
      </c>
      <c r="E2322" s="603">
        <v>102</v>
      </c>
      <c r="F2322" s="604">
        <v>155</v>
      </c>
      <c r="G2322" s="603">
        <v>4.1</v>
      </c>
      <c r="H2322" s="603">
        <v>30.7</v>
      </c>
      <c r="I2322" s="603">
        <v>648.8</v>
      </c>
      <c r="J2322" s="603">
        <v>24.9</v>
      </c>
      <c r="K2322" s="603">
        <v>81.1</v>
      </c>
      <c r="L2322" s="603">
        <v>124.9</v>
      </c>
      <c r="M2322" s="603">
        <v>111.6</v>
      </c>
      <c r="N2322" s="603">
        <v>89.4</v>
      </c>
      <c r="O2322" s="603">
        <v>28.8</v>
      </c>
      <c r="P2322" s="603">
        <v>17.57</v>
      </c>
      <c r="Q2322" s="603">
        <v>17.7</v>
      </c>
      <c r="R2322" s="603">
        <v>17.47</v>
      </c>
      <c r="S2322" s="603">
        <v>17.58</v>
      </c>
      <c r="T2322" s="603">
        <v>879</v>
      </c>
      <c r="U2322" s="603">
        <v>6.47</v>
      </c>
      <c r="V2322" s="600">
        <v>4</v>
      </c>
    </row>
    <row r="2323" s="5" customFormat="1" customHeight="1" spans="1:22">
      <c r="A2323" s="241"/>
      <c r="B2323" s="41"/>
      <c r="C2323" s="37"/>
      <c r="D2323" s="587" t="s">
        <v>1064</v>
      </c>
      <c r="E2323" s="603">
        <v>97.7</v>
      </c>
      <c r="F2323" s="604">
        <v>142</v>
      </c>
      <c r="G2323" s="603">
        <v>7.1</v>
      </c>
      <c r="H2323" s="603">
        <v>29.5</v>
      </c>
      <c r="I2323" s="603">
        <v>315.49</v>
      </c>
      <c r="J2323" s="603">
        <v>25.2</v>
      </c>
      <c r="K2323" s="603">
        <v>85.42</v>
      </c>
      <c r="L2323" s="603">
        <v>153.9</v>
      </c>
      <c r="M2323" s="603">
        <v>132.9</v>
      </c>
      <c r="N2323" s="603">
        <v>86.3</v>
      </c>
      <c r="O2323" s="603">
        <v>28.06</v>
      </c>
      <c r="P2323" s="603">
        <v>16.95</v>
      </c>
      <c r="Q2323" s="603">
        <v>14.54</v>
      </c>
      <c r="R2323" s="603">
        <v>14.8</v>
      </c>
      <c r="S2323" s="603">
        <v>15.43</v>
      </c>
      <c r="T2323" s="603">
        <v>868.95</v>
      </c>
      <c r="U2323" s="603">
        <v>-9.92</v>
      </c>
      <c r="V2323" s="600">
        <v>14</v>
      </c>
    </row>
    <row r="2324" s="5" customFormat="1" customHeight="1" spans="1:22">
      <c r="A2324" s="241"/>
      <c r="B2324" s="41"/>
      <c r="C2324" s="37"/>
      <c r="D2324" s="587" t="s">
        <v>788</v>
      </c>
      <c r="E2324" s="603">
        <v>92</v>
      </c>
      <c r="F2324" s="604">
        <v>144</v>
      </c>
      <c r="G2324" s="603">
        <v>8.43</v>
      </c>
      <c r="H2324" s="603">
        <v>27.67</v>
      </c>
      <c r="I2324" s="603">
        <v>228.23</v>
      </c>
      <c r="J2324" s="603">
        <v>20.08</v>
      </c>
      <c r="K2324" s="603">
        <v>72.58</v>
      </c>
      <c r="L2324" s="603">
        <v>132</v>
      </c>
      <c r="M2324" s="603">
        <v>126.4</v>
      </c>
      <c r="N2324" s="603">
        <v>95.7</v>
      </c>
      <c r="O2324" s="603">
        <v>31.77</v>
      </c>
      <c r="P2324" s="603">
        <v>12.9</v>
      </c>
      <c r="Q2324" s="603">
        <v>12.78</v>
      </c>
      <c r="R2324" s="603">
        <v>12.38</v>
      </c>
      <c r="S2324" s="603">
        <v>12.69</v>
      </c>
      <c r="T2324" s="603">
        <v>634.27</v>
      </c>
      <c r="U2324" s="603">
        <v>3.84</v>
      </c>
      <c r="V2324" s="600">
        <v>4</v>
      </c>
    </row>
    <row r="2325" s="5" customFormat="1" customHeight="1" spans="1:22">
      <c r="A2325" s="241"/>
      <c r="B2325" s="41"/>
      <c r="C2325" s="37"/>
      <c r="D2325" s="587" t="s">
        <v>733</v>
      </c>
      <c r="E2325" s="603">
        <v>104.4</v>
      </c>
      <c r="F2325" s="604">
        <v>159</v>
      </c>
      <c r="G2325" s="603">
        <v>5.38</v>
      </c>
      <c r="H2325" s="603">
        <v>30.65</v>
      </c>
      <c r="I2325" s="603">
        <v>469.7</v>
      </c>
      <c r="J2325" s="603">
        <v>23.77</v>
      </c>
      <c r="K2325" s="603">
        <v>77.55</v>
      </c>
      <c r="L2325" s="603">
        <v>120.09</v>
      </c>
      <c r="M2325" s="603">
        <v>115.94</v>
      </c>
      <c r="N2325" s="603">
        <v>96.55</v>
      </c>
      <c r="O2325" s="603">
        <v>28.62</v>
      </c>
      <c r="P2325" s="603">
        <v>16.66</v>
      </c>
      <c r="Q2325" s="603">
        <v>16.56</v>
      </c>
      <c r="R2325" s="603">
        <v>16.44</v>
      </c>
      <c r="S2325" s="603">
        <v>16.55</v>
      </c>
      <c r="T2325" s="603">
        <v>729.84</v>
      </c>
      <c r="U2325" s="603">
        <v>12</v>
      </c>
      <c r="V2325" s="600">
        <v>4</v>
      </c>
    </row>
    <row r="2326" s="5" customFormat="1" customHeight="1" spans="1:22">
      <c r="A2326" s="241"/>
      <c r="B2326" s="41"/>
      <c r="C2326" s="37"/>
      <c r="D2326" s="587" t="s">
        <v>815</v>
      </c>
      <c r="E2326" s="603">
        <v>99.3</v>
      </c>
      <c r="F2326" s="604">
        <v>151</v>
      </c>
      <c r="G2326" s="603">
        <v>8.5</v>
      </c>
      <c r="H2326" s="603">
        <v>38</v>
      </c>
      <c r="I2326" s="603">
        <v>348.7</v>
      </c>
      <c r="J2326" s="603">
        <v>24.7</v>
      </c>
      <c r="K2326" s="603">
        <v>65</v>
      </c>
      <c r="L2326" s="603">
        <v>108</v>
      </c>
      <c r="M2326" s="603">
        <v>94.7</v>
      </c>
      <c r="N2326" s="603">
        <v>87.8</v>
      </c>
      <c r="O2326" s="603">
        <v>28.1</v>
      </c>
      <c r="P2326" s="603">
        <v>14.63</v>
      </c>
      <c r="Q2326" s="603">
        <v>14.37</v>
      </c>
      <c r="R2326" s="603">
        <v>12.43</v>
      </c>
      <c r="S2326" s="603">
        <v>13.81</v>
      </c>
      <c r="T2326" s="603">
        <v>690.5</v>
      </c>
      <c r="U2326" s="603">
        <v>4.94</v>
      </c>
      <c r="V2326" s="600">
        <v>6</v>
      </c>
    </row>
    <row r="2327" s="5" customFormat="1" customHeight="1" spans="1:22">
      <c r="A2327" s="241"/>
      <c r="B2327" s="41"/>
      <c r="C2327" s="37"/>
      <c r="D2327" s="587" t="s">
        <v>727</v>
      </c>
      <c r="E2327" s="603">
        <v>117</v>
      </c>
      <c r="F2327" s="604">
        <v>158</v>
      </c>
      <c r="G2327" s="603">
        <v>7.5</v>
      </c>
      <c r="H2327" s="603">
        <v>37</v>
      </c>
      <c r="I2327" s="603">
        <v>494.6</v>
      </c>
      <c r="J2327" s="603">
        <v>23.3</v>
      </c>
      <c r="K2327" s="603">
        <v>63</v>
      </c>
      <c r="L2327" s="603">
        <v>129</v>
      </c>
      <c r="M2327" s="603">
        <v>121.5</v>
      </c>
      <c r="N2327" s="603">
        <v>94.19</v>
      </c>
      <c r="O2327" s="603">
        <v>28.55</v>
      </c>
      <c r="P2327" s="603">
        <v>17.88</v>
      </c>
      <c r="Q2327" s="603">
        <v>17.72</v>
      </c>
      <c r="R2327" s="603">
        <v>17.76</v>
      </c>
      <c r="S2327" s="603">
        <v>17.79</v>
      </c>
      <c r="T2327" s="603">
        <v>760.2</v>
      </c>
      <c r="U2327" s="603">
        <v>8.72</v>
      </c>
      <c r="V2327" s="600">
        <v>1</v>
      </c>
    </row>
    <row r="2328" s="5" customFormat="1" customHeight="1" spans="1:22">
      <c r="A2328" s="241"/>
      <c r="B2328" s="41"/>
      <c r="C2328" s="37"/>
      <c r="D2328" s="587" t="s">
        <v>1077</v>
      </c>
      <c r="E2328" s="603">
        <v>94.1</v>
      </c>
      <c r="F2328" s="604">
        <v>157</v>
      </c>
      <c r="G2328" s="603">
        <v>7.4</v>
      </c>
      <c r="H2328" s="603">
        <v>30.3</v>
      </c>
      <c r="I2328" s="603">
        <v>271.4</v>
      </c>
      <c r="J2328" s="603">
        <v>23.1</v>
      </c>
      <c r="K2328" s="603">
        <v>84</v>
      </c>
      <c r="L2328" s="603">
        <v>152.7</v>
      </c>
      <c r="M2328" s="603">
        <v>148.4</v>
      </c>
      <c r="N2328" s="603">
        <v>97.2</v>
      </c>
      <c r="O2328" s="603">
        <v>26.7</v>
      </c>
      <c r="P2328" s="603">
        <v>17.03</v>
      </c>
      <c r="Q2328" s="603">
        <v>16.92</v>
      </c>
      <c r="R2328" s="603">
        <v>16.97</v>
      </c>
      <c r="S2328" s="603">
        <v>16.97</v>
      </c>
      <c r="T2328" s="603">
        <v>851.2</v>
      </c>
      <c r="U2328" s="603">
        <v>9.01</v>
      </c>
      <c r="V2328" s="600">
        <v>3</v>
      </c>
    </row>
    <row r="2329" s="5" customFormat="1" customHeight="1" spans="1:22">
      <c r="A2329" s="241"/>
      <c r="B2329" s="41"/>
      <c r="C2329" s="37"/>
      <c r="D2329" s="587" t="s">
        <v>974</v>
      </c>
      <c r="E2329" s="603">
        <v>96.9</v>
      </c>
      <c r="F2329" s="604">
        <v>162</v>
      </c>
      <c r="G2329" s="603">
        <v>7.9</v>
      </c>
      <c r="H2329" s="603">
        <v>34.6</v>
      </c>
      <c r="I2329" s="603">
        <v>437.97</v>
      </c>
      <c r="J2329" s="603">
        <v>23.1</v>
      </c>
      <c r="K2329" s="603">
        <v>66.8</v>
      </c>
      <c r="L2329" s="603">
        <v>145</v>
      </c>
      <c r="M2329" s="603">
        <v>128.1</v>
      </c>
      <c r="N2329" s="603">
        <v>88.3</v>
      </c>
      <c r="O2329" s="603">
        <v>26.9</v>
      </c>
      <c r="P2329" s="603">
        <v>14.45</v>
      </c>
      <c r="Q2329" s="603">
        <v>14.15</v>
      </c>
      <c r="R2329" s="603">
        <v>14.3</v>
      </c>
      <c r="S2329" s="603">
        <v>14.3</v>
      </c>
      <c r="T2329" s="603">
        <v>715</v>
      </c>
      <c r="U2329" s="603">
        <v>3.62</v>
      </c>
      <c r="V2329" s="600">
        <v>8</v>
      </c>
    </row>
    <row r="2330" s="5" customFormat="1" customHeight="1" spans="1:22">
      <c r="A2330" s="241"/>
      <c r="B2330" s="41"/>
      <c r="C2330" s="37"/>
      <c r="D2330" s="591" t="s">
        <v>580</v>
      </c>
      <c r="E2330" s="610">
        <v>100.5</v>
      </c>
      <c r="F2330" s="611">
        <v>154</v>
      </c>
      <c r="G2330" s="610">
        <v>7</v>
      </c>
      <c r="H2330" s="610">
        <v>31.7</v>
      </c>
      <c r="I2330" s="610">
        <v>396.03</v>
      </c>
      <c r="J2330" s="610">
        <v>23.3</v>
      </c>
      <c r="K2330" s="610">
        <v>75.1</v>
      </c>
      <c r="L2330" s="610">
        <v>132.5</v>
      </c>
      <c r="M2330" s="610">
        <v>121.8</v>
      </c>
      <c r="N2330" s="610">
        <v>91.86</v>
      </c>
      <c r="O2330" s="610">
        <v>28.1</v>
      </c>
      <c r="P2330" s="610">
        <v>16.18</v>
      </c>
      <c r="Q2330" s="610">
        <v>15.73</v>
      </c>
      <c r="R2330" s="610">
        <v>15.65</v>
      </c>
      <c r="S2330" s="610">
        <v>15.85</v>
      </c>
      <c r="T2330" s="610">
        <v>779.87</v>
      </c>
      <c r="U2330" s="610">
        <v>4.23</v>
      </c>
      <c r="V2330" s="615">
        <v>3</v>
      </c>
    </row>
    <row r="2331" s="5" customFormat="1" customHeight="1" spans="1:22">
      <c r="A2331" s="241">
        <v>2020</v>
      </c>
      <c r="B2331" s="41"/>
      <c r="C2331" s="37" t="s">
        <v>1084</v>
      </c>
      <c r="D2331" s="594" t="s">
        <v>741</v>
      </c>
      <c r="E2331" s="589">
        <v>105.1</v>
      </c>
      <c r="F2331" s="590">
        <v>161</v>
      </c>
      <c r="G2331" s="589">
        <v>5.05</v>
      </c>
      <c r="H2331" s="589">
        <v>26.88</v>
      </c>
      <c r="I2331" s="589">
        <v>432.3</v>
      </c>
      <c r="J2331" s="589">
        <v>20.63</v>
      </c>
      <c r="K2331" s="589">
        <v>76.73</v>
      </c>
      <c r="L2331" s="589">
        <v>140.76</v>
      </c>
      <c r="M2331" s="589">
        <v>136.62</v>
      </c>
      <c r="N2331" s="589">
        <v>97.06</v>
      </c>
      <c r="O2331" s="589">
        <v>27.65</v>
      </c>
      <c r="P2331" s="589">
        <v>180.49</v>
      </c>
      <c r="Q2331" s="589">
        <v>180.03</v>
      </c>
      <c r="R2331" s="149"/>
      <c r="S2331" s="589">
        <v>180.3</v>
      </c>
      <c r="T2331" s="589">
        <v>709.43</v>
      </c>
      <c r="U2331" s="589">
        <v>6.19</v>
      </c>
      <c r="V2331" s="600">
        <v>3</v>
      </c>
    </row>
    <row r="2332" s="5" customFormat="1" customHeight="1" spans="1:22">
      <c r="A2332" s="241"/>
      <c r="B2332" s="41"/>
      <c r="C2332" s="37"/>
      <c r="D2332" s="587" t="s">
        <v>727</v>
      </c>
      <c r="E2332" s="124">
        <v>97.2</v>
      </c>
      <c r="F2332" s="588">
        <v>147</v>
      </c>
      <c r="G2332" s="124">
        <v>5.5</v>
      </c>
      <c r="H2332" s="124">
        <v>31.9</v>
      </c>
      <c r="I2332" s="124">
        <v>581.8</v>
      </c>
      <c r="J2332" s="124">
        <v>20.9</v>
      </c>
      <c r="K2332" s="124">
        <v>59.4</v>
      </c>
      <c r="L2332" s="124">
        <v>130.7</v>
      </c>
      <c r="M2332" s="124">
        <v>127.5</v>
      </c>
      <c r="N2332" s="124">
        <v>97.5</v>
      </c>
      <c r="O2332" s="124">
        <v>28</v>
      </c>
      <c r="P2332" s="124">
        <v>160.08</v>
      </c>
      <c r="Q2332" s="124">
        <v>176.6</v>
      </c>
      <c r="R2332" s="149"/>
      <c r="S2332" s="124">
        <v>168.34</v>
      </c>
      <c r="T2332" s="124">
        <v>673.4</v>
      </c>
      <c r="U2332" s="124">
        <v>4.62</v>
      </c>
      <c r="V2332" s="600">
        <v>5</v>
      </c>
    </row>
    <row r="2333" s="5" customFormat="1" customHeight="1" spans="1:22">
      <c r="A2333" s="241"/>
      <c r="B2333" s="41"/>
      <c r="C2333" s="37"/>
      <c r="D2333" s="587" t="s">
        <v>787</v>
      </c>
      <c r="E2333" s="124">
        <v>102</v>
      </c>
      <c r="F2333" s="588">
        <v>151</v>
      </c>
      <c r="G2333" s="124">
        <v>7.3</v>
      </c>
      <c r="H2333" s="124">
        <v>33.7</v>
      </c>
      <c r="I2333" s="124">
        <v>361.6</v>
      </c>
      <c r="J2333" s="124">
        <v>21.9</v>
      </c>
      <c r="K2333" s="124">
        <v>65</v>
      </c>
      <c r="L2333" s="124">
        <v>118.7</v>
      </c>
      <c r="M2333" s="124">
        <v>115.5</v>
      </c>
      <c r="N2333" s="124">
        <v>97.3</v>
      </c>
      <c r="O2333" s="124">
        <v>28.8</v>
      </c>
      <c r="P2333" s="124">
        <v>346.52</v>
      </c>
      <c r="Q2333" s="124">
        <v>358.02</v>
      </c>
      <c r="R2333" s="149"/>
      <c r="S2333" s="124">
        <v>352.27</v>
      </c>
      <c r="T2333" s="124">
        <v>704.5</v>
      </c>
      <c r="U2333" s="124">
        <v>8.99</v>
      </c>
      <c r="V2333" s="600">
        <v>5</v>
      </c>
    </row>
    <row r="2334" s="5" customFormat="1" customHeight="1" spans="1:22">
      <c r="A2334" s="241"/>
      <c r="B2334" s="41"/>
      <c r="C2334" s="37"/>
      <c r="D2334" s="587" t="s">
        <v>989</v>
      </c>
      <c r="E2334" s="124">
        <v>92.1</v>
      </c>
      <c r="F2334" s="588">
        <v>157</v>
      </c>
      <c r="G2334" s="124">
        <v>7</v>
      </c>
      <c r="H2334" s="124">
        <v>33.4</v>
      </c>
      <c r="I2334" s="124">
        <v>377.1</v>
      </c>
      <c r="J2334" s="124">
        <v>23.2</v>
      </c>
      <c r="K2334" s="124">
        <v>69.5</v>
      </c>
      <c r="L2334" s="124">
        <v>133.6</v>
      </c>
      <c r="M2334" s="124">
        <v>108.9</v>
      </c>
      <c r="N2334" s="124">
        <v>81.5</v>
      </c>
      <c r="O2334" s="124">
        <v>26.3</v>
      </c>
      <c r="P2334" s="124">
        <v>222.8</v>
      </c>
      <c r="Q2334" s="124">
        <v>215.2</v>
      </c>
      <c r="R2334" s="149"/>
      <c r="S2334" s="124">
        <v>219</v>
      </c>
      <c r="T2334" s="124">
        <v>730</v>
      </c>
      <c r="U2334" s="124">
        <v>2.53</v>
      </c>
      <c r="V2334" s="598">
        <v>4</v>
      </c>
    </row>
    <row r="2335" s="5" customFormat="1" customHeight="1" spans="1:22">
      <c r="A2335" s="241"/>
      <c r="B2335" s="41"/>
      <c r="C2335" s="37"/>
      <c r="D2335" s="587" t="s">
        <v>826</v>
      </c>
      <c r="E2335" s="124">
        <v>96.8</v>
      </c>
      <c r="F2335" s="588">
        <v>156</v>
      </c>
      <c r="G2335" s="124">
        <v>6.3</v>
      </c>
      <c r="H2335" s="124">
        <v>21.6</v>
      </c>
      <c r="I2335" s="124">
        <v>244.7</v>
      </c>
      <c r="J2335" s="124">
        <v>18.7</v>
      </c>
      <c r="K2335" s="124">
        <v>86.5</v>
      </c>
      <c r="L2335" s="124">
        <v>125.7</v>
      </c>
      <c r="M2335" s="124">
        <v>122.1</v>
      </c>
      <c r="N2335" s="124">
        <v>97.2</v>
      </c>
      <c r="O2335" s="124">
        <v>29.7</v>
      </c>
      <c r="P2335" s="124">
        <v>181.7</v>
      </c>
      <c r="Q2335" s="124">
        <v>161.6</v>
      </c>
      <c r="R2335" s="149"/>
      <c r="S2335" s="124">
        <v>171.67</v>
      </c>
      <c r="T2335" s="124">
        <v>686.7</v>
      </c>
      <c r="U2335" s="124">
        <v>3.17</v>
      </c>
      <c r="V2335" s="600">
        <v>2</v>
      </c>
    </row>
    <row r="2336" s="5" customFormat="1" customHeight="1" spans="1:22">
      <c r="A2336" s="241"/>
      <c r="B2336" s="41"/>
      <c r="C2336" s="37"/>
      <c r="D2336" s="587" t="s">
        <v>823</v>
      </c>
      <c r="E2336" s="589">
        <v>108</v>
      </c>
      <c r="F2336" s="590">
        <v>147</v>
      </c>
      <c r="G2336" s="589">
        <v>5.8</v>
      </c>
      <c r="H2336" s="589">
        <v>22</v>
      </c>
      <c r="I2336" s="589">
        <v>277.8</v>
      </c>
      <c r="J2336" s="589">
        <v>18.6</v>
      </c>
      <c r="K2336" s="589">
        <v>84.5</v>
      </c>
      <c r="L2336" s="589">
        <v>165.9</v>
      </c>
      <c r="M2336" s="589">
        <v>154.1</v>
      </c>
      <c r="N2336" s="589">
        <v>92.9</v>
      </c>
      <c r="O2336" s="589">
        <v>28.3</v>
      </c>
      <c r="P2336" s="589">
        <v>331.6</v>
      </c>
      <c r="Q2336" s="589">
        <v>378.4</v>
      </c>
      <c r="R2336" s="149"/>
      <c r="S2336" s="589">
        <v>355</v>
      </c>
      <c r="T2336" s="589">
        <v>710</v>
      </c>
      <c r="U2336" s="589">
        <v>6.7</v>
      </c>
      <c r="V2336" s="600">
        <v>3</v>
      </c>
    </row>
    <row r="2337" s="5" customFormat="1" customHeight="1" spans="1:22">
      <c r="A2337" s="241"/>
      <c r="B2337" s="41"/>
      <c r="C2337" s="37"/>
      <c r="D2337" s="591" t="s">
        <v>580</v>
      </c>
      <c r="E2337" s="131">
        <v>100.2</v>
      </c>
      <c r="F2337" s="601">
        <v>153.2</v>
      </c>
      <c r="G2337" s="131">
        <v>6.2</v>
      </c>
      <c r="H2337" s="131">
        <v>28.2</v>
      </c>
      <c r="I2337" s="131">
        <v>379.2</v>
      </c>
      <c r="J2337" s="131">
        <v>20.7</v>
      </c>
      <c r="K2337" s="131">
        <v>73.6</v>
      </c>
      <c r="L2337" s="131">
        <v>135.9</v>
      </c>
      <c r="M2337" s="131">
        <v>127.4</v>
      </c>
      <c r="N2337" s="131">
        <v>93.9</v>
      </c>
      <c r="O2337" s="131">
        <v>28.1</v>
      </c>
      <c r="P2337" s="131">
        <v>237.2</v>
      </c>
      <c r="Q2337" s="131">
        <v>245</v>
      </c>
      <c r="R2337" s="612"/>
      <c r="S2337" s="131">
        <v>245.5</v>
      </c>
      <c r="T2337" s="131">
        <v>702.3</v>
      </c>
      <c r="U2337" s="131">
        <v>5.4</v>
      </c>
      <c r="V2337" s="599">
        <v>3</v>
      </c>
    </row>
    <row r="2338" s="5" customFormat="1" customHeight="1" spans="1:22">
      <c r="A2338" s="241">
        <v>2018</v>
      </c>
      <c r="B2338" s="447" t="s">
        <v>1085</v>
      </c>
      <c r="C2338" s="37" t="s">
        <v>1086</v>
      </c>
      <c r="D2338" s="602" t="s">
        <v>822</v>
      </c>
      <c r="E2338" s="603">
        <v>93</v>
      </c>
      <c r="F2338" s="604">
        <v>158</v>
      </c>
      <c r="G2338" s="603">
        <v>8.3</v>
      </c>
      <c r="H2338" s="603">
        <v>30.6</v>
      </c>
      <c r="I2338" s="603">
        <v>369.1</v>
      </c>
      <c r="J2338" s="603">
        <v>21.7</v>
      </c>
      <c r="K2338" s="603">
        <v>71</v>
      </c>
      <c r="L2338" s="603">
        <v>133.5</v>
      </c>
      <c r="M2338" s="603">
        <v>128.1</v>
      </c>
      <c r="N2338" s="603">
        <v>95.9</v>
      </c>
      <c r="O2338" s="603">
        <v>28.2</v>
      </c>
      <c r="P2338" s="603">
        <v>16.9</v>
      </c>
      <c r="Q2338" s="603">
        <v>16.5</v>
      </c>
      <c r="R2338" s="603">
        <v>15</v>
      </c>
      <c r="S2338" s="603">
        <v>16.1</v>
      </c>
      <c r="T2338" s="603">
        <v>806.5</v>
      </c>
      <c r="U2338" s="603">
        <v>-0.6</v>
      </c>
      <c r="V2338" s="600">
        <v>11</v>
      </c>
    </row>
    <row r="2339" s="5" customFormat="1" customHeight="1" spans="1:22">
      <c r="A2339" s="241"/>
      <c r="B2339" s="41"/>
      <c r="C2339" s="37"/>
      <c r="D2339" s="602" t="s">
        <v>824</v>
      </c>
      <c r="E2339" s="603">
        <v>92</v>
      </c>
      <c r="F2339" s="604">
        <v>152</v>
      </c>
      <c r="G2339" s="603">
        <v>6.2</v>
      </c>
      <c r="H2339" s="603">
        <v>27.3</v>
      </c>
      <c r="I2339" s="603">
        <v>339.7</v>
      </c>
      <c r="J2339" s="603">
        <v>21.4</v>
      </c>
      <c r="K2339" s="603">
        <v>78.4</v>
      </c>
      <c r="L2339" s="603">
        <v>139.2</v>
      </c>
      <c r="M2339" s="603">
        <v>132.1</v>
      </c>
      <c r="N2339" s="603">
        <v>94.9</v>
      </c>
      <c r="O2339" s="603">
        <v>28.33</v>
      </c>
      <c r="P2339" s="603">
        <v>14.59</v>
      </c>
      <c r="Q2339" s="603">
        <v>14.67</v>
      </c>
      <c r="R2339" s="603">
        <v>14.57</v>
      </c>
      <c r="S2339" s="603">
        <v>14.61</v>
      </c>
      <c r="T2339" s="603">
        <v>730.5</v>
      </c>
      <c r="U2339" s="603">
        <v>3.18</v>
      </c>
      <c r="V2339" s="600">
        <v>3</v>
      </c>
    </row>
    <row r="2340" s="5" customFormat="1" customHeight="1" spans="1:22">
      <c r="A2340" s="241"/>
      <c r="B2340" s="41"/>
      <c r="C2340" s="37"/>
      <c r="D2340" s="602" t="s">
        <v>823</v>
      </c>
      <c r="E2340" s="603">
        <v>98</v>
      </c>
      <c r="F2340" s="604">
        <v>155</v>
      </c>
      <c r="G2340" s="603">
        <v>7</v>
      </c>
      <c r="H2340" s="603">
        <v>28.4</v>
      </c>
      <c r="I2340" s="603">
        <v>303.9</v>
      </c>
      <c r="J2340" s="603">
        <v>23.8</v>
      </c>
      <c r="K2340" s="603">
        <v>83.71</v>
      </c>
      <c r="L2340" s="603">
        <v>130.3</v>
      </c>
      <c r="M2340" s="603">
        <v>121.5</v>
      </c>
      <c r="N2340" s="603">
        <v>93.25</v>
      </c>
      <c r="O2340" s="603">
        <v>26.83</v>
      </c>
      <c r="P2340" s="603">
        <v>13.96</v>
      </c>
      <c r="Q2340" s="603">
        <v>14.38</v>
      </c>
      <c r="R2340" s="603">
        <v>13.71</v>
      </c>
      <c r="S2340" s="603">
        <v>14.02</v>
      </c>
      <c r="T2340" s="603">
        <v>701</v>
      </c>
      <c r="U2340" s="603">
        <v>2.56</v>
      </c>
      <c r="V2340" s="600">
        <v>5</v>
      </c>
    </row>
    <row r="2341" s="5" customFormat="1" customHeight="1" spans="1:22">
      <c r="A2341" s="241"/>
      <c r="B2341" s="41"/>
      <c r="C2341" s="37"/>
      <c r="D2341" s="602" t="s">
        <v>1064</v>
      </c>
      <c r="E2341" s="603">
        <v>100</v>
      </c>
      <c r="F2341" s="604">
        <v>156</v>
      </c>
      <c r="G2341" s="603">
        <v>8</v>
      </c>
      <c r="H2341" s="603">
        <v>28.2</v>
      </c>
      <c r="I2341" s="603">
        <v>250.6</v>
      </c>
      <c r="J2341" s="603">
        <v>21.3</v>
      </c>
      <c r="K2341" s="603">
        <v>75.4</v>
      </c>
      <c r="L2341" s="603">
        <v>127.7</v>
      </c>
      <c r="M2341" s="603">
        <v>118.4</v>
      </c>
      <c r="N2341" s="603">
        <v>92.7</v>
      </c>
      <c r="O2341" s="603">
        <v>26.18</v>
      </c>
      <c r="P2341" s="603">
        <v>14.96</v>
      </c>
      <c r="Q2341" s="603">
        <v>15.18</v>
      </c>
      <c r="R2341" s="603">
        <v>14.42</v>
      </c>
      <c r="S2341" s="603">
        <v>14.85</v>
      </c>
      <c r="T2341" s="603">
        <v>742.7</v>
      </c>
      <c r="U2341" s="603">
        <v>1.2</v>
      </c>
      <c r="V2341" s="600">
        <v>7</v>
      </c>
    </row>
    <row r="2342" s="5" customFormat="1" customHeight="1" spans="1:22">
      <c r="A2342" s="241"/>
      <c r="B2342" s="41"/>
      <c r="C2342" s="37"/>
      <c r="D2342" s="602" t="s">
        <v>788</v>
      </c>
      <c r="E2342" s="603">
        <v>96.4</v>
      </c>
      <c r="F2342" s="604">
        <v>151</v>
      </c>
      <c r="G2342" s="603">
        <v>7.3</v>
      </c>
      <c r="H2342" s="603">
        <v>24.7</v>
      </c>
      <c r="I2342" s="603">
        <v>240.8</v>
      </c>
      <c r="J2342" s="603">
        <v>20</v>
      </c>
      <c r="K2342" s="603">
        <v>80.78</v>
      </c>
      <c r="L2342" s="603">
        <v>132.8</v>
      </c>
      <c r="M2342" s="603">
        <v>124.6</v>
      </c>
      <c r="N2342" s="603">
        <v>93.8</v>
      </c>
      <c r="O2342" s="603">
        <v>24.1</v>
      </c>
      <c r="P2342" s="603">
        <v>13.22</v>
      </c>
      <c r="Q2342" s="603">
        <v>13.21</v>
      </c>
      <c r="R2342" s="603">
        <v>13.22</v>
      </c>
      <c r="S2342" s="603">
        <v>13.22</v>
      </c>
      <c r="T2342" s="603">
        <v>660.8</v>
      </c>
      <c r="U2342" s="603">
        <v>1.56</v>
      </c>
      <c r="V2342" s="600">
        <v>5</v>
      </c>
    </row>
    <row r="2343" s="5" customFormat="1" customHeight="1" spans="1:22">
      <c r="A2343" s="241"/>
      <c r="B2343" s="41"/>
      <c r="C2343" s="37"/>
      <c r="D2343" s="602" t="s">
        <v>733</v>
      </c>
      <c r="E2343" s="603">
        <v>100.6</v>
      </c>
      <c r="F2343" s="604">
        <v>154</v>
      </c>
      <c r="G2343" s="603">
        <v>5</v>
      </c>
      <c r="H2343" s="603">
        <v>24.7</v>
      </c>
      <c r="I2343" s="603">
        <v>375</v>
      </c>
      <c r="J2343" s="603">
        <v>19</v>
      </c>
      <c r="K2343" s="603">
        <v>76.91</v>
      </c>
      <c r="L2343" s="603">
        <v>163.5</v>
      </c>
      <c r="M2343" s="603">
        <v>149.3</v>
      </c>
      <c r="N2343" s="603">
        <v>91.33</v>
      </c>
      <c r="O2343" s="603">
        <v>25.7</v>
      </c>
      <c r="P2343" s="603">
        <v>15.34</v>
      </c>
      <c r="Q2343" s="603">
        <v>15.47</v>
      </c>
      <c r="R2343" s="603">
        <v>15.45</v>
      </c>
      <c r="S2343" s="603">
        <v>15.42</v>
      </c>
      <c r="T2343" s="603">
        <v>679.9</v>
      </c>
      <c r="U2343" s="603">
        <v>9.86</v>
      </c>
      <c r="V2343" s="600">
        <v>2</v>
      </c>
    </row>
    <row r="2344" s="5" customFormat="1" customHeight="1" spans="1:22">
      <c r="A2344" s="241"/>
      <c r="B2344" s="41"/>
      <c r="C2344" s="37"/>
      <c r="D2344" s="602" t="s">
        <v>815</v>
      </c>
      <c r="E2344" s="603">
        <v>107.3</v>
      </c>
      <c r="F2344" s="604">
        <v>149</v>
      </c>
      <c r="G2344" s="603">
        <v>7.6</v>
      </c>
      <c r="H2344" s="603">
        <v>28.3</v>
      </c>
      <c r="I2344" s="603">
        <v>272.4</v>
      </c>
      <c r="J2344" s="603">
        <v>20.8</v>
      </c>
      <c r="K2344" s="603">
        <v>73.3</v>
      </c>
      <c r="L2344" s="603">
        <v>114.1</v>
      </c>
      <c r="M2344" s="603">
        <v>94.5</v>
      </c>
      <c r="N2344" s="603">
        <v>82.8</v>
      </c>
      <c r="O2344" s="603">
        <v>22.53</v>
      </c>
      <c r="P2344" s="603">
        <v>13.48</v>
      </c>
      <c r="Q2344" s="603">
        <v>13.41</v>
      </c>
      <c r="R2344" s="603">
        <v>13.73</v>
      </c>
      <c r="S2344" s="603">
        <v>13.54</v>
      </c>
      <c r="T2344" s="603">
        <v>677</v>
      </c>
      <c r="U2344" s="603">
        <v>3.68</v>
      </c>
      <c r="V2344" s="600">
        <v>5</v>
      </c>
    </row>
    <row r="2345" s="5" customFormat="1" customHeight="1" spans="1:22">
      <c r="A2345" s="241"/>
      <c r="B2345" s="41"/>
      <c r="C2345" s="37"/>
      <c r="D2345" s="602" t="s">
        <v>727</v>
      </c>
      <c r="E2345" s="603">
        <v>95.2</v>
      </c>
      <c r="F2345" s="604">
        <v>148</v>
      </c>
      <c r="G2345" s="603">
        <v>8.4</v>
      </c>
      <c r="H2345" s="603">
        <v>38.8</v>
      </c>
      <c r="I2345" s="603">
        <v>359.7</v>
      </c>
      <c r="J2345" s="603">
        <v>23.2</v>
      </c>
      <c r="K2345" s="603">
        <v>59.8</v>
      </c>
      <c r="L2345" s="603">
        <v>132.1</v>
      </c>
      <c r="M2345" s="603">
        <v>120.8</v>
      </c>
      <c r="N2345" s="603">
        <v>91.4</v>
      </c>
      <c r="O2345" s="603">
        <v>26.63</v>
      </c>
      <c r="P2345" s="603">
        <v>16.6</v>
      </c>
      <c r="Q2345" s="603">
        <v>16.82</v>
      </c>
      <c r="R2345" s="603">
        <v>15.92</v>
      </c>
      <c r="S2345" s="603">
        <v>16.45</v>
      </c>
      <c r="T2345" s="603">
        <v>702.9</v>
      </c>
      <c r="U2345" s="603">
        <v>7.82</v>
      </c>
      <c r="V2345" s="600">
        <v>1</v>
      </c>
    </row>
    <row r="2346" s="5" customFormat="1" customHeight="1" spans="1:22">
      <c r="A2346" s="241"/>
      <c r="B2346" s="41"/>
      <c r="C2346" s="37"/>
      <c r="D2346" s="602" t="s">
        <v>1077</v>
      </c>
      <c r="E2346" s="603">
        <v>90.1</v>
      </c>
      <c r="F2346" s="604">
        <v>158</v>
      </c>
      <c r="G2346" s="603">
        <v>3.9</v>
      </c>
      <c r="H2346" s="603">
        <v>26.2</v>
      </c>
      <c r="I2346" s="603">
        <v>430</v>
      </c>
      <c r="J2346" s="603">
        <v>23.3</v>
      </c>
      <c r="K2346" s="603">
        <v>89.1</v>
      </c>
      <c r="L2346" s="603">
        <v>129.8</v>
      </c>
      <c r="M2346" s="603">
        <v>118.8</v>
      </c>
      <c r="N2346" s="603">
        <v>91.5</v>
      </c>
      <c r="O2346" s="603">
        <v>25.7</v>
      </c>
      <c r="P2346" s="603">
        <v>15.97</v>
      </c>
      <c r="Q2346" s="603">
        <v>15.83</v>
      </c>
      <c r="R2346" s="603">
        <v>15.78</v>
      </c>
      <c r="S2346" s="603">
        <v>15.86</v>
      </c>
      <c r="T2346" s="603">
        <v>755.6</v>
      </c>
      <c r="U2346" s="603">
        <v>7.5</v>
      </c>
      <c r="V2346" s="600">
        <v>4</v>
      </c>
    </row>
    <row r="2347" s="5" customFormat="1" customHeight="1" spans="1:22">
      <c r="A2347" s="241"/>
      <c r="B2347" s="41"/>
      <c r="C2347" s="37"/>
      <c r="D2347" s="602" t="s">
        <v>974</v>
      </c>
      <c r="E2347" s="605">
        <v>98.7</v>
      </c>
      <c r="F2347" s="606">
        <v>156</v>
      </c>
      <c r="G2347" s="605">
        <v>8</v>
      </c>
      <c r="H2347" s="605">
        <v>35.3</v>
      </c>
      <c r="I2347" s="605">
        <v>441.3</v>
      </c>
      <c r="J2347" s="605">
        <v>23.5</v>
      </c>
      <c r="K2347" s="605">
        <v>66.57</v>
      </c>
      <c r="L2347" s="605">
        <v>142.4</v>
      </c>
      <c r="M2347" s="605">
        <v>127.3</v>
      </c>
      <c r="N2347" s="603">
        <v>89.4</v>
      </c>
      <c r="O2347" s="605">
        <v>26.7</v>
      </c>
      <c r="P2347" s="605">
        <v>13.9</v>
      </c>
      <c r="Q2347" s="605">
        <v>14.1</v>
      </c>
      <c r="R2347" s="605">
        <v>14.1</v>
      </c>
      <c r="S2347" s="605">
        <v>14.03</v>
      </c>
      <c r="T2347" s="605">
        <v>701.5</v>
      </c>
      <c r="U2347" s="605">
        <v>-4.1</v>
      </c>
      <c r="V2347" s="600">
        <v>12</v>
      </c>
    </row>
    <row r="2348" s="5" customFormat="1" customHeight="1" spans="1:22">
      <c r="A2348" s="241"/>
      <c r="B2348" s="41"/>
      <c r="C2348" s="37"/>
      <c r="D2348" s="607" t="s">
        <v>580</v>
      </c>
      <c r="E2348" s="608">
        <v>97.1</v>
      </c>
      <c r="F2348" s="609">
        <v>153.7</v>
      </c>
      <c r="G2348" s="608">
        <v>7</v>
      </c>
      <c r="H2348" s="608">
        <v>29.3</v>
      </c>
      <c r="I2348" s="608">
        <v>338.2</v>
      </c>
      <c r="J2348" s="608">
        <v>21.8</v>
      </c>
      <c r="K2348" s="608">
        <v>75.5</v>
      </c>
      <c r="L2348" s="608">
        <v>134.5</v>
      </c>
      <c r="M2348" s="608">
        <v>123.5</v>
      </c>
      <c r="N2348" s="608">
        <v>91.7</v>
      </c>
      <c r="O2348" s="608">
        <v>26.09</v>
      </c>
      <c r="P2348" s="608">
        <v>14.89</v>
      </c>
      <c r="Q2348" s="608">
        <v>14.96</v>
      </c>
      <c r="R2348" s="608">
        <v>14.59</v>
      </c>
      <c r="S2348" s="608">
        <v>14.81</v>
      </c>
      <c r="T2348" s="608">
        <v>715.8</v>
      </c>
      <c r="U2348" s="608">
        <v>3.06</v>
      </c>
      <c r="V2348" s="599">
        <v>5</v>
      </c>
    </row>
    <row r="2349" s="5" customFormat="1" customHeight="1" spans="1:22">
      <c r="A2349" s="241">
        <v>2019</v>
      </c>
      <c r="B2349" s="41"/>
      <c r="C2349" s="37" t="s">
        <v>1087</v>
      </c>
      <c r="D2349" s="587" t="s">
        <v>822</v>
      </c>
      <c r="E2349" s="124">
        <v>98.2</v>
      </c>
      <c r="F2349" s="588">
        <v>156</v>
      </c>
      <c r="G2349" s="124">
        <v>6.3</v>
      </c>
      <c r="H2349" s="124">
        <v>22.7</v>
      </c>
      <c r="I2349" s="124">
        <v>358.6</v>
      </c>
      <c r="J2349" s="124">
        <v>19.1</v>
      </c>
      <c r="K2349" s="124">
        <v>84.5</v>
      </c>
      <c r="L2349" s="124">
        <v>141.9</v>
      </c>
      <c r="M2349" s="124">
        <v>129.3</v>
      </c>
      <c r="N2349" s="124">
        <v>91.1</v>
      </c>
      <c r="O2349" s="124">
        <v>26</v>
      </c>
      <c r="P2349" s="614">
        <v>16.84</v>
      </c>
      <c r="Q2349" s="614">
        <v>19.3</v>
      </c>
      <c r="R2349" s="614">
        <v>17.65</v>
      </c>
      <c r="S2349" s="614">
        <v>17.93</v>
      </c>
      <c r="T2349" s="124">
        <v>896.5</v>
      </c>
      <c r="U2349" s="124">
        <v>4.49</v>
      </c>
      <c r="V2349" s="598">
        <v>5</v>
      </c>
    </row>
    <row r="2350" s="5" customFormat="1" customHeight="1" spans="1:22">
      <c r="A2350" s="241"/>
      <c r="B2350" s="41"/>
      <c r="C2350" s="37"/>
      <c r="D2350" s="587" t="s">
        <v>824</v>
      </c>
      <c r="E2350" s="124">
        <v>102</v>
      </c>
      <c r="F2350" s="588">
        <v>155</v>
      </c>
      <c r="G2350" s="124">
        <v>7.6</v>
      </c>
      <c r="H2350" s="124">
        <v>33.5</v>
      </c>
      <c r="I2350" s="124">
        <v>340.8</v>
      </c>
      <c r="J2350" s="124">
        <v>22.1</v>
      </c>
      <c r="K2350" s="124">
        <v>65.9</v>
      </c>
      <c r="L2350" s="124">
        <v>139.5</v>
      </c>
      <c r="M2350" s="124">
        <v>133.9</v>
      </c>
      <c r="N2350" s="124">
        <v>96</v>
      </c>
      <c r="O2350" s="124">
        <v>28.4</v>
      </c>
      <c r="P2350" s="124">
        <v>16.05</v>
      </c>
      <c r="Q2350" s="124">
        <v>16.56</v>
      </c>
      <c r="R2350" s="124">
        <v>15.89</v>
      </c>
      <c r="S2350" s="124">
        <v>16.16</v>
      </c>
      <c r="T2350" s="124">
        <v>808.2</v>
      </c>
      <c r="U2350" s="124">
        <v>8.75</v>
      </c>
      <c r="V2350" s="598">
        <v>3</v>
      </c>
    </row>
    <row r="2351" s="5" customFormat="1" customHeight="1" spans="1:22">
      <c r="A2351" s="241"/>
      <c r="B2351" s="41"/>
      <c r="C2351" s="37"/>
      <c r="D2351" s="587" t="s">
        <v>823</v>
      </c>
      <c r="E2351" s="124">
        <v>99</v>
      </c>
      <c r="F2351" s="588">
        <v>154</v>
      </c>
      <c r="G2351" s="124">
        <v>4.3</v>
      </c>
      <c r="H2351" s="124">
        <v>31.5</v>
      </c>
      <c r="I2351" s="124">
        <v>631.4</v>
      </c>
      <c r="J2351" s="124">
        <v>24.7</v>
      </c>
      <c r="K2351" s="124">
        <v>78.5</v>
      </c>
      <c r="L2351" s="124">
        <v>134.9</v>
      </c>
      <c r="M2351" s="124">
        <v>121.6</v>
      </c>
      <c r="N2351" s="124">
        <v>90.1</v>
      </c>
      <c r="O2351" s="124">
        <v>26.3</v>
      </c>
      <c r="P2351" s="124">
        <v>17.07</v>
      </c>
      <c r="Q2351" s="124">
        <v>17.68</v>
      </c>
      <c r="R2351" s="124">
        <v>17.14</v>
      </c>
      <c r="S2351" s="124">
        <v>17.3</v>
      </c>
      <c r="T2351" s="124">
        <v>864.8</v>
      </c>
      <c r="U2351" s="124">
        <v>4.75</v>
      </c>
      <c r="V2351" s="598">
        <v>6</v>
      </c>
    </row>
    <row r="2352" s="5" customFormat="1" customHeight="1" spans="1:22">
      <c r="A2352" s="241"/>
      <c r="B2352" s="41"/>
      <c r="C2352" s="37"/>
      <c r="D2352" s="587" t="s">
        <v>1064</v>
      </c>
      <c r="E2352" s="124">
        <v>99.8</v>
      </c>
      <c r="F2352" s="588">
        <v>139</v>
      </c>
      <c r="G2352" s="124">
        <v>6.6</v>
      </c>
      <c r="H2352" s="124">
        <v>31.5</v>
      </c>
      <c r="I2352" s="124">
        <v>377.27</v>
      </c>
      <c r="J2352" s="124">
        <v>23.8</v>
      </c>
      <c r="K2352" s="124">
        <v>75.48</v>
      </c>
      <c r="L2352" s="124">
        <v>150.1</v>
      </c>
      <c r="M2352" s="124">
        <v>121.7</v>
      </c>
      <c r="N2352" s="124">
        <v>81.1</v>
      </c>
      <c r="O2352" s="124">
        <v>25.19</v>
      </c>
      <c r="P2352" s="124">
        <v>18.55</v>
      </c>
      <c r="Q2352" s="124">
        <v>16.68</v>
      </c>
      <c r="R2352" s="124">
        <v>17.33</v>
      </c>
      <c r="S2352" s="124">
        <v>17.52</v>
      </c>
      <c r="T2352" s="124">
        <v>986.65</v>
      </c>
      <c r="U2352" s="124">
        <v>2.28</v>
      </c>
      <c r="V2352" s="598">
        <v>2</v>
      </c>
    </row>
    <row r="2353" s="5" customFormat="1" customHeight="1" spans="1:22">
      <c r="A2353" s="241"/>
      <c r="B2353" s="41"/>
      <c r="C2353" s="37"/>
      <c r="D2353" s="587" t="s">
        <v>788</v>
      </c>
      <c r="E2353" s="124">
        <v>89.8</v>
      </c>
      <c r="F2353" s="588">
        <v>144</v>
      </c>
      <c r="G2353" s="124">
        <v>8.27</v>
      </c>
      <c r="H2353" s="124">
        <v>26.25</v>
      </c>
      <c r="I2353" s="124">
        <v>217.41</v>
      </c>
      <c r="J2353" s="124">
        <v>20.92</v>
      </c>
      <c r="K2353" s="124">
        <v>79.68</v>
      </c>
      <c r="L2353" s="124">
        <v>129</v>
      </c>
      <c r="M2353" s="124">
        <v>102.2</v>
      </c>
      <c r="N2353" s="124">
        <v>79.2</v>
      </c>
      <c r="O2353" s="124">
        <v>26.37</v>
      </c>
      <c r="P2353" s="124">
        <v>12.94</v>
      </c>
      <c r="Q2353" s="124">
        <v>12.87</v>
      </c>
      <c r="R2353" s="124">
        <v>11.54</v>
      </c>
      <c r="S2353" s="124">
        <v>12.45</v>
      </c>
      <c r="T2353" s="124">
        <v>622.61</v>
      </c>
      <c r="U2353" s="124">
        <v>1.93</v>
      </c>
      <c r="V2353" s="598">
        <v>5</v>
      </c>
    </row>
    <row r="2354" s="5" customFormat="1" customHeight="1" spans="1:22">
      <c r="A2354" s="241"/>
      <c r="B2354" s="41"/>
      <c r="C2354" s="37"/>
      <c r="D2354" s="587" t="s">
        <v>733</v>
      </c>
      <c r="E2354" s="589">
        <v>100.25</v>
      </c>
      <c r="F2354" s="590">
        <v>156</v>
      </c>
      <c r="G2354" s="589">
        <v>5.11</v>
      </c>
      <c r="H2354" s="589">
        <v>29.9</v>
      </c>
      <c r="I2354" s="589">
        <v>485.13</v>
      </c>
      <c r="J2354" s="589">
        <v>23.91</v>
      </c>
      <c r="K2354" s="589">
        <v>79.97</v>
      </c>
      <c r="L2354" s="589">
        <v>128.39</v>
      </c>
      <c r="M2354" s="589">
        <v>123.14</v>
      </c>
      <c r="N2354" s="589">
        <v>95.91</v>
      </c>
      <c r="O2354" s="589">
        <v>24.97</v>
      </c>
      <c r="P2354" s="589">
        <v>15.86</v>
      </c>
      <c r="Q2354" s="589">
        <v>16.08</v>
      </c>
      <c r="R2354" s="589">
        <v>15.8</v>
      </c>
      <c r="S2354" s="589">
        <v>15.91</v>
      </c>
      <c r="T2354" s="589">
        <v>701.62</v>
      </c>
      <c r="U2354" s="589">
        <v>7.67</v>
      </c>
      <c r="V2354" s="598">
        <v>5</v>
      </c>
    </row>
    <row r="2355" s="5" customFormat="1" customHeight="1" spans="1:22">
      <c r="A2355" s="241"/>
      <c r="B2355" s="41"/>
      <c r="C2355" s="37"/>
      <c r="D2355" s="587" t="s">
        <v>815</v>
      </c>
      <c r="E2355" s="124">
        <v>103.3</v>
      </c>
      <c r="F2355" s="588">
        <v>151</v>
      </c>
      <c r="G2355" s="124">
        <v>8.3</v>
      </c>
      <c r="H2355" s="124">
        <v>36.3</v>
      </c>
      <c r="I2355" s="124">
        <v>335.3</v>
      </c>
      <c r="J2355" s="124">
        <v>22.7</v>
      </c>
      <c r="K2355" s="124">
        <v>62.5</v>
      </c>
      <c r="L2355" s="124">
        <v>111.4</v>
      </c>
      <c r="M2355" s="124">
        <v>94.9</v>
      </c>
      <c r="N2355" s="124">
        <v>85.2</v>
      </c>
      <c r="O2355" s="124">
        <v>27.1</v>
      </c>
      <c r="P2355" s="124">
        <v>13.36</v>
      </c>
      <c r="Q2355" s="124">
        <v>13.82</v>
      </c>
      <c r="R2355" s="124">
        <v>13.71</v>
      </c>
      <c r="S2355" s="124">
        <v>13.63</v>
      </c>
      <c r="T2355" s="124">
        <v>681.5</v>
      </c>
      <c r="U2355" s="124">
        <v>3.57</v>
      </c>
      <c r="V2355" s="598">
        <v>8</v>
      </c>
    </row>
    <row r="2356" s="5" customFormat="1" customHeight="1" spans="1:22">
      <c r="A2356" s="241"/>
      <c r="B2356" s="41"/>
      <c r="C2356" s="37"/>
      <c r="D2356" s="587" t="s">
        <v>727</v>
      </c>
      <c r="E2356" s="124">
        <v>114.4</v>
      </c>
      <c r="F2356" s="588">
        <v>144</v>
      </c>
      <c r="G2356" s="124">
        <v>7</v>
      </c>
      <c r="H2356" s="124">
        <v>32.6</v>
      </c>
      <c r="I2356" s="124">
        <v>465.4</v>
      </c>
      <c r="J2356" s="124">
        <v>24.4</v>
      </c>
      <c r="K2356" s="124">
        <v>74.9</v>
      </c>
      <c r="L2356" s="124">
        <v>132</v>
      </c>
      <c r="M2356" s="124">
        <v>122.9</v>
      </c>
      <c r="N2356" s="124">
        <v>93.11</v>
      </c>
      <c r="O2356" s="124">
        <v>26.9</v>
      </c>
      <c r="P2356" s="124">
        <v>17.8</v>
      </c>
      <c r="Q2356" s="124">
        <v>17.24</v>
      </c>
      <c r="R2356" s="124">
        <v>17</v>
      </c>
      <c r="S2356" s="124">
        <v>17.35</v>
      </c>
      <c r="T2356" s="124">
        <v>741.3</v>
      </c>
      <c r="U2356" s="124">
        <v>6.03</v>
      </c>
      <c r="V2356" s="598">
        <v>6</v>
      </c>
    </row>
    <row r="2357" s="5" customFormat="1" customHeight="1" spans="1:22">
      <c r="A2357" s="241"/>
      <c r="B2357" s="41"/>
      <c r="C2357" s="37"/>
      <c r="D2357" s="587" t="s">
        <v>1077</v>
      </c>
      <c r="E2357" s="124">
        <v>92.3</v>
      </c>
      <c r="F2357" s="588">
        <v>155</v>
      </c>
      <c r="G2357" s="124">
        <v>7.4</v>
      </c>
      <c r="H2357" s="124">
        <v>29.7</v>
      </c>
      <c r="I2357" s="124">
        <v>264.7</v>
      </c>
      <c r="J2357" s="124">
        <v>24.2</v>
      </c>
      <c r="K2357" s="124">
        <v>89.6</v>
      </c>
      <c r="L2357" s="124">
        <v>131.6</v>
      </c>
      <c r="M2357" s="124">
        <v>128.1</v>
      </c>
      <c r="N2357" s="124">
        <v>97.4</v>
      </c>
      <c r="O2357" s="124">
        <v>25.4</v>
      </c>
      <c r="P2357" s="124">
        <v>16.83</v>
      </c>
      <c r="Q2357" s="124">
        <v>16.79</v>
      </c>
      <c r="R2357" s="124">
        <v>16.75</v>
      </c>
      <c r="S2357" s="124">
        <v>16.79</v>
      </c>
      <c r="T2357" s="124">
        <v>842</v>
      </c>
      <c r="U2357" s="124">
        <v>7.83</v>
      </c>
      <c r="V2357" s="598">
        <v>6</v>
      </c>
    </row>
    <row r="2358" s="5" customFormat="1" customHeight="1" spans="1:22">
      <c r="A2358" s="241"/>
      <c r="B2358" s="41"/>
      <c r="C2358" s="37"/>
      <c r="D2358" s="587" t="s">
        <v>974</v>
      </c>
      <c r="E2358" s="124">
        <v>98.3</v>
      </c>
      <c r="F2358" s="588">
        <v>160</v>
      </c>
      <c r="G2358" s="124">
        <v>7.1</v>
      </c>
      <c r="H2358" s="124">
        <v>31.9</v>
      </c>
      <c r="I2358" s="124">
        <v>449.3</v>
      </c>
      <c r="J2358" s="124">
        <v>22.8</v>
      </c>
      <c r="K2358" s="124">
        <v>71.5</v>
      </c>
      <c r="L2358" s="124">
        <v>156.8</v>
      </c>
      <c r="M2358" s="124">
        <v>139.4</v>
      </c>
      <c r="N2358" s="124">
        <v>88.9</v>
      </c>
      <c r="O2358" s="124">
        <v>26.2</v>
      </c>
      <c r="P2358" s="124">
        <v>15.4</v>
      </c>
      <c r="Q2358" s="124">
        <v>15.2</v>
      </c>
      <c r="R2358" s="124">
        <v>15</v>
      </c>
      <c r="S2358" s="124">
        <v>15.2</v>
      </c>
      <c r="T2358" s="124">
        <v>760</v>
      </c>
      <c r="U2358" s="124">
        <v>10.14</v>
      </c>
      <c r="V2358" s="598">
        <v>2</v>
      </c>
    </row>
    <row r="2359" s="5" customFormat="1" customHeight="1" spans="1:22">
      <c r="A2359" s="241"/>
      <c r="B2359" s="41"/>
      <c r="C2359" s="37"/>
      <c r="D2359" s="591" t="s">
        <v>580</v>
      </c>
      <c r="E2359" s="592">
        <v>99.7</v>
      </c>
      <c r="F2359" s="601">
        <v>151.4</v>
      </c>
      <c r="G2359" s="131">
        <v>6.8</v>
      </c>
      <c r="H2359" s="131">
        <v>30.6</v>
      </c>
      <c r="I2359" s="131">
        <v>392.5</v>
      </c>
      <c r="J2359" s="131">
        <v>22.9</v>
      </c>
      <c r="K2359" s="131">
        <v>76.3</v>
      </c>
      <c r="L2359" s="131">
        <v>135.6</v>
      </c>
      <c r="M2359" s="131">
        <v>121.7</v>
      </c>
      <c r="N2359" s="131">
        <v>89.8</v>
      </c>
      <c r="O2359" s="131">
        <v>26.3</v>
      </c>
      <c r="P2359" s="131">
        <v>16.07</v>
      </c>
      <c r="Q2359" s="131">
        <v>16.22</v>
      </c>
      <c r="R2359" s="131">
        <v>15.78</v>
      </c>
      <c r="S2359" s="131">
        <v>16.02</v>
      </c>
      <c r="T2359" s="131">
        <v>790.52</v>
      </c>
      <c r="U2359" s="131">
        <v>5.66</v>
      </c>
      <c r="V2359" s="599">
        <v>1</v>
      </c>
    </row>
    <row r="2360" s="5" customFormat="1" customHeight="1" spans="1:22">
      <c r="A2360" s="241">
        <v>2020</v>
      </c>
      <c r="B2360" s="41"/>
      <c r="C2360" s="37" t="s">
        <v>1088</v>
      </c>
      <c r="D2360" s="448" t="s">
        <v>741</v>
      </c>
      <c r="E2360" s="149">
        <v>102.93</v>
      </c>
      <c r="F2360" s="138">
        <v>158</v>
      </c>
      <c r="G2360" s="149">
        <v>5.55</v>
      </c>
      <c r="H2360" s="149">
        <v>24.38</v>
      </c>
      <c r="I2360" s="149">
        <v>339.28</v>
      </c>
      <c r="J2360" s="149">
        <v>19.8</v>
      </c>
      <c r="K2360" s="149">
        <v>81.21</v>
      </c>
      <c r="L2360" s="149">
        <v>155.74</v>
      </c>
      <c r="M2360" s="149">
        <v>145.36</v>
      </c>
      <c r="N2360" s="149">
        <v>93.33</v>
      </c>
      <c r="O2360" s="149">
        <v>25.73</v>
      </c>
      <c r="P2360" s="149">
        <v>177.72</v>
      </c>
      <c r="Q2360" s="149">
        <v>176.69</v>
      </c>
      <c r="R2360" s="149"/>
      <c r="S2360" s="149">
        <v>177.2</v>
      </c>
      <c r="T2360" s="149">
        <v>697.38</v>
      </c>
      <c r="U2360" s="149">
        <v>4.39</v>
      </c>
      <c r="V2360" s="616">
        <v>4</v>
      </c>
    </row>
    <row r="2361" s="5" customFormat="1" customHeight="1" spans="1:22">
      <c r="A2361" s="241"/>
      <c r="B2361" s="41"/>
      <c r="C2361" s="37"/>
      <c r="D2361" s="448" t="s">
        <v>727</v>
      </c>
      <c r="E2361" s="149">
        <v>98.8</v>
      </c>
      <c r="F2361" s="138">
        <v>140</v>
      </c>
      <c r="G2361" s="149">
        <v>6.6</v>
      </c>
      <c r="H2361" s="149">
        <v>27.4</v>
      </c>
      <c r="I2361" s="149">
        <v>414.1</v>
      </c>
      <c r="J2361" s="149">
        <v>21.3</v>
      </c>
      <c r="K2361" s="149">
        <v>63.1</v>
      </c>
      <c r="L2361" s="149">
        <v>120.6</v>
      </c>
      <c r="M2361" s="149">
        <v>118.4</v>
      </c>
      <c r="N2361" s="149">
        <v>98.1</v>
      </c>
      <c r="O2361" s="149">
        <v>26.2</v>
      </c>
      <c r="P2361" s="149">
        <v>172.43</v>
      </c>
      <c r="Q2361" s="149">
        <v>162.57</v>
      </c>
      <c r="R2361" s="149"/>
      <c r="S2361" s="149">
        <v>167.5</v>
      </c>
      <c r="T2361" s="149">
        <v>670</v>
      </c>
      <c r="U2361" s="149">
        <v>4.1</v>
      </c>
      <c r="V2361" s="616">
        <v>7</v>
      </c>
    </row>
    <row r="2362" s="5" customFormat="1" customHeight="1" spans="1:22">
      <c r="A2362" s="241"/>
      <c r="B2362" s="41"/>
      <c r="C2362" s="37"/>
      <c r="D2362" s="448" t="s">
        <v>787</v>
      </c>
      <c r="E2362" s="149">
        <v>102</v>
      </c>
      <c r="F2362" s="138">
        <v>146</v>
      </c>
      <c r="G2362" s="149">
        <v>7.1</v>
      </c>
      <c r="H2362" s="149">
        <v>32.9</v>
      </c>
      <c r="I2362" s="149">
        <v>363.4</v>
      </c>
      <c r="J2362" s="149">
        <v>23.5</v>
      </c>
      <c r="K2362" s="149">
        <v>71.4</v>
      </c>
      <c r="L2362" s="149">
        <v>113.7</v>
      </c>
      <c r="M2362" s="149">
        <v>107.1</v>
      </c>
      <c r="N2362" s="149">
        <v>94.3</v>
      </c>
      <c r="O2362" s="149">
        <v>24.2</v>
      </c>
      <c r="P2362" s="149">
        <v>369.24</v>
      </c>
      <c r="Q2362" s="149">
        <v>367.23</v>
      </c>
      <c r="R2362" s="149"/>
      <c r="S2362" s="149">
        <v>368.24</v>
      </c>
      <c r="T2362" s="149">
        <v>736.5</v>
      </c>
      <c r="U2362" s="149">
        <v>13.93</v>
      </c>
      <c r="V2362" s="616">
        <v>1</v>
      </c>
    </row>
    <row r="2363" s="5" customFormat="1" customHeight="1" spans="1:22">
      <c r="A2363" s="241"/>
      <c r="B2363" s="41"/>
      <c r="C2363" s="37"/>
      <c r="D2363" s="448" t="s">
        <v>989</v>
      </c>
      <c r="E2363" s="149">
        <v>88.6</v>
      </c>
      <c r="F2363" s="138">
        <v>157</v>
      </c>
      <c r="G2363" s="149">
        <v>7</v>
      </c>
      <c r="H2363" s="149">
        <v>32.3</v>
      </c>
      <c r="I2363" s="149">
        <v>361.4</v>
      </c>
      <c r="J2363" s="149">
        <v>23.6</v>
      </c>
      <c r="K2363" s="149">
        <v>73.1</v>
      </c>
      <c r="L2363" s="149">
        <v>123.3</v>
      </c>
      <c r="M2363" s="149">
        <v>112.4</v>
      </c>
      <c r="N2363" s="149">
        <v>91.2</v>
      </c>
      <c r="O2363" s="149">
        <v>26.6</v>
      </c>
      <c r="P2363" s="149">
        <v>218.6</v>
      </c>
      <c r="Q2363" s="149">
        <v>224.8</v>
      </c>
      <c r="R2363" s="149"/>
      <c r="S2363" s="149">
        <v>221.7</v>
      </c>
      <c r="T2363" s="149">
        <v>739</v>
      </c>
      <c r="U2363" s="149">
        <v>3.79</v>
      </c>
      <c r="V2363" s="616">
        <v>3</v>
      </c>
    </row>
    <row r="2364" s="5" customFormat="1" customHeight="1" spans="1:22">
      <c r="A2364" s="241"/>
      <c r="B2364" s="41"/>
      <c r="C2364" s="37"/>
      <c r="D2364" s="448" t="s">
        <v>826</v>
      </c>
      <c r="E2364" s="149">
        <v>96.1</v>
      </c>
      <c r="F2364" s="138">
        <v>151</v>
      </c>
      <c r="G2364" s="149">
        <v>6.1</v>
      </c>
      <c r="H2364" s="149">
        <v>21.4</v>
      </c>
      <c r="I2364" s="149">
        <v>253.8</v>
      </c>
      <c r="J2364" s="149">
        <v>19.7</v>
      </c>
      <c r="K2364" s="149">
        <v>96.5</v>
      </c>
      <c r="L2364" s="149">
        <v>139.6</v>
      </c>
      <c r="M2364" s="149">
        <v>132.4</v>
      </c>
      <c r="N2364" s="149">
        <v>94.8</v>
      </c>
      <c r="O2364" s="149">
        <v>27.2</v>
      </c>
      <c r="P2364" s="149">
        <v>167.7</v>
      </c>
      <c r="Q2364" s="149">
        <v>162</v>
      </c>
      <c r="R2364" s="149"/>
      <c r="S2364" s="149">
        <v>164.85</v>
      </c>
      <c r="T2364" s="149">
        <v>659.4</v>
      </c>
      <c r="U2364" s="149">
        <v>-0.93</v>
      </c>
      <c r="V2364" s="616">
        <v>7</v>
      </c>
    </row>
    <row r="2365" s="5" customFormat="1" customHeight="1" spans="1:22">
      <c r="A2365" s="241"/>
      <c r="B2365" s="41"/>
      <c r="C2365" s="37"/>
      <c r="D2365" s="448" t="s">
        <v>823</v>
      </c>
      <c r="E2365" s="149">
        <v>93</v>
      </c>
      <c r="F2365" s="138">
        <v>156</v>
      </c>
      <c r="G2365" s="149">
        <v>5.7</v>
      </c>
      <c r="H2365" s="149">
        <v>20.4</v>
      </c>
      <c r="I2365" s="149">
        <v>254.8</v>
      </c>
      <c r="J2365" s="149">
        <v>16.8</v>
      </c>
      <c r="K2365" s="149">
        <v>82.7</v>
      </c>
      <c r="L2365" s="149">
        <v>176.4</v>
      </c>
      <c r="M2365" s="149">
        <v>169.7</v>
      </c>
      <c r="N2365" s="149">
        <v>96.2</v>
      </c>
      <c r="O2365" s="149">
        <v>27.5</v>
      </c>
      <c r="P2365" s="149">
        <v>303.6</v>
      </c>
      <c r="Q2365" s="149">
        <v>323.7</v>
      </c>
      <c r="R2365" s="149"/>
      <c r="S2365" s="149">
        <v>313.7</v>
      </c>
      <c r="T2365" s="149">
        <v>627.3</v>
      </c>
      <c r="U2365" s="149">
        <v>-5.73</v>
      </c>
      <c r="V2365" s="616">
        <v>8</v>
      </c>
    </row>
    <row r="2366" s="5" customFormat="1" customHeight="1" spans="1:22">
      <c r="A2366" s="241"/>
      <c r="B2366" s="41"/>
      <c r="C2366" s="37"/>
      <c r="D2366" s="447" t="s">
        <v>580</v>
      </c>
      <c r="E2366" s="612">
        <v>96.9</v>
      </c>
      <c r="F2366" s="613">
        <v>151.3</v>
      </c>
      <c r="G2366" s="612">
        <v>6.3</v>
      </c>
      <c r="H2366" s="612">
        <v>26.5</v>
      </c>
      <c r="I2366" s="612">
        <v>331.1</v>
      </c>
      <c r="J2366" s="612">
        <v>20.8</v>
      </c>
      <c r="K2366" s="612">
        <v>78</v>
      </c>
      <c r="L2366" s="612">
        <v>138.2</v>
      </c>
      <c r="M2366" s="612">
        <v>130.9</v>
      </c>
      <c r="N2366" s="612">
        <v>94.7</v>
      </c>
      <c r="O2366" s="612">
        <v>26.2</v>
      </c>
      <c r="P2366" s="612">
        <v>234.9</v>
      </c>
      <c r="Q2366" s="612">
        <v>236.2</v>
      </c>
      <c r="R2366" s="612"/>
      <c r="S2366" s="612">
        <v>238.3</v>
      </c>
      <c r="T2366" s="612">
        <v>688.3</v>
      </c>
      <c r="U2366" s="612">
        <v>3.3</v>
      </c>
      <c r="V2366" s="617">
        <v>6</v>
      </c>
    </row>
    <row r="2367" s="5" customFormat="1" customHeight="1" spans="1:22">
      <c r="A2367" s="241">
        <v>2018</v>
      </c>
      <c r="B2367" s="447" t="s">
        <v>1089</v>
      </c>
      <c r="C2367" s="37" t="s">
        <v>1090</v>
      </c>
      <c r="D2367" s="602" t="s">
        <v>822</v>
      </c>
      <c r="E2367" s="603">
        <v>93.8</v>
      </c>
      <c r="F2367" s="604">
        <v>167</v>
      </c>
      <c r="G2367" s="603">
        <v>7.2</v>
      </c>
      <c r="H2367" s="603">
        <v>28.1</v>
      </c>
      <c r="I2367" s="603">
        <v>389.6</v>
      </c>
      <c r="J2367" s="603">
        <v>22</v>
      </c>
      <c r="K2367" s="603">
        <v>78.4</v>
      </c>
      <c r="L2367" s="603">
        <v>170.8</v>
      </c>
      <c r="M2367" s="603">
        <v>156.2</v>
      </c>
      <c r="N2367" s="603">
        <v>91.5</v>
      </c>
      <c r="O2367" s="603">
        <v>25.5</v>
      </c>
      <c r="P2367" s="603">
        <v>17.2</v>
      </c>
      <c r="Q2367" s="603">
        <v>16</v>
      </c>
      <c r="R2367" s="603">
        <v>16.1</v>
      </c>
      <c r="S2367" s="603">
        <v>16.4</v>
      </c>
      <c r="T2367" s="603">
        <v>821</v>
      </c>
      <c r="U2367" s="603">
        <v>1.1</v>
      </c>
      <c r="V2367" s="600">
        <v>7</v>
      </c>
    </row>
    <row r="2368" s="5" customFormat="1" customHeight="1" spans="1:22">
      <c r="A2368" s="241"/>
      <c r="B2368" s="41"/>
      <c r="C2368" s="37"/>
      <c r="D2368" s="602" t="s">
        <v>824</v>
      </c>
      <c r="E2368" s="603">
        <v>91</v>
      </c>
      <c r="F2368" s="604">
        <v>155</v>
      </c>
      <c r="G2368" s="603">
        <v>6.3</v>
      </c>
      <c r="H2368" s="603">
        <v>27.9</v>
      </c>
      <c r="I2368" s="603">
        <v>343.6</v>
      </c>
      <c r="J2368" s="603">
        <v>22.2</v>
      </c>
      <c r="K2368" s="603">
        <v>79.5</v>
      </c>
      <c r="L2368" s="603">
        <v>138.7</v>
      </c>
      <c r="M2368" s="603">
        <v>124</v>
      </c>
      <c r="N2368" s="603">
        <v>89.4</v>
      </c>
      <c r="O2368" s="603">
        <v>26.47</v>
      </c>
      <c r="P2368" s="603">
        <v>14.59</v>
      </c>
      <c r="Q2368" s="603">
        <v>14.92</v>
      </c>
      <c r="R2368" s="603">
        <v>16.5</v>
      </c>
      <c r="S2368" s="603">
        <v>15.33</v>
      </c>
      <c r="T2368" s="603">
        <v>766.7</v>
      </c>
      <c r="U2368" s="603">
        <v>8.3</v>
      </c>
      <c r="V2368" s="600">
        <v>1</v>
      </c>
    </row>
    <row r="2369" s="5" customFormat="1" customHeight="1" spans="1:22">
      <c r="A2369" s="241"/>
      <c r="B2369" s="41"/>
      <c r="C2369" s="37"/>
      <c r="D2369" s="602" t="s">
        <v>823</v>
      </c>
      <c r="E2369" s="603">
        <v>96</v>
      </c>
      <c r="F2369" s="604">
        <v>156</v>
      </c>
      <c r="G2369" s="603">
        <v>5.6</v>
      </c>
      <c r="H2369" s="603">
        <v>27.9</v>
      </c>
      <c r="I2369" s="603">
        <v>395.1</v>
      </c>
      <c r="J2369" s="603">
        <v>23.2</v>
      </c>
      <c r="K2369" s="603">
        <v>83.11</v>
      </c>
      <c r="L2369" s="603">
        <v>146.9</v>
      </c>
      <c r="M2369" s="603">
        <v>133.5</v>
      </c>
      <c r="N2369" s="603">
        <v>90.87</v>
      </c>
      <c r="O2369" s="603">
        <v>25.54</v>
      </c>
      <c r="P2369" s="603">
        <v>13.8</v>
      </c>
      <c r="Q2369" s="603">
        <v>13.63</v>
      </c>
      <c r="R2369" s="603">
        <v>13.52</v>
      </c>
      <c r="S2369" s="603">
        <v>13.65</v>
      </c>
      <c r="T2369" s="603">
        <v>682.5</v>
      </c>
      <c r="U2369" s="603">
        <v>-0.15</v>
      </c>
      <c r="V2369" s="600">
        <v>8</v>
      </c>
    </row>
    <row r="2370" s="5" customFormat="1" customHeight="1" spans="1:22">
      <c r="A2370" s="241"/>
      <c r="B2370" s="41"/>
      <c r="C2370" s="37"/>
      <c r="D2370" s="602" t="s">
        <v>1064</v>
      </c>
      <c r="E2370" s="603">
        <v>96</v>
      </c>
      <c r="F2370" s="604">
        <v>156</v>
      </c>
      <c r="G2370" s="603">
        <v>5.9</v>
      </c>
      <c r="H2370" s="603">
        <v>29</v>
      </c>
      <c r="I2370" s="603">
        <v>389.1</v>
      </c>
      <c r="J2370" s="603">
        <v>24.9</v>
      </c>
      <c r="K2370" s="603">
        <v>85.9</v>
      </c>
      <c r="L2370" s="603">
        <v>121</v>
      </c>
      <c r="M2370" s="603">
        <v>108.6</v>
      </c>
      <c r="N2370" s="603">
        <v>89.7</v>
      </c>
      <c r="O2370" s="603">
        <v>26.23</v>
      </c>
      <c r="P2370" s="603">
        <v>14.8</v>
      </c>
      <c r="Q2370" s="603">
        <v>15.63</v>
      </c>
      <c r="R2370" s="603">
        <v>15.25</v>
      </c>
      <c r="S2370" s="603">
        <v>15.23</v>
      </c>
      <c r="T2370" s="603">
        <v>761.4</v>
      </c>
      <c r="U2370" s="603">
        <v>3.7</v>
      </c>
      <c r="V2370" s="600">
        <v>4</v>
      </c>
    </row>
    <row r="2371" s="5" customFormat="1" customHeight="1" spans="1:22">
      <c r="A2371" s="241"/>
      <c r="B2371" s="41"/>
      <c r="C2371" s="37"/>
      <c r="D2371" s="602" t="s">
        <v>788</v>
      </c>
      <c r="E2371" s="603">
        <v>97.5</v>
      </c>
      <c r="F2371" s="604">
        <v>157</v>
      </c>
      <c r="G2371" s="603">
        <v>8.2</v>
      </c>
      <c r="H2371" s="603">
        <v>29.5</v>
      </c>
      <c r="I2371" s="603">
        <v>259.8</v>
      </c>
      <c r="J2371" s="603">
        <v>21.3</v>
      </c>
      <c r="K2371" s="603">
        <v>72.18</v>
      </c>
      <c r="L2371" s="603">
        <v>156.1</v>
      </c>
      <c r="M2371" s="603">
        <v>125.8</v>
      </c>
      <c r="N2371" s="603">
        <v>80.6</v>
      </c>
      <c r="O2371" s="603">
        <v>21.8</v>
      </c>
      <c r="P2371" s="603">
        <v>13.66</v>
      </c>
      <c r="Q2371" s="603">
        <v>13.49</v>
      </c>
      <c r="R2371" s="603">
        <v>12.79</v>
      </c>
      <c r="S2371" s="603">
        <v>13.32</v>
      </c>
      <c r="T2371" s="603">
        <v>665.8</v>
      </c>
      <c r="U2371" s="603">
        <v>2.32</v>
      </c>
      <c r="V2371" s="600">
        <v>4</v>
      </c>
    </row>
    <row r="2372" s="5" customFormat="1" customHeight="1" spans="1:22">
      <c r="A2372" s="241"/>
      <c r="B2372" s="41"/>
      <c r="C2372" s="37"/>
      <c r="D2372" s="602" t="s">
        <v>733</v>
      </c>
      <c r="E2372" s="603">
        <v>95.9</v>
      </c>
      <c r="F2372" s="604">
        <v>164</v>
      </c>
      <c r="G2372" s="603">
        <v>4.9</v>
      </c>
      <c r="H2372" s="603">
        <v>24.9</v>
      </c>
      <c r="I2372" s="603">
        <v>388.2</v>
      </c>
      <c r="J2372" s="603">
        <v>17.4</v>
      </c>
      <c r="K2372" s="603">
        <v>69.67</v>
      </c>
      <c r="L2372" s="603">
        <v>170.8</v>
      </c>
      <c r="M2372" s="603">
        <v>159.2</v>
      </c>
      <c r="N2372" s="603">
        <v>93.23</v>
      </c>
      <c r="O2372" s="603">
        <v>24.12</v>
      </c>
      <c r="P2372" s="603">
        <v>14.25</v>
      </c>
      <c r="Q2372" s="603">
        <v>14.54</v>
      </c>
      <c r="R2372" s="603">
        <v>14.01</v>
      </c>
      <c r="S2372" s="603">
        <v>14.27</v>
      </c>
      <c r="T2372" s="603">
        <v>629.1</v>
      </c>
      <c r="U2372" s="603">
        <v>1.64</v>
      </c>
      <c r="V2372" s="600">
        <v>6</v>
      </c>
    </row>
    <row r="2373" s="5" customFormat="1" customHeight="1" spans="1:22">
      <c r="A2373" s="241"/>
      <c r="B2373" s="41"/>
      <c r="C2373" s="37"/>
      <c r="D2373" s="602" t="s">
        <v>815</v>
      </c>
      <c r="E2373" s="603">
        <v>100</v>
      </c>
      <c r="F2373" s="604">
        <v>152</v>
      </c>
      <c r="G2373" s="603">
        <v>8.7</v>
      </c>
      <c r="H2373" s="603">
        <v>31.3</v>
      </c>
      <c r="I2373" s="603">
        <v>259.8</v>
      </c>
      <c r="J2373" s="603">
        <v>20.7</v>
      </c>
      <c r="K2373" s="603">
        <v>66</v>
      </c>
      <c r="L2373" s="603">
        <v>126</v>
      </c>
      <c r="M2373" s="603">
        <v>112</v>
      </c>
      <c r="N2373" s="603">
        <v>88.83</v>
      </c>
      <c r="O2373" s="603">
        <v>22.63</v>
      </c>
      <c r="P2373" s="603">
        <v>13.53</v>
      </c>
      <c r="Q2373" s="603">
        <v>13.86</v>
      </c>
      <c r="R2373" s="603">
        <v>13.97</v>
      </c>
      <c r="S2373" s="603">
        <v>13.79</v>
      </c>
      <c r="T2373" s="603">
        <v>689.33</v>
      </c>
      <c r="U2373" s="603">
        <v>5.56</v>
      </c>
      <c r="V2373" s="600">
        <v>3</v>
      </c>
    </row>
    <row r="2374" s="5" customFormat="1" customHeight="1" spans="1:22">
      <c r="A2374" s="241"/>
      <c r="B2374" s="41"/>
      <c r="C2374" s="37"/>
      <c r="D2374" s="602" t="s">
        <v>727</v>
      </c>
      <c r="E2374" s="603">
        <v>92</v>
      </c>
      <c r="F2374" s="604">
        <v>154</v>
      </c>
      <c r="G2374" s="603">
        <v>9.7</v>
      </c>
      <c r="H2374" s="603">
        <v>35.5</v>
      </c>
      <c r="I2374" s="603">
        <v>265.4</v>
      </c>
      <c r="J2374" s="603">
        <v>23.9</v>
      </c>
      <c r="K2374" s="603">
        <v>67.3</v>
      </c>
      <c r="L2374" s="603">
        <v>134.1</v>
      </c>
      <c r="M2374" s="603">
        <v>128.1</v>
      </c>
      <c r="N2374" s="603">
        <v>95.5</v>
      </c>
      <c r="O2374" s="603">
        <v>22.55</v>
      </c>
      <c r="P2374" s="603">
        <v>15.96</v>
      </c>
      <c r="Q2374" s="603">
        <v>15.32</v>
      </c>
      <c r="R2374" s="603">
        <v>15.12</v>
      </c>
      <c r="S2374" s="603">
        <v>15.47</v>
      </c>
      <c r="T2374" s="603">
        <v>661</v>
      </c>
      <c r="U2374" s="603">
        <v>1.4</v>
      </c>
      <c r="V2374" s="600">
        <v>9</v>
      </c>
    </row>
    <row r="2375" s="5" customFormat="1" customHeight="1" spans="1:22">
      <c r="A2375" s="241"/>
      <c r="B2375" s="41"/>
      <c r="C2375" s="37"/>
      <c r="D2375" s="602" t="s">
        <v>1077</v>
      </c>
      <c r="E2375" s="603">
        <v>90.8</v>
      </c>
      <c r="F2375" s="604">
        <v>160</v>
      </c>
      <c r="G2375" s="603">
        <v>3.9</v>
      </c>
      <c r="H2375" s="603">
        <v>21.1</v>
      </c>
      <c r="I2375" s="603">
        <v>435</v>
      </c>
      <c r="J2375" s="603">
        <v>18.3</v>
      </c>
      <c r="K2375" s="603">
        <v>86.7</v>
      </c>
      <c r="L2375" s="603">
        <v>142.7</v>
      </c>
      <c r="M2375" s="603">
        <v>110.1</v>
      </c>
      <c r="N2375" s="603">
        <v>77.2</v>
      </c>
      <c r="O2375" s="603">
        <v>28.5</v>
      </c>
      <c r="P2375" s="603">
        <v>16.32</v>
      </c>
      <c r="Q2375" s="603">
        <v>15.96</v>
      </c>
      <c r="R2375" s="603">
        <v>16.1</v>
      </c>
      <c r="S2375" s="603">
        <v>16.12</v>
      </c>
      <c r="T2375" s="603">
        <v>767.8</v>
      </c>
      <c r="U2375" s="603">
        <v>9.2</v>
      </c>
      <c r="V2375" s="600">
        <v>3</v>
      </c>
    </row>
    <row r="2376" s="5" customFormat="1" customHeight="1" spans="1:22">
      <c r="A2376" s="241"/>
      <c r="B2376" s="41"/>
      <c r="C2376" s="37"/>
      <c r="D2376" s="602" t="s">
        <v>974</v>
      </c>
      <c r="E2376" s="605">
        <v>99.7</v>
      </c>
      <c r="F2376" s="604">
        <v>159</v>
      </c>
      <c r="G2376" s="603">
        <v>8</v>
      </c>
      <c r="H2376" s="603">
        <v>36.6</v>
      </c>
      <c r="I2376" s="603">
        <v>457.5</v>
      </c>
      <c r="J2376" s="603">
        <v>24</v>
      </c>
      <c r="K2376" s="603">
        <v>65.57</v>
      </c>
      <c r="L2376" s="603">
        <v>132.3</v>
      </c>
      <c r="M2376" s="603">
        <v>115.9</v>
      </c>
      <c r="N2376" s="603">
        <v>87.6</v>
      </c>
      <c r="O2376" s="603">
        <v>27.1</v>
      </c>
      <c r="P2376" s="603">
        <v>14</v>
      </c>
      <c r="Q2376" s="603">
        <v>14.3</v>
      </c>
      <c r="R2376" s="603">
        <v>14.3</v>
      </c>
      <c r="S2376" s="603">
        <v>14.2</v>
      </c>
      <c r="T2376" s="603">
        <v>710</v>
      </c>
      <c r="U2376" s="603">
        <v>-2.94</v>
      </c>
      <c r="V2376" s="600">
        <v>10</v>
      </c>
    </row>
    <row r="2377" s="5" customFormat="1" customHeight="1" spans="1:22">
      <c r="A2377" s="241"/>
      <c r="B2377" s="41"/>
      <c r="C2377" s="37"/>
      <c r="D2377" s="607" t="s">
        <v>580</v>
      </c>
      <c r="E2377" s="608">
        <v>95.3</v>
      </c>
      <c r="F2377" s="611">
        <v>158</v>
      </c>
      <c r="G2377" s="610">
        <v>6.8</v>
      </c>
      <c r="H2377" s="610">
        <v>29.2</v>
      </c>
      <c r="I2377" s="610">
        <v>358.3</v>
      </c>
      <c r="J2377" s="610">
        <v>21.8</v>
      </c>
      <c r="K2377" s="610">
        <v>75.43</v>
      </c>
      <c r="L2377" s="610">
        <v>143.9</v>
      </c>
      <c r="M2377" s="610">
        <v>127.3</v>
      </c>
      <c r="N2377" s="610">
        <v>88.44</v>
      </c>
      <c r="O2377" s="610">
        <v>25.04</v>
      </c>
      <c r="P2377" s="610">
        <v>14.81</v>
      </c>
      <c r="Q2377" s="610">
        <v>14.77</v>
      </c>
      <c r="R2377" s="610">
        <v>14.77</v>
      </c>
      <c r="S2377" s="610">
        <v>14.78</v>
      </c>
      <c r="T2377" s="610">
        <v>715.5</v>
      </c>
      <c r="U2377" s="610">
        <v>3</v>
      </c>
      <c r="V2377" s="599">
        <v>6</v>
      </c>
    </row>
    <row r="2378" s="5" customFormat="1" customHeight="1" spans="1:22">
      <c r="A2378" s="241">
        <v>2019</v>
      </c>
      <c r="B2378" s="41"/>
      <c r="C2378" s="37" t="s">
        <v>1091</v>
      </c>
      <c r="D2378" s="587" t="s">
        <v>822</v>
      </c>
      <c r="E2378" s="124">
        <v>94.2</v>
      </c>
      <c r="F2378" s="588">
        <v>156</v>
      </c>
      <c r="G2378" s="124">
        <v>6.9</v>
      </c>
      <c r="H2378" s="124">
        <v>24.9</v>
      </c>
      <c r="I2378" s="124">
        <v>361.5</v>
      </c>
      <c r="J2378" s="124">
        <v>20.4</v>
      </c>
      <c r="K2378" s="124">
        <v>82</v>
      </c>
      <c r="L2378" s="124">
        <v>165.7</v>
      </c>
      <c r="M2378" s="124">
        <v>143.7</v>
      </c>
      <c r="N2378" s="124">
        <v>86.7</v>
      </c>
      <c r="O2378" s="124">
        <v>26.9</v>
      </c>
      <c r="P2378" s="124">
        <v>18.1</v>
      </c>
      <c r="Q2378" s="124">
        <v>17.16</v>
      </c>
      <c r="R2378" s="124">
        <v>16.29</v>
      </c>
      <c r="S2378" s="124">
        <v>17.18</v>
      </c>
      <c r="T2378" s="124">
        <v>859.2</v>
      </c>
      <c r="U2378" s="124">
        <v>0.14</v>
      </c>
      <c r="V2378" s="598">
        <v>10</v>
      </c>
    </row>
    <row r="2379" s="5" customFormat="1" customHeight="1" spans="1:22">
      <c r="A2379" s="241"/>
      <c r="B2379" s="41"/>
      <c r="C2379" s="37"/>
      <c r="D2379" s="587" t="s">
        <v>824</v>
      </c>
      <c r="E2379" s="124">
        <v>102</v>
      </c>
      <c r="F2379" s="588">
        <v>156</v>
      </c>
      <c r="G2379" s="124">
        <v>8.3</v>
      </c>
      <c r="H2379" s="124">
        <v>40.4</v>
      </c>
      <c r="I2379" s="124">
        <v>386.7</v>
      </c>
      <c r="J2379" s="124">
        <v>24.7</v>
      </c>
      <c r="K2379" s="124">
        <v>61.1</v>
      </c>
      <c r="L2379" s="124">
        <v>131.4</v>
      </c>
      <c r="M2379" s="124">
        <v>119</v>
      </c>
      <c r="N2379" s="124">
        <v>90.5</v>
      </c>
      <c r="O2379" s="124">
        <v>27.8</v>
      </c>
      <c r="P2379" s="124">
        <v>15.59</v>
      </c>
      <c r="Q2379" s="124">
        <v>15.25</v>
      </c>
      <c r="R2379" s="124">
        <v>16.43</v>
      </c>
      <c r="S2379" s="124">
        <v>15.76</v>
      </c>
      <c r="T2379" s="124">
        <v>787.8</v>
      </c>
      <c r="U2379" s="124">
        <v>6</v>
      </c>
      <c r="V2379" s="598">
        <v>6</v>
      </c>
    </row>
    <row r="2380" s="5" customFormat="1" customHeight="1" spans="1:22">
      <c r="A2380" s="241"/>
      <c r="B2380" s="41"/>
      <c r="C2380" s="37"/>
      <c r="D2380" s="587" t="s">
        <v>823</v>
      </c>
      <c r="E2380" s="124">
        <v>100</v>
      </c>
      <c r="F2380" s="588">
        <v>156</v>
      </c>
      <c r="G2380" s="124">
        <v>4.1</v>
      </c>
      <c r="H2380" s="124">
        <v>28.1</v>
      </c>
      <c r="I2380" s="124">
        <v>585.9</v>
      </c>
      <c r="J2380" s="124">
        <v>22.8</v>
      </c>
      <c r="K2380" s="124">
        <v>81.1</v>
      </c>
      <c r="L2380" s="124">
        <v>167.7</v>
      </c>
      <c r="M2380" s="124">
        <v>143.8</v>
      </c>
      <c r="N2380" s="124">
        <v>85.7</v>
      </c>
      <c r="O2380" s="124">
        <v>26.9</v>
      </c>
      <c r="P2380" s="124">
        <v>16.78</v>
      </c>
      <c r="Q2380" s="124">
        <v>16.72</v>
      </c>
      <c r="R2380" s="124">
        <v>17.25</v>
      </c>
      <c r="S2380" s="124">
        <v>16.92</v>
      </c>
      <c r="T2380" s="124">
        <v>845.8</v>
      </c>
      <c r="U2380" s="124">
        <v>2.45</v>
      </c>
      <c r="V2380" s="598">
        <v>9</v>
      </c>
    </row>
    <row r="2381" s="5" customFormat="1" customHeight="1" spans="1:22">
      <c r="A2381" s="241"/>
      <c r="B2381" s="41"/>
      <c r="C2381" s="37"/>
      <c r="D2381" s="587" t="s">
        <v>1064</v>
      </c>
      <c r="E2381" s="124">
        <v>99</v>
      </c>
      <c r="F2381" s="588">
        <v>143</v>
      </c>
      <c r="G2381" s="124">
        <v>7.3</v>
      </c>
      <c r="H2381" s="124">
        <v>38.4</v>
      </c>
      <c r="I2381" s="124">
        <v>426.03</v>
      </c>
      <c r="J2381" s="124">
        <v>23.2</v>
      </c>
      <c r="K2381" s="124">
        <v>60.47</v>
      </c>
      <c r="L2381" s="124">
        <v>151.5</v>
      </c>
      <c r="M2381" s="124">
        <v>121.2</v>
      </c>
      <c r="N2381" s="124">
        <v>80</v>
      </c>
      <c r="O2381" s="124">
        <v>25.05</v>
      </c>
      <c r="P2381" s="124">
        <v>18.15</v>
      </c>
      <c r="Q2381" s="124">
        <v>16.27</v>
      </c>
      <c r="R2381" s="124">
        <v>17.06</v>
      </c>
      <c r="S2381" s="124">
        <v>17.16</v>
      </c>
      <c r="T2381" s="124">
        <v>966.37</v>
      </c>
      <c r="U2381" s="124">
        <v>0.18</v>
      </c>
      <c r="V2381" s="598">
        <v>7</v>
      </c>
    </row>
    <row r="2382" s="5" customFormat="1" customHeight="1" spans="1:22">
      <c r="A2382" s="241"/>
      <c r="B2382" s="41"/>
      <c r="C2382" s="37"/>
      <c r="D2382" s="587" t="s">
        <v>788</v>
      </c>
      <c r="E2382" s="124">
        <v>95.7</v>
      </c>
      <c r="F2382" s="588">
        <v>144</v>
      </c>
      <c r="G2382" s="124">
        <v>9.73</v>
      </c>
      <c r="H2382" s="124">
        <v>31</v>
      </c>
      <c r="I2382" s="124">
        <v>218.6</v>
      </c>
      <c r="J2382" s="124">
        <v>17.58</v>
      </c>
      <c r="K2382" s="124">
        <v>56.72</v>
      </c>
      <c r="L2382" s="124">
        <v>188.5</v>
      </c>
      <c r="M2382" s="124">
        <v>161.1</v>
      </c>
      <c r="N2382" s="124">
        <v>85.5</v>
      </c>
      <c r="O2382" s="124">
        <v>28.26</v>
      </c>
      <c r="P2382" s="124">
        <v>13.65</v>
      </c>
      <c r="Q2382" s="124">
        <v>13.37</v>
      </c>
      <c r="R2382" s="124">
        <v>12.02</v>
      </c>
      <c r="S2382" s="124">
        <v>13.01</v>
      </c>
      <c r="T2382" s="124">
        <v>650.58</v>
      </c>
      <c r="U2382" s="124">
        <v>6.51</v>
      </c>
      <c r="V2382" s="598">
        <v>2</v>
      </c>
    </row>
    <row r="2383" s="5" customFormat="1" customHeight="1" spans="1:22">
      <c r="A2383" s="241"/>
      <c r="B2383" s="41"/>
      <c r="C2383" s="37"/>
      <c r="D2383" s="587" t="s">
        <v>733</v>
      </c>
      <c r="E2383" s="589">
        <v>102.1</v>
      </c>
      <c r="F2383" s="588">
        <v>165</v>
      </c>
      <c r="G2383" s="124">
        <v>4.95</v>
      </c>
      <c r="H2383" s="124">
        <v>27.55</v>
      </c>
      <c r="I2383" s="124">
        <v>456.57</v>
      </c>
      <c r="J2383" s="124">
        <v>21.57</v>
      </c>
      <c r="K2383" s="124">
        <v>78.29</v>
      </c>
      <c r="L2383" s="124">
        <v>154.75</v>
      </c>
      <c r="M2383" s="124">
        <v>141.56</v>
      </c>
      <c r="N2383" s="124">
        <v>91.48</v>
      </c>
      <c r="O2383" s="124">
        <v>25.37</v>
      </c>
      <c r="P2383" s="124">
        <v>16.52</v>
      </c>
      <c r="Q2383" s="124">
        <v>16.7</v>
      </c>
      <c r="R2383" s="124">
        <v>16.58</v>
      </c>
      <c r="S2383" s="124">
        <v>16.6</v>
      </c>
      <c r="T2383" s="124">
        <v>731.89</v>
      </c>
      <c r="U2383" s="124">
        <v>12.31</v>
      </c>
      <c r="V2383" s="598">
        <v>3</v>
      </c>
    </row>
    <row r="2384" s="5" customFormat="1" customHeight="1" spans="1:22">
      <c r="A2384" s="241"/>
      <c r="B2384" s="41"/>
      <c r="C2384" s="37"/>
      <c r="D2384" s="587" t="s">
        <v>815</v>
      </c>
      <c r="E2384" s="124">
        <v>103</v>
      </c>
      <c r="F2384" s="588">
        <v>146</v>
      </c>
      <c r="G2384" s="124">
        <v>8.2</v>
      </c>
      <c r="H2384" s="124">
        <v>39.2</v>
      </c>
      <c r="I2384" s="124">
        <v>377.3</v>
      </c>
      <c r="J2384" s="124">
        <v>25.5</v>
      </c>
      <c r="K2384" s="124">
        <v>65.1</v>
      </c>
      <c r="L2384" s="124">
        <v>119.3</v>
      </c>
      <c r="M2384" s="124">
        <v>100.3</v>
      </c>
      <c r="N2384" s="124">
        <v>84.1</v>
      </c>
      <c r="O2384" s="124">
        <v>28.8</v>
      </c>
      <c r="P2384" s="124">
        <v>14.35</v>
      </c>
      <c r="Q2384" s="124">
        <v>14.31</v>
      </c>
      <c r="R2384" s="124">
        <v>13.92</v>
      </c>
      <c r="S2384" s="124">
        <v>14.19</v>
      </c>
      <c r="T2384" s="124">
        <v>709.7</v>
      </c>
      <c r="U2384" s="124">
        <v>7.85</v>
      </c>
      <c r="V2384" s="598">
        <v>2</v>
      </c>
    </row>
    <row r="2385" s="5" customFormat="1" customHeight="1" spans="1:22">
      <c r="A2385" s="241"/>
      <c r="B2385" s="41"/>
      <c r="C2385" s="37"/>
      <c r="D2385" s="587" t="s">
        <v>727</v>
      </c>
      <c r="E2385" s="124">
        <v>109</v>
      </c>
      <c r="F2385" s="588">
        <v>160</v>
      </c>
      <c r="G2385" s="124">
        <v>7.6</v>
      </c>
      <c r="H2385" s="124">
        <v>34.8</v>
      </c>
      <c r="I2385" s="124">
        <v>457.4</v>
      </c>
      <c r="J2385" s="124">
        <v>22.4</v>
      </c>
      <c r="K2385" s="124">
        <v>64.3</v>
      </c>
      <c r="L2385" s="124">
        <v>142.2</v>
      </c>
      <c r="M2385" s="124">
        <v>134.1</v>
      </c>
      <c r="N2385" s="124">
        <v>94.3</v>
      </c>
      <c r="O2385" s="124">
        <v>27.5</v>
      </c>
      <c r="P2385" s="124">
        <v>17.48</v>
      </c>
      <c r="Q2385" s="124">
        <v>17.28</v>
      </c>
      <c r="R2385" s="124">
        <v>17.44</v>
      </c>
      <c r="S2385" s="124">
        <v>17.4</v>
      </c>
      <c r="T2385" s="124">
        <v>743.6</v>
      </c>
      <c r="U2385" s="124">
        <v>6.35</v>
      </c>
      <c r="V2385" s="598">
        <v>4</v>
      </c>
    </row>
    <row r="2386" s="5" customFormat="1" customHeight="1" spans="1:22">
      <c r="A2386" s="241"/>
      <c r="B2386" s="41"/>
      <c r="C2386" s="37"/>
      <c r="D2386" s="587" t="s">
        <v>1077</v>
      </c>
      <c r="E2386" s="124">
        <v>97.6</v>
      </c>
      <c r="F2386" s="588">
        <v>158</v>
      </c>
      <c r="G2386" s="124">
        <v>7.4</v>
      </c>
      <c r="H2386" s="124">
        <v>32</v>
      </c>
      <c r="I2386" s="124">
        <v>293.1</v>
      </c>
      <c r="J2386" s="124">
        <v>23.4</v>
      </c>
      <c r="K2386" s="124">
        <v>80.4</v>
      </c>
      <c r="L2386" s="124">
        <v>165.1</v>
      </c>
      <c r="M2386" s="124">
        <v>156.4</v>
      </c>
      <c r="N2386" s="124">
        <v>94.7</v>
      </c>
      <c r="O2386" s="124">
        <v>24.5</v>
      </c>
      <c r="P2386" s="124">
        <v>15.94</v>
      </c>
      <c r="Q2386" s="124">
        <v>15.89</v>
      </c>
      <c r="R2386" s="124">
        <v>15.91</v>
      </c>
      <c r="S2386" s="124">
        <v>15.91</v>
      </c>
      <c r="T2386" s="124">
        <v>798.1</v>
      </c>
      <c r="U2386" s="124">
        <v>2.21</v>
      </c>
      <c r="V2386" s="598">
        <v>11</v>
      </c>
    </row>
    <row r="2387" s="5" customFormat="1" customHeight="1" spans="1:22">
      <c r="A2387" s="241"/>
      <c r="B2387" s="41"/>
      <c r="C2387" s="37"/>
      <c r="D2387" s="587" t="s">
        <v>974</v>
      </c>
      <c r="E2387" s="124">
        <v>97.9</v>
      </c>
      <c r="F2387" s="588">
        <v>159</v>
      </c>
      <c r="G2387" s="124">
        <v>7.6</v>
      </c>
      <c r="H2387" s="124">
        <v>36.3</v>
      </c>
      <c r="I2387" s="124">
        <v>477.63</v>
      </c>
      <c r="J2387" s="124">
        <v>23.2</v>
      </c>
      <c r="K2387" s="124">
        <v>64.5</v>
      </c>
      <c r="L2387" s="124">
        <v>142.6</v>
      </c>
      <c r="M2387" s="124">
        <v>131</v>
      </c>
      <c r="N2387" s="124">
        <v>91.9</v>
      </c>
      <c r="O2387" s="124">
        <v>26.5</v>
      </c>
      <c r="P2387" s="124">
        <v>15.5</v>
      </c>
      <c r="Q2387" s="124">
        <v>14.35</v>
      </c>
      <c r="R2387" s="124">
        <v>14.8</v>
      </c>
      <c r="S2387" s="124">
        <v>14.88</v>
      </c>
      <c r="T2387" s="124">
        <v>744.17</v>
      </c>
      <c r="U2387" s="124">
        <v>7.85</v>
      </c>
      <c r="V2387" s="598">
        <v>3</v>
      </c>
    </row>
    <row r="2388" s="5" customFormat="1" customHeight="1" spans="1:22">
      <c r="A2388" s="241"/>
      <c r="B2388" s="41"/>
      <c r="C2388" s="37"/>
      <c r="D2388" s="591" t="s">
        <v>580</v>
      </c>
      <c r="E2388" s="131">
        <v>100.1</v>
      </c>
      <c r="F2388" s="601">
        <v>154.3</v>
      </c>
      <c r="G2388" s="131">
        <v>7.2</v>
      </c>
      <c r="H2388" s="131">
        <v>33.3</v>
      </c>
      <c r="I2388" s="131">
        <v>404.1</v>
      </c>
      <c r="J2388" s="131">
        <v>22.5</v>
      </c>
      <c r="K2388" s="131">
        <v>69.4</v>
      </c>
      <c r="L2388" s="131">
        <v>152.9</v>
      </c>
      <c r="M2388" s="131">
        <v>135.2</v>
      </c>
      <c r="N2388" s="131">
        <v>88.49</v>
      </c>
      <c r="O2388" s="131">
        <v>26.8</v>
      </c>
      <c r="P2388" s="131">
        <v>16.21</v>
      </c>
      <c r="Q2388" s="131">
        <v>15.73</v>
      </c>
      <c r="R2388" s="131">
        <v>15.77</v>
      </c>
      <c r="S2388" s="131">
        <v>15.9</v>
      </c>
      <c r="T2388" s="131">
        <v>783.72</v>
      </c>
      <c r="U2388" s="131">
        <v>4.75</v>
      </c>
      <c r="V2388" s="599">
        <v>2</v>
      </c>
    </row>
    <row r="2389" s="5" customFormat="1" customHeight="1" spans="1:22">
      <c r="A2389" s="241">
        <v>2020</v>
      </c>
      <c r="B2389" s="41"/>
      <c r="C2389" s="37" t="s">
        <v>1092</v>
      </c>
      <c r="D2389" s="448" t="s">
        <v>741</v>
      </c>
      <c r="E2389" s="149">
        <v>104.53</v>
      </c>
      <c r="F2389" s="138">
        <v>163</v>
      </c>
      <c r="G2389" s="149">
        <v>4.45</v>
      </c>
      <c r="H2389" s="149">
        <v>24.55</v>
      </c>
      <c r="I2389" s="149">
        <v>451.74</v>
      </c>
      <c r="J2389" s="149">
        <v>18.35</v>
      </c>
      <c r="K2389" s="149">
        <v>74.74</v>
      </c>
      <c r="L2389" s="149">
        <v>206.21</v>
      </c>
      <c r="M2389" s="149">
        <v>166.35</v>
      </c>
      <c r="N2389" s="149">
        <v>80.67</v>
      </c>
      <c r="O2389" s="149">
        <v>24.54</v>
      </c>
      <c r="P2389" s="149">
        <v>179.71</v>
      </c>
      <c r="Q2389" s="149">
        <v>183.12</v>
      </c>
      <c r="R2389" s="149"/>
      <c r="S2389" s="149">
        <v>181.4</v>
      </c>
      <c r="T2389" s="149">
        <v>713.95</v>
      </c>
      <c r="U2389" s="149">
        <v>6.87</v>
      </c>
      <c r="V2389" s="616">
        <v>2</v>
      </c>
    </row>
    <row r="2390" s="5" customFormat="1" customHeight="1" spans="1:22">
      <c r="A2390" s="241"/>
      <c r="B2390" s="41"/>
      <c r="C2390" s="37"/>
      <c r="D2390" s="448" t="s">
        <v>727</v>
      </c>
      <c r="E2390" s="149">
        <v>95.4</v>
      </c>
      <c r="F2390" s="138">
        <v>147</v>
      </c>
      <c r="G2390" s="149">
        <v>6.5</v>
      </c>
      <c r="H2390" s="149">
        <v>28</v>
      </c>
      <c r="I2390" s="149">
        <v>428.6</v>
      </c>
      <c r="J2390" s="149">
        <v>21</v>
      </c>
      <c r="K2390" s="149">
        <v>64.2</v>
      </c>
      <c r="L2390" s="149">
        <v>131.3</v>
      </c>
      <c r="M2390" s="149">
        <v>128.9</v>
      </c>
      <c r="N2390" s="149">
        <v>98.2</v>
      </c>
      <c r="O2390" s="149">
        <v>26.1</v>
      </c>
      <c r="P2390" s="149">
        <v>161.76</v>
      </c>
      <c r="Q2390" s="149">
        <v>175.09</v>
      </c>
      <c r="R2390" s="149"/>
      <c r="S2390" s="149">
        <v>168.43</v>
      </c>
      <c r="T2390" s="149">
        <v>673.7</v>
      </c>
      <c r="U2390" s="149">
        <v>4.68</v>
      </c>
      <c r="V2390" s="616">
        <v>4</v>
      </c>
    </row>
    <row r="2391" s="5" customFormat="1" customHeight="1" spans="1:22">
      <c r="A2391" s="241"/>
      <c r="B2391" s="41"/>
      <c r="C2391" s="37"/>
      <c r="D2391" s="448" t="s">
        <v>787</v>
      </c>
      <c r="E2391" s="149">
        <v>102.3</v>
      </c>
      <c r="F2391" s="138">
        <v>147</v>
      </c>
      <c r="G2391" s="149">
        <v>6.7</v>
      </c>
      <c r="H2391" s="149">
        <v>31.5</v>
      </c>
      <c r="I2391" s="149">
        <v>370.1</v>
      </c>
      <c r="J2391" s="149">
        <v>23.2</v>
      </c>
      <c r="K2391" s="149">
        <v>73.7</v>
      </c>
      <c r="L2391" s="149">
        <v>131.1</v>
      </c>
      <c r="M2391" s="149">
        <v>121.5</v>
      </c>
      <c r="N2391" s="149">
        <v>92.7</v>
      </c>
      <c r="O2391" s="149">
        <v>28</v>
      </c>
      <c r="P2391" s="149">
        <v>354.86</v>
      </c>
      <c r="Q2391" s="149">
        <v>352.08</v>
      </c>
      <c r="R2391" s="149"/>
      <c r="S2391" s="149">
        <v>353.47</v>
      </c>
      <c r="T2391" s="149">
        <v>706.9</v>
      </c>
      <c r="U2391" s="149">
        <v>9.36</v>
      </c>
      <c r="V2391" s="616">
        <v>4</v>
      </c>
    </row>
    <row r="2392" s="5" customFormat="1" customHeight="1" spans="1:22">
      <c r="A2392" s="241"/>
      <c r="B2392" s="41"/>
      <c r="C2392" s="37"/>
      <c r="D2392" s="448" t="s">
        <v>989</v>
      </c>
      <c r="E2392" s="149">
        <v>94.9</v>
      </c>
      <c r="F2392" s="138">
        <v>158</v>
      </c>
      <c r="G2392" s="149">
        <v>7</v>
      </c>
      <c r="H2392" s="149">
        <v>30.7</v>
      </c>
      <c r="I2392" s="149">
        <v>338.6</v>
      </c>
      <c r="J2392" s="149">
        <v>22.1</v>
      </c>
      <c r="K2392" s="149">
        <v>72</v>
      </c>
      <c r="L2392" s="149">
        <v>131.9</v>
      </c>
      <c r="M2392" s="149">
        <v>116.9</v>
      </c>
      <c r="N2392" s="149">
        <v>88.6</v>
      </c>
      <c r="O2392" s="149">
        <v>25.8</v>
      </c>
      <c r="P2392" s="149">
        <v>215.4</v>
      </c>
      <c r="Q2392" s="149">
        <v>205.2</v>
      </c>
      <c r="R2392" s="149"/>
      <c r="S2392" s="149">
        <v>210.3</v>
      </c>
      <c r="T2392" s="149">
        <v>701</v>
      </c>
      <c r="U2392" s="149">
        <v>-1.54</v>
      </c>
      <c r="V2392" s="618">
        <v>8</v>
      </c>
    </row>
    <row r="2393" s="5" customFormat="1" customHeight="1" spans="1:22">
      <c r="A2393" s="241"/>
      <c r="B2393" s="41"/>
      <c r="C2393" s="37"/>
      <c r="D2393" s="448" t="s">
        <v>826</v>
      </c>
      <c r="E2393" s="149">
        <v>93.2</v>
      </c>
      <c r="F2393" s="138">
        <v>164</v>
      </c>
      <c r="G2393" s="149">
        <v>6</v>
      </c>
      <c r="H2393" s="149">
        <v>23.2</v>
      </c>
      <c r="I2393" s="149">
        <v>288.5</v>
      </c>
      <c r="J2393" s="149">
        <v>20.7</v>
      </c>
      <c r="K2393" s="149">
        <v>93.1</v>
      </c>
      <c r="L2393" s="149">
        <v>162.1</v>
      </c>
      <c r="M2393" s="149">
        <v>143.8</v>
      </c>
      <c r="N2393" s="149">
        <v>88.7</v>
      </c>
      <c r="O2393" s="149">
        <v>26.2</v>
      </c>
      <c r="P2393" s="149">
        <v>178.2</v>
      </c>
      <c r="Q2393" s="149">
        <v>195.8</v>
      </c>
      <c r="R2393" s="149"/>
      <c r="S2393" s="149">
        <v>186.98</v>
      </c>
      <c r="T2393" s="149">
        <v>747.9</v>
      </c>
      <c r="U2393" s="149">
        <v>12.37</v>
      </c>
      <c r="V2393" s="616">
        <v>1</v>
      </c>
    </row>
    <row r="2394" s="5" customFormat="1" customHeight="1" spans="1:22">
      <c r="A2394" s="241"/>
      <c r="B2394" s="41"/>
      <c r="C2394" s="37"/>
      <c r="D2394" s="448" t="s">
        <v>823</v>
      </c>
      <c r="E2394" s="149">
        <v>105</v>
      </c>
      <c r="F2394" s="138">
        <v>157</v>
      </c>
      <c r="G2394" s="149">
        <v>5.8</v>
      </c>
      <c r="H2394" s="149">
        <v>24.4</v>
      </c>
      <c r="I2394" s="149">
        <v>319</v>
      </c>
      <c r="J2394" s="149">
        <v>17.9</v>
      </c>
      <c r="K2394" s="149">
        <v>73.5</v>
      </c>
      <c r="L2394" s="149">
        <v>189.6</v>
      </c>
      <c r="M2394" s="149">
        <v>177.1</v>
      </c>
      <c r="N2394" s="149">
        <v>93.4</v>
      </c>
      <c r="O2394" s="149">
        <v>25.9</v>
      </c>
      <c r="P2394" s="149">
        <v>365.9</v>
      </c>
      <c r="Q2394" s="149">
        <v>386</v>
      </c>
      <c r="R2394" s="149"/>
      <c r="S2394" s="149">
        <v>376</v>
      </c>
      <c r="T2394" s="149">
        <v>751.9</v>
      </c>
      <c r="U2394" s="149">
        <v>13</v>
      </c>
      <c r="V2394" s="616">
        <v>1</v>
      </c>
    </row>
    <row r="2395" s="5" customFormat="1" customHeight="1" spans="1:22">
      <c r="A2395" s="241"/>
      <c r="B2395" s="41"/>
      <c r="C2395" s="37"/>
      <c r="D2395" s="447" t="s">
        <v>580</v>
      </c>
      <c r="E2395" s="612">
        <v>99.2</v>
      </c>
      <c r="F2395" s="613">
        <v>156</v>
      </c>
      <c r="G2395" s="612">
        <v>6.1</v>
      </c>
      <c r="H2395" s="612">
        <v>27.1</v>
      </c>
      <c r="I2395" s="612">
        <v>366.1</v>
      </c>
      <c r="J2395" s="612">
        <v>20.5</v>
      </c>
      <c r="K2395" s="612">
        <v>75.2</v>
      </c>
      <c r="L2395" s="612">
        <v>158.7</v>
      </c>
      <c r="M2395" s="612">
        <v>142.4</v>
      </c>
      <c r="N2395" s="612">
        <v>90.4</v>
      </c>
      <c r="O2395" s="612">
        <v>26.1</v>
      </c>
      <c r="P2395" s="612">
        <v>242.6</v>
      </c>
      <c r="Q2395" s="612">
        <v>249.5</v>
      </c>
      <c r="R2395" s="612"/>
      <c r="S2395" s="612">
        <v>253.2</v>
      </c>
      <c r="T2395" s="612">
        <v>715.9</v>
      </c>
      <c r="U2395" s="612">
        <v>7.5</v>
      </c>
      <c r="V2395" s="617">
        <v>1</v>
      </c>
    </row>
    <row r="2396" s="5" customFormat="1" customHeight="1" spans="1:22">
      <c r="A2396" s="241">
        <v>2018</v>
      </c>
      <c r="B2396" s="447" t="s">
        <v>1093</v>
      </c>
      <c r="C2396" s="37" t="s">
        <v>1094</v>
      </c>
      <c r="D2396" s="602" t="s">
        <v>822</v>
      </c>
      <c r="E2396" s="603">
        <v>91.2</v>
      </c>
      <c r="F2396" s="604">
        <v>158</v>
      </c>
      <c r="G2396" s="603">
        <v>9.4</v>
      </c>
      <c r="H2396" s="603">
        <v>29.4</v>
      </c>
      <c r="I2396" s="603">
        <v>312.7</v>
      </c>
      <c r="J2396" s="603">
        <v>21.7</v>
      </c>
      <c r="K2396" s="603">
        <v>73.7</v>
      </c>
      <c r="L2396" s="603">
        <v>102.9</v>
      </c>
      <c r="M2396" s="603">
        <v>98.5</v>
      </c>
      <c r="N2396" s="603">
        <v>95.7</v>
      </c>
      <c r="O2396" s="603">
        <v>29.8</v>
      </c>
      <c r="P2396" s="603">
        <v>17</v>
      </c>
      <c r="Q2396" s="603">
        <v>16.1</v>
      </c>
      <c r="R2396" s="603">
        <v>16.3</v>
      </c>
      <c r="S2396" s="603">
        <v>16.47</v>
      </c>
      <c r="T2396" s="603">
        <v>821.27</v>
      </c>
      <c r="U2396" s="603">
        <v>1.18</v>
      </c>
      <c r="V2396" s="600">
        <v>6</v>
      </c>
    </row>
    <row r="2397" s="5" customFormat="1" customHeight="1" spans="1:22">
      <c r="A2397" s="241"/>
      <c r="B2397" s="41"/>
      <c r="C2397" s="37"/>
      <c r="D2397" s="602" t="s">
        <v>824</v>
      </c>
      <c r="E2397" s="603">
        <v>92</v>
      </c>
      <c r="F2397" s="604">
        <v>152</v>
      </c>
      <c r="G2397" s="603">
        <v>6.5</v>
      </c>
      <c r="H2397" s="603">
        <v>27.1</v>
      </c>
      <c r="I2397" s="603">
        <v>316.5</v>
      </c>
      <c r="J2397" s="603">
        <v>22.1</v>
      </c>
      <c r="K2397" s="603">
        <v>81.6</v>
      </c>
      <c r="L2397" s="603">
        <v>113.2</v>
      </c>
      <c r="M2397" s="603">
        <v>109.2</v>
      </c>
      <c r="N2397" s="603">
        <v>96.5</v>
      </c>
      <c r="O2397" s="603">
        <v>29.02</v>
      </c>
      <c r="P2397" s="603">
        <v>13.4</v>
      </c>
      <c r="Q2397" s="603">
        <v>14.19</v>
      </c>
      <c r="R2397" s="603">
        <v>13.75</v>
      </c>
      <c r="S2397" s="603">
        <v>13.78</v>
      </c>
      <c r="T2397" s="603">
        <v>689.1</v>
      </c>
      <c r="U2397" s="603">
        <v>-2.68</v>
      </c>
      <c r="V2397" s="600">
        <v>10</v>
      </c>
    </row>
    <row r="2398" s="5" customFormat="1" customHeight="1" spans="1:22">
      <c r="A2398" s="241"/>
      <c r="B2398" s="41"/>
      <c r="C2398" s="37"/>
      <c r="D2398" s="602" t="s">
        <v>823</v>
      </c>
      <c r="E2398" s="603">
        <v>92</v>
      </c>
      <c r="F2398" s="604">
        <v>154</v>
      </c>
      <c r="G2398" s="603">
        <v>6.7</v>
      </c>
      <c r="H2398" s="603">
        <v>26.9</v>
      </c>
      <c r="I2398" s="603">
        <v>304.2</v>
      </c>
      <c r="J2398" s="603">
        <v>22.8</v>
      </c>
      <c r="K2398" s="603">
        <v>84.88</v>
      </c>
      <c r="L2398" s="603">
        <v>112.6</v>
      </c>
      <c r="M2398" s="603">
        <v>110.3</v>
      </c>
      <c r="N2398" s="603">
        <v>97.9</v>
      </c>
      <c r="O2398" s="603">
        <v>28.29</v>
      </c>
      <c r="P2398" s="603">
        <v>14.01</v>
      </c>
      <c r="Q2398" s="603">
        <v>13.88</v>
      </c>
      <c r="R2398" s="603">
        <v>14.1</v>
      </c>
      <c r="S2398" s="603">
        <v>14</v>
      </c>
      <c r="T2398" s="603">
        <v>699.8</v>
      </c>
      <c r="U2398" s="603">
        <v>2.39</v>
      </c>
      <c r="V2398" s="600">
        <v>6</v>
      </c>
    </row>
    <row r="2399" s="5" customFormat="1" customHeight="1" spans="1:22">
      <c r="A2399" s="241"/>
      <c r="B2399" s="41"/>
      <c r="C2399" s="37"/>
      <c r="D2399" s="602" t="s">
        <v>1064</v>
      </c>
      <c r="E2399" s="603">
        <v>99</v>
      </c>
      <c r="F2399" s="604">
        <v>154</v>
      </c>
      <c r="G2399" s="603">
        <v>7.2</v>
      </c>
      <c r="H2399" s="603">
        <v>29.1</v>
      </c>
      <c r="I2399" s="603">
        <v>303.8</v>
      </c>
      <c r="J2399" s="603">
        <v>26.3</v>
      </c>
      <c r="K2399" s="603">
        <v>90.2</v>
      </c>
      <c r="L2399" s="603">
        <v>117.8</v>
      </c>
      <c r="M2399" s="603">
        <v>107.6</v>
      </c>
      <c r="N2399" s="603">
        <v>91.4</v>
      </c>
      <c r="O2399" s="603">
        <v>27.63</v>
      </c>
      <c r="P2399" s="603">
        <v>14.83</v>
      </c>
      <c r="Q2399" s="603">
        <v>15.08</v>
      </c>
      <c r="R2399" s="603">
        <v>14.36</v>
      </c>
      <c r="S2399" s="603">
        <v>14.76</v>
      </c>
      <c r="T2399" s="603">
        <v>737.8</v>
      </c>
      <c r="U2399" s="603">
        <v>0.54</v>
      </c>
      <c r="V2399" s="600">
        <v>8</v>
      </c>
    </row>
    <row r="2400" s="5" customFormat="1" customHeight="1" spans="1:22">
      <c r="A2400" s="241"/>
      <c r="B2400" s="41"/>
      <c r="C2400" s="37"/>
      <c r="D2400" s="602" t="s">
        <v>788</v>
      </c>
      <c r="E2400" s="603">
        <v>96.7</v>
      </c>
      <c r="F2400" s="604">
        <v>148</v>
      </c>
      <c r="G2400" s="603">
        <v>8</v>
      </c>
      <c r="H2400" s="603">
        <v>25</v>
      </c>
      <c r="I2400" s="603">
        <v>214</v>
      </c>
      <c r="J2400" s="603">
        <v>20.7</v>
      </c>
      <c r="K2400" s="603">
        <v>82.53</v>
      </c>
      <c r="L2400" s="603">
        <v>129.9</v>
      </c>
      <c r="M2400" s="603">
        <v>124.4</v>
      </c>
      <c r="N2400" s="603">
        <v>95.8</v>
      </c>
      <c r="O2400" s="603">
        <v>27.6</v>
      </c>
      <c r="P2400" s="603">
        <v>11.49</v>
      </c>
      <c r="Q2400" s="603">
        <v>12.86</v>
      </c>
      <c r="R2400" s="603">
        <v>12.31</v>
      </c>
      <c r="S2400" s="603">
        <v>12.22</v>
      </c>
      <c r="T2400" s="603">
        <v>611.1</v>
      </c>
      <c r="U2400" s="603">
        <v>-6.09</v>
      </c>
      <c r="V2400" s="600">
        <v>13</v>
      </c>
    </row>
    <row r="2401" s="5" customFormat="1" customHeight="1" spans="1:22">
      <c r="A2401" s="241"/>
      <c r="B2401" s="41"/>
      <c r="C2401" s="37"/>
      <c r="D2401" s="602" t="s">
        <v>733</v>
      </c>
      <c r="E2401" s="603">
        <v>93.6</v>
      </c>
      <c r="F2401" s="604">
        <v>155</v>
      </c>
      <c r="G2401" s="603">
        <v>4.2</v>
      </c>
      <c r="H2401" s="603">
        <v>23.1</v>
      </c>
      <c r="I2401" s="603">
        <v>425</v>
      </c>
      <c r="J2401" s="603">
        <v>18.5</v>
      </c>
      <c r="K2401" s="603">
        <v>80.08</v>
      </c>
      <c r="L2401" s="603">
        <v>141.6</v>
      </c>
      <c r="M2401" s="603">
        <v>135.5</v>
      </c>
      <c r="N2401" s="603">
        <v>95.73</v>
      </c>
      <c r="O2401" s="603">
        <v>26.87</v>
      </c>
      <c r="P2401" s="603">
        <v>14.01</v>
      </c>
      <c r="Q2401" s="603">
        <v>14.17</v>
      </c>
      <c r="R2401" s="603">
        <v>13.58</v>
      </c>
      <c r="S2401" s="603">
        <v>13.92</v>
      </c>
      <c r="T2401" s="603">
        <v>613.8</v>
      </c>
      <c r="U2401" s="603">
        <v>-0.83</v>
      </c>
      <c r="V2401" s="600">
        <v>12</v>
      </c>
    </row>
    <row r="2402" s="5" customFormat="1" customHeight="1" spans="1:22">
      <c r="A2402" s="241"/>
      <c r="B2402" s="41"/>
      <c r="C2402" s="37"/>
      <c r="D2402" s="602" t="s">
        <v>815</v>
      </c>
      <c r="E2402" s="603">
        <v>105.7</v>
      </c>
      <c r="F2402" s="604">
        <v>148</v>
      </c>
      <c r="G2402" s="603">
        <v>6.2</v>
      </c>
      <c r="H2402" s="603">
        <v>31.2</v>
      </c>
      <c r="I2402" s="603">
        <v>403.2</v>
      </c>
      <c r="J2402" s="603">
        <v>21.2</v>
      </c>
      <c r="K2402" s="603">
        <v>67.8</v>
      </c>
      <c r="L2402" s="603">
        <v>110.7</v>
      </c>
      <c r="M2402" s="603">
        <v>110</v>
      </c>
      <c r="N2402" s="603">
        <v>99.41</v>
      </c>
      <c r="O2402" s="603">
        <v>26.84</v>
      </c>
      <c r="P2402" s="603">
        <v>12.95</v>
      </c>
      <c r="Q2402" s="603">
        <v>12.16</v>
      </c>
      <c r="R2402" s="603">
        <v>12.95</v>
      </c>
      <c r="S2402" s="603">
        <v>12.69</v>
      </c>
      <c r="T2402" s="603">
        <v>634.3</v>
      </c>
      <c r="U2402" s="603">
        <v>-2.86</v>
      </c>
      <c r="V2402" s="600">
        <v>12</v>
      </c>
    </row>
    <row r="2403" s="5" customFormat="1" customHeight="1" spans="1:22">
      <c r="A2403" s="241"/>
      <c r="B2403" s="41"/>
      <c r="C2403" s="37"/>
      <c r="D2403" s="602" t="s">
        <v>727</v>
      </c>
      <c r="E2403" s="603">
        <v>87.6</v>
      </c>
      <c r="F2403" s="604">
        <v>150</v>
      </c>
      <c r="G2403" s="603">
        <v>7.3</v>
      </c>
      <c r="H2403" s="603">
        <v>36.3</v>
      </c>
      <c r="I2403" s="603">
        <v>395</v>
      </c>
      <c r="J2403" s="603">
        <v>24.3</v>
      </c>
      <c r="K2403" s="603">
        <v>66.9</v>
      </c>
      <c r="L2403" s="603">
        <v>125.1</v>
      </c>
      <c r="M2403" s="603">
        <v>115.8</v>
      </c>
      <c r="N2403" s="603">
        <v>92.6</v>
      </c>
      <c r="O2403" s="603">
        <v>25.43</v>
      </c>
      <c r="P2403" s="603">
        <v>15.88</v>
      </c>
      <c r="Q2403" s="603">
        <v>15.56</v>
      </c>
      <c r="R2403" s="603">
        <v>15.04</v>
      </c>
      <c r="S2403" s="603">
        <v>15.49</v>
      </c>
      <c r="T2403" s="603">
        <v>662.1</v>
      </c>
      <c r="U2403" s="603">
        <v>1.57</v>
      </c>
      <c r="V2403" s="600">
        <v>8</v>
      </c>
    </row>
    <row r="2404" s="5" customFormat="1" customHeight="1" spans="1:22">
      <c r="A2404" s="241"/>
      <c r="B2404" s="41"/>
      <c r="C2404" s="37"/>
      <c r="D2404" s="602" t="s">
        <v>1077</v>
      </c>
      <c r="E2404" s="603">
        <v>87</v>
      </c>
      <c r="F2404" s="604">
        <v>158</v>
      </c>
      <c r="G2404" s="603">
        <v>3.9</v>
      </c>
      <c r="H2404" s="603">
        <v>23.7</v>
      </c>
      <c r="I2404" s="603">
        <v>400</v>
      </c>
      <c r="J2404" s="603">
        <v>20.6</v>
      </c>
      <c r="K2404" s="603">
        <v>87</v>
      </c>
      <c r="L2404" s="603">
        <v>126.4</v>
      </c>
      <c r="M2404" s="603">
        <v>114.8</v>
      </c>
      <c r="N2404" s="603">
        <v>90.8</v>
      </c>
      <c r="O2404" s="603">
        <v>27.9</v>
      </c>
      <c r="P2404" s="603">
        <v>15.16</v>
      </c>
      <c r="Q2404" s="603">
        <v>15.13</v>
      </c>
      <c r="R2404" s="603">
        <v>15.05</v>
      </c>
      <c r="S2404" s="603">
        <v>15.11</v>
      </c>
      <c r="T2404" s="603">
        <v>720.1</v>
      </c>
      <c r="U2404" s="603">
        <v>2.4</v>
      </c>
      <c r="V2404" s="600">
        <v>7</v>
      </c>
    </row>
    <row r="2405" s="5" customFormat="1" customHeight="1" spans="1:22">
      <c r="A2405" s="241"/>
      <c r="B2405" s="41"/>
      <c r="C2405" s="37"/>
      <c r="D2405" s="602" t="s">
        <v>974</v>
      </c>
      <c r="E2405" s="605">
        <v>95.6</v>
      </c>
      <c r="F2405" s="604">
        <v>157</v>
      </c>
      <c r="G2405" s="603">
        <v>8</v>
      </c>
      <c r="H2405" s="603">
        <v>36.9</v>
      </c>
      <c r="I2405" s="603">
        <v>461.3</v>
      </c>
      <c r="J2405" s="603">
        <v>24.2</v>
      </c>
      <c r="K2405" s="603">
        <v>65.58</v>
      </c>
      <c r="L2405" s="603">
        <v>129.6</v>
      </c>
      <c r="M2405" s="603">
        <v>113.7</v>
      </c>
      <c r="N2405" s="603">
        <v>87.73</v>
      </c>
      <c r="O2405" s="603">
        <v>27.3</v>
      </c>
      <c r="P2405" s="603">
        <v>15.2</v>
      </c>
      <c r="Q2405" s="603">
        <v>15.5</v>
      </c>
      <c r="R2405" s="603">
        <v>15.4</v>
      </c>
      <c r="S2405" s="603">
        <v>15.37</v>
      </c>
      <c r="T2405" s="603">
        <v>768.5</v>
      </c>
      <c r="U2405" s="603">
        <v>5.06</v>
      </c>
      <c r="V2405" s="600">
        <v>1</v>
      </c>
    </row>
    <row r="2406" s="5" customFormat="1" customHeight="1" spans="1:22">
      <c r="A2406" s="241"/>
      <c r="B2406" s="41"/>
      <c r="C2406" s="37"/>
      <c r="D2406" s="607" t="s">
        <v>580</v>
      </c>
      <c r="E2406" s="608">
        <v>94</v>
      </c>
      <c r="F2406" s="611">
        <v>153.4</v>
      </c>
      <c r="G2406" s="610">
        <v>6.7</v>
      </c>
      <c r="H2406" s="610">
        <v>28.9</v>
      </c>
      <c r="I2406" s="610">
        <v>353.6</v>
      </c>
      <c r="J2406" s="610">
        <v>22.2</v>
      </c>
      <c r="K2406" s="610">
        <v>78.03</v>
      </c>
      <c r="L2406" s="610">
        <v>121</v>
      </c>
      <c r="M2406" s="610">
        <v>114</v>
      </c>
      <c r="N2406" s="610">
        <v>94.36</v>
      </c>
      <c r="O2406" s="610">
        <v>27.67</v>
      </c>
      <c r="P2406" s="610">
        <v>14.393</v>
      </c>
      <c r="Q2406" s="610">
        <v>14.463</v>
      </c>
      <c r="R2406" s="610">
        <v>14.284</v>
      </c>
      <c r="S2406" s="610">
        <v>14.381</v>
      </c>
      <c r="T2406" s="610">
        <v>696</v>
      </c>
      <c r="U2406" s="610">
        <v>0.2</v>
      </c>
      <c r="V2406" s="599">
        <v>8</v>
      </c>
    </row>
    <row r="2407" s="5" customFormat="1" customHeight="1" spans="1:22">
      <c r="A2407" s="241">
        <v>2019</v>
      </c>
      <c r="B2407" s="41"/>
      <c r="C2407" s="37" t="s">
        <v>1095</v>
      </c>
      <c r="D2407" s="587" t="s">
        <v>822</v>
      </c>
      <c r="E2407" s="124">
        <v>97.4</v>
      </c>
      <c r="F2407" s="588">
        <v>162</v>
      </c>
      <c r="G2407" s="124">
        <v>6.7</v>
      </c>
      <c r="H2407" s="124">
        <v>27.7</v>
      </c>
      <c r="I2407" s="124">
        <v>411.6</v>
      </c>
      <c r="J2407" s="124">
        <v>19.9</v>
      </c>
      <c r="K2407" s="124">
        <v>71.7</v>
      </c>
      <c r="L2407" s="124">
        <v>126.4</v>
      </c>
      <c r="M2407" s="124">
        <v>122.3</v>
      </c>
      <c r="N2407" s="124">
        <v>96.8</v>
      </c>
      <c r="O2407" s="124">
        <v>25.3</v>
      </c>
      <c r="P2407" s="124">
        <v>18.27</v>
      </c>
      <c r="Q2407" s="124">
        <v>18.55</v>
      </c>
      <c r="R2407" s="124">
        <v>18.11</v>
      </c>
      <c r="S2407" s="124">
        <v>18.27</v>
      </c>
      <c r="T2407" s="124">
        <v>913.5</v>
      </c>
      <c r="U2407" s="124">
        <v>6.47</v>
      </c>
      <c r="V2407" s="598">
        <v>1</v>
      </c>
    </row>
    <row r="2408" s="5" customFormat="1" customHeight="1" spans="1:22">
      <c r="A2408" s="241"/>
      <c r="B2408" s="41"/>
      <c r="C2408" s="37"/>
      <c r="D2408" s="587" t="s">
        <v>824</v>
      </c>
      <c r="E2408" s="124">
        <v>97</v>
      </c>
      <c r="F2408" s="588">
        <v>156</v>
      </c>
      <c r="G2408" s="124">
        <v>7.9</v>
      </c>
      <c r="H2408" s="124">
        <v>39.1</v>
      </c>
      <c r="I2408" s="124">
        <v>394.9</v>
      </c>
      <c r="J2408" s="124">
        <v>24.3</v>
      </c>
      <c r="K2408" s="124">
        <v>62.2</v>
      </c>
      <c r="L2408" s="124">
        <v>112.1</v>
      </c>
      <c r="M2408" s="124">
        <v>108.8</v>
      </c>
      <c r="N2408" s="124">
        <v>97.1</v>
      </c>
      <c r="O2408" s="124">
        <v>29.4</v>
      </c>
      <c r="P2408" s="124">
        <v>16.67</v>
      </c>
      <c r="Q2408" s="124">
        <v>15.35</v>
      </c>
      <c r="R2408" s="124">
        <v>15.67</v>
      </c>
      <c r="S2408" s="124">
        <v>15.9</v>
      </c>
      <c r="T2408" s="124">
        <v>794.83</v>
      </c>
      <c r="U2408" s="124">
        <v>6.95</v>
      </c>
      <c r="V2408" s="598">
        <v>4</v>
      </c>
    </row>
    <row r="2409" s="5" customFormat="1" customHeight="1" spans="1:22">
      <c r="A2409" s="241"/>
      <c r="B2409" s="41"/>
      <c r="C2409" s="37"/>
      <c r="D2409" s="587" t="s">
        <v>823</v>
      </c>
      <c r="E2409" s="124">
        <v>95</v>
      </c>
      <c r="F2409" s="588">
        <v>153</v>
      </c>
      <c r="G2409" s="124">
        <v>3.9</v>
      </c>
      <c r="H2409" s="124">
        <v>29.8</v>
      </c>
      <c r="I2409" s="124">
        <v>664.1</v>
      </c>
      <c r="J2409" s="124">
        <v>24.3</v>
      </c>
      <c r="K2409" s="124">
        <v>81.5</v>
      </c>
      <c r="L2409" s="124">
        <v>116.4</v>
      </c>
      <c r="M2409" s="124">
        <v>112</v>
      </c>
      <c r="N2409" s="124">
        <v>96.2</v>
      </c>
      <c r="O2409" s="124">
        <v>29.9</v>
      </c>
      <c r="P2409" s="124">
        <v>16.7</v>
      </c>
      <c r="Q2409" s="124">
        <v>16.83</v>
      </c>
      <c r="R2409" s="124">
        <v>17.25</v>
      </c>
      <c r="S2409" s="124">
        <v>16.93</v>
      </c>
      <c r="T2409" s="124">
        <v>846.3</v>
      </c>
      <c r="U2409" s="124">
        <v>2.51</v>
      </c>
      <c r="V2409" s="598">
        <v>8</v>
      </c>
    </row>
    <row r="2410" s="5" customFormat="1" customHeight="1" spans="1:22">
      <c r="A2410" s="241"/>
      <c r="B2410" s="41"/>
      <c r="C2410" s="37"/>
      <c r="D2410" s="587" t="s">
        <v>1064</v>
      </c>
      <c r="E2410" s="124">
        <v>96.7</v>
      </c>
      <c r="F2410" s="588">
        <v>139</v>
      </c>
      <c r="G2410" s="124">
        <v>6.9</v>
      </c>
      <c r="H2410" s="124">
        <v>37.1</v>
      </c>
      <c r="I2410" s="124">
        <v>437.68</v>
      </c>
      <c r="J2410" s="124">
        <v>24.1</v>
      </c>
      <c r="K2410" s="124">
        <v>65.09</v>
      </c>
      <c r="L2410" s="124">
        <v>114.8</v>
      </c>
      <c r="M2410" s="124">
        <v>99.1</v>
      </c>
      <c r="N2410" s="124">
        <v>86.3</v>
      </c>
      <c r="O2410" s="124">
        <v>29.48</v>
      </c>
      <c r="P2410" s="124">
        <v>16.8</v>
      </c>
      <c r="Q2410" s="124">
        <v>17.02</v>
      </c>
      <c r="R2410" s="124">
        <v>17.14</v>
      </c>
      <c r="S2410" s="124">
        <v>16.99</v>
      </c>
      <c r="T2410" s="124">
        <v>956.61</v>
      </c>
      <c r="U2410" s="124">
        <v>-0.84</v>
      </c>
      <c r="V2410" s="598">
        <v>9</v>
      </c>
    </row>
    <row r="2411" s="5" customFormat="1" customHeight="1" spans="1:22">
      <c r="A2411" s="241"/>
      <c r="B2411" s="41"/>
      <c r="C2411" s="37"/>
      <c r="D2411" s="587" t="s">
        <v>788</v>
      </c>
      <c r="E2411" s="124">
        <v>89.5</v>
      </c>
      <c r="F2411" s="588">
        <v>144</v>
      </c>
      <c r="G2411" s="124">
        <v>7.56</v>
      </c>
      <c r="H2411" s="124">
        <v>28.75</v>
      </c>
      <c r="I2411" s="124">
        <v>280.29</v>
      </c>
      <c r="J2411" s="124">
        <v>22</v>
      </c>
      <c r="K2411" s="124">
        <v>76.52</v>
      </c>
      <c r="L2411" s="124">
        <v>103.7</v>
      </c>
      <c r="M2411" s="124">
        <v>95.9</v>
      </c>
      <c r="N2411" s="124">
        <v>92.4</v>
      </c>
      <c r="O2411" s="124">
        <v>30.02</v>
      </c>
      <c r="P2411" s="124">
        <v>11.96</v>
      </c>
      <c r="Q2411" s="124">
        <v>12.05</v>
      </c>
      <c r="R2411" s="124">
        <v>11.01</v>
      </c>
      <c r="S2411" s="124">
        <v>11.67</v>
      </c>
      <c r="T2411" s="124">
        <v>583.48</v>
      </c>
      <c r="U2411" s="124">
        <v>-4.48</v>
      </c>
      <c r="V2411" s="598">
        <v>10</v>
      </c>
    </row>
    <row r="2412" s="5" customFormat="1" customHeight="1" spans="1:22">
      <c r="A2412" s="241"/>
      <c r="B2412" s="41"/>
      <c r="C2412" s="37"/>
      <c r="D2412" s="587" t="s">
        <v>733</v>
      </c>
      <c r="E2412" s="589">
        <v>95.95</v>
      </c>
      <c r="F2412" s="588">
        <v>158</v>
      </c>
      <c r="G2412" s="124">
        <v>5.28</v>
      </c>
      <c r="H2412" s="124">
        <v>28.55</v>
      </c>
      <c r="I2412" s="124">
        <v>440.72</v>
      </c>
      <c r="J2412" s="124">
        <v>23.15</v>
      </c>
      <c r="K2412" s="124">
        <v>81.09</v>
      </c>
      <c r="L2412" s="124">
        <v>109.7</v>
      </c>
      <c r="M2412" s="124">
        <v>104.45</v>
      </c>
      <c r="N2412" s="124">
        <v>95.22</v>
      </c>
      <c r="O2412" s="124">
        <v>28.1</v>
      </c>
      <c r="P2412" s="124">
        <v>14.76</v>
      </c>
      <c r="Q2412" s="124">
        <v>14.98</v>
      </c>
      <c r="R2412" s="124">
        <v>14.68</v>
      </c>
      <c r="S2412" s="124">
        <v>14.81</v>
      </c>
      <c r="T2412" s="124">
        <v>652.83</v>
      </c>
      <c r="U2412" s="124">
        <v>0.18</v>
      </c>
      <c r="V2412" s="598">
        <v>12</v>
      </c>
    </row>
    <row r="2413" s="5" customFormat="1" customHeight="1" spans="1:22">
      <c r="A2413" s="241"/>
      <c r="B2413" s="41"/>
      <c r="C2413" s="37"/>
      <c r="D2413" s="587" t="s">
        <v>815</v>
      </c>
      <c r="E2413" s="124">
        <v>101.7</v>
      </c>
      <c r="F2413" s="588">
        <v>146</v>
      </c>
      <c r="G2413" s="124">
        <v>7.1</v>
      </c>
      <c r="H2413" s="124">
        <v>35.2</v>
      </c>
      <c r="I2413" s="124">
        <v>392.3</v>
      </c>
      <c r="J2413" s="124">
        <v>25</v>
      </c>
      <c r="K2413" s="124">
        <v>71</v>
      </c>
      <c r="L2413" s="124">
        <v>108.5</v>
      </c>
      <c r="M2413" s="124">
        <v>91.8</v>
      </c>
      <c r="N2413" s="124">
        <v>84.6</v>
      </c>
      <c r="O2413" s="124">
        <v>27.8</v>
      </c>
      <c r="P2413" s="124">
        <v>14.04</v>
      </c>
      <c r="Q2413" s="124">
        <v>13.78</v>
      </c>
      <c r="R2413" s="124">
        <v>12.88</v>
      </c>
      <c r="S2413" s="124">
        <v>13.57</v>
      </c>
      <c r="T2413" s="124">
        <v>678.3</v>
      </c>
      <c r="U2413" s="124">
        <v>3.09</v>
      </c>
      <c r="V2413" s="598">
        <v>9</v>
      </c>
    </row>
    <row r="2414" s="5" customFormat="1" customHeight="1" spans="1:22">
      <c r="A2414" s="241"/>
      <c r="B2414" s="41"/>
      <c r="C2414" s="37"/>
      <c r="D2414" s="587" t="s">
        <v>727</v>
      </c>
      <c r="E2414" s="124">
        <v>109.6</v>
      </c>
      <c r="F2414" s="588">
        <v>154</v>
      </c>
      <c r="G2414" s="124">
        <v>7.5</v>
      </c>
      <c r="H2414" s="124">
        <v>32.5</v>
      </c>
      <c r="I2414" s="124">
        <v>432.2</v>
      </c>
      <c r="J2414" s="124">
        <v>24.3</v>
      </c>
      <c r="K2414" s="124">
        <v>74.6</v>
      </c>
      <c r="L2414" s="124">
        <v>132</v>
      </c>
      <c r="M2414" s="124">
        <v>124.9</v>
      </c>
      <c r="N2414" s="124">
        <v>94.62</v>
      </c>
      <c r="O2414" s="124">
        <v>26.5</v>
      </c>
      <c r="P2414" s="124">
        <v>17.24</v>
      </c>
      <c r="Q2414" s="124">
        <v>17.24</v>
      </c>
      <c r="R2414" s="124">
        <v>17.44</v>
      </c>
      <c r="S2414" s="124">
        <v>17.31</v>
      </c>
      <c r="T2414" s="124">
        <v>739.6</v>
      </c>
      <c r="U2414" s="124">
        <v>5.78</v>
      </c>
      <c r="V2414" s="598">
        <v>7</v>
      </c>
    </row>
    <row r="2415" s="5" customFormat="1" customHeight="1" spans="1:22">
      <c r="A2415" s="241"/>
      <c r="B2415" s="41"/>
      <c r="C2415" s="37"/>
      <c r="D2415" s="587" t="s">
        <v>1077</v>
      </c>
      <c r="E2415" s="124">
        <v>92.4</v>
      </c>
      <c r="F2415" s="588">
        <v>156</v>
      </c>
      <c r="G2415" s="124">
        <v>7.4</v>
      </c>
      <c r="H2415" s="124">
        <v>32.8</v>
      </c>
      <c r="I2415" s="124">
        <v>267.2</v>
      </c>
      <c r="J2415" s="124">
        <v>22.3</v>
      </c>
      <c r="K2415" s="124">
        <v>82</v>
      </c>
      <c r="L2415" s="124">
        <v>129.4</v>
      </c>
      <c r="M2415" s="124">
        <v>127</v>
      </c>
      <c r="N2415" s="124">
        <v>98.2</v>
      </c>
      <c r="O2415" s="124">
        <v>28.8</v>
      </c>
      <c r="P2415" s="124">
        <v>17.15</v>
      </c>
      <c r="Q2415" s="124">
        <v>17.23</v>
      </c>
      <c r="R2415" s="124">
        <v>17.12</v>
      </c>
      <c r="S2415" s="124">
        <v>17.17</v>
      </c>
      <c r="T2415" s="124">
        <v>860.9</v>
      </c>
      <c r="U2415" s="124">
        <v>10.25</v>
      </c>
      <c r="V2415" s="598">
        <v>1</v>
      </c>
    </row>
    <row r="2416" s="5" customFormat="1" customHeight="1" spans="1:22">
      <c r="A2416" s="241"/>
      <c r="B2416" s="41"/>
      <c r="C2416" s="37"/>
      <c r="D2416" s="587" t="s">
        <v>974</v>
      </c>
      <c r="E2416" s="124">
        <v>96.1</v>
      </c>
      <c r="F2416" s="588">
        <v>159</v>
      </c>
      <c r="G2416" s="124">
        <v>8</v>
      </c>
      <c r="H2416" s="124">
        <v>33.4</v>
      </c>
      <c r="I2416" s="124">
        <v>417.5</v>
      </c>
      <c r="J2416" s="124">
        <v>22.3</v>
      </c>
      <c r="K2416" s="124">
        <v>66.8</v>
      </c>
      <c r="L2416" s="124">
        <v>138.6</v>
      </c>
      <c r="M2416" s="124">
        <v>121.3</v>
      </c>
      <c r="N2416" s="124">
        <v>87.5</v>
      </c>
      <c r="O2416" s="124">
        <v>25.6</v>
      </c>
      <c r="P2416" s="124">
        <v>13.5</v>
      </c>
      <c r="Q2416" s="124">
        <v>13.8</v>
      </c>
      <c r="R2416" s="124">
        <v>13.7</v>
      </c>
      <c r="S2416" s="124">
        <v>13.67</v>
      </c>
      <c r="T2416" s="124">
        <v>683.33</v>
      </c>
      <c r="U2416" s="124">
        <v>-0.97</v>
      </c>
      <c r="V2416" s="598">
        <v>14</v>
      </c>
    </row>
    <row r="2417" s="5" customFormat="1" customHeight="1" spans="1:22">
      <c r="A2417" s="241"/>
      <c r="B2417" s="41"/>
      <c r="C2417" s="37"/>
      <c r="D2417" s="591" t="s">
        <v>580</v>
      </c>
      <c r="E2417" s="131">
        <v>97.1</v>
      </c>
      <c r="F2417" s="601">
        <v>152.7</v>
      </c>
      <c r="G2417" s="131">
        <v>6.8</v>
      </c>
      <c r="H2417" s="131">
        <v>32.5</v>
      </c>
      <c r="I2417" s="131">
        <v>413.8</v>
      </c>
      <c r="J2417" s="131">
        <v>23.2</v>
      </c>
      <c r="K2417" s="131">
        <v>73.3</v>
      </c>
      <c r="L2417" s="131">
        <v>119.2</v>
      </c>
      <c r="M2417" s="131">
        <v>110.8</v>
      </c>
      <c r="N2417" s="131">
        <v>92.89</v>
      </c>
      <c r="O2417" s="131">
        <v>28.1</v>
      </c>
      <c r="P2417" s="131">
        <v>15.71</v>
      </c>
      <c r="Q2417" s="131">
        <v>15.68</v>
      </c>
      <c r="R2417" s="131">
        <v>15.5</v>
      </c>
      <c r="S2417" s="131">
        <v>15.63</v>
      </c>
      <c r="T2417" s="131">
        <v>770.97</v>
      </c>
      <c r="U2417" s="131">
        <v>3.04</v>
      </c>
      <c r="V2417" s="599">
        <v>9</v>
      </c>
    </row>
    <row r="2418" s="5" customFormat="1" customHeight="1" spans="1:22">
      <c r="A2418" s="241">
        <v>2020</v>
      </c>
      <c r="B2418" s="41"/>
      <c r="C2418" s="37" t="s">
        <v>1096</v>
      </c>
      <c r="D2418" s="594" t="s">
        <v>741</v>
      </c>
      <c r="E2418" s="589">
        <v>98.34</v>
      </c>
      <c r="F2418" s="588">
        <v>158</v>
      </c>
      <c r="G2418" s="124">
        <v>4.7</v>
      </c>
      <c r="H2418" s="124">
        <v>24.52</v>
      </c>
      <c r="I2418" s="124">
        <v>421.78</v>
      </c>
      <c r="J2418" s="124">
        <v>20.6</v>
      </c>
      <c r="K2418" s="124">
        <v>84</v>
      </c>
      <c r="L2418" s="124">
        <v>136.05</v>
      </c>
      <c r="M2418" s="124">
        <v>126.38</v>
      </c>
      <c r="N2418" s="124">
        <v>92.89</v>
      </c>
      <c r="O2418" s="124">
        <v>28.16</v>
      </c>
      <c r="P2418" s="124">
        <v>177.62</v>
      </c>
      <c r="Q2418" s="124">
        <v>171.46</v>
      </c>
      <c r="R2418" s="149"/>
      <c r="S2418" s="124">
        <v>174.5</v>
      </c>
      <c r="T2418" s="124">
        <v>686.89</v>
      </c>
      <c r="U2418" s="124">
        <v>2.82</v>
      </c>
      <c r="V2418" s="600">
        <v>7</v>
      </c>
    </row>
    <row r="2419" s="5" customFormat="1" customHeight="1" spans="1:22">
      <c r="A2419" s="241"/>
      <c r="B2419" s="41"/>
      <c r="C2419" s="37"/>
      <c r="D2419" s="587" t="s">
        <v>727</v>
      </c>
      <c r="E2419" s="124">
        <v>93.8</v>
      </c>
      <c r="F2419" s="588">
        <v>143</v>
      </c>
      <c r="G2419" s="124">
        <v>7</v>
      </c>
      <c r="H2419" s="124">
        <v>29.2</v>
      </c>
      <c r="I2419" s="124">
        <v>418.6</v>
      </c>
      <c r="J2419" s="124">
        <v>22.2</v>
      </c>
      <c r="K2419" s="124">
        <v>62.2</v>
      </c>
      <c r="L2419" s="124">
        <v>126.2</v>
      </c>
      <c r="M2419" s="124">
        <v>122.7</v>
      </c>
      <c r="N2419" s="124">
        <v>97.3</v>
      </c>
      <c r="O2419" s="124">
        <v>28</v>
      </c>
      <c r="P2419" s="124">
        <v>178.42</v>
      </c>
      <c r="Q2419" s="124">
        <v>161.76</v>
      </c>
      <c r="R2419" s="149"/>
      <c r="S2419" s="124">
        <v>170.09</v>
      </c>
      <c r="T2419" s="124">
        <v>680.4</v>
      </c>
      <c r="U2419" s="124">
        <v>5.71</v>
      </c>
      <c r="V2419" s="600">
        <v>2</v>
      </c>
    </row>
    <row r="2420" s="5" customFormat="1" customHeight="1" spans="1:22">
      <c r="A2420" s="241"/>
      <c r="B2420" s="41"/>
      <c r="C2420" s="37"/>
      <c r="D2420" s="587" t="s">
        <v>787</v>
      </c>
      <c r="E2420" s="124">
        <v>99</v>
      </c>
      <c r="F2420" s="588">
        <v>144</v>
      </c>
      <c r="G2420" s="124">
        <v>7.2</v>
      </c>
      <c r="H2420" s="124">
        <v>33.4</v>
      </c>
      <c r="I2420" s="124">
        <v>363.9</v>
      </c>
      <c r="J2420" s="124">
        <v>22.4</v>
      </c>
      <c r="K2420" s="124">
        <v>67.1</v>
      </c>
      <c r="L2420" s="124">
        <v>114.3</v>
      </c>
      <c r="M2420" s="124">
        <v>108.5</v>
      </c>
      <c r="N2420" s="124">
        <v>94.9</v>
      </c>
      <c r="O2420" s="124">
        <v>28.6</v>
      </c>
      <c r="P2420" s="124">
        <v>365.5</v>
      </c>
      <c r="Q2420" s="124">
        <v>345.95</v>
      </c>
      <c r="R2420" s="149"/>
      <c r="S2420" s="124">
        <v>355.73</v>
      </c>
      <c r="T2420" s="124">
        <v>711.5</v>
      </c>
      <c r="U2420" s="124">
        <v>10.06</v>
      </c>
      <c r="V2420" s="600">
        <v>3</v>
      </c>
    </row>
    <row r="2421" s="5" customFormat="1" customHeight="1" spans="1:22">
      <c r="A2421" s="241"/>
      <c r="B2421" s="41"/>
      <c r="C2421" s="37"/>
      <c r="D2421" s="587" t="s">
        <v>989</v>
      </c>
      <c r="E2421" s="124">
        <v>93.7</v>
      </c>
      <c r="F2421" s="588">
        <v>156</v>
      </c>
      <c r="G2421" s="124">
        <v>7.1</v>
      </c>
      <c r="H2421" s="124">
        <v>31</v>
      </c>
      <c r="I2421" s="124">
        <v>336.6</v>
      </c>
      <c r="J2421" s="124">
        <v>22.4</v>
      </c>
      <c r="K2421" s="124">
        <v>72.3</v>
      </c>
      <c r="L2421" s="124">
        <v>129.1</v>
      </c>
      <c r="M2421" s="124">
        <v>121.3</v>
      </c>
      <c r="N2421" s="124">
        <v>80.5</v>
      </c>
      <c r="O2421" s="124">
        <v>26.7</v>
      </c>
      <c r="P2421" s="124">
        <v>215.9</v>
      </c>
      <c r="Q2421" s="124">
        <v>217.3</v>
      </c>
      <c r="R2421" s="149"/>
      <c r="S2421" s="124">
        <v>216.6</v>
      </c>
      <c r="T2421" s="124">
        <v>722</v>
      </c>
      <c r="U2421" s="124">
        <v>1.4</v>
      </c>
      <c r="V2421" s="598">
        <v>6</v>
      </c>
    </row>
    <row r="2422" s="5" customFormat="1" customHeight="1" spans="1:22">
      <c r="A2422" s="241"/>
      <c r="B2422" s="41"/>
      <c r="C2422" s="37"/>
      <c r="D2422" s="587" t="s">
        <v>826</v>
      </c>
      <c r="E2422" s="124">
        <v>94.5</v>
      </c>
      <c r="F2422" s="588">
        <v>159</v>
      </c>
      <c r="G2422" s="124">
        <v>5.9</v>
      </c>
      <c r="H2422" s="124">
        <v>20.3</v>
      </c>
      <c r="I2422" s="124">
        <v>245.4</v>
      </c>
      <c r="J2422" s="124">
        <v>18.6</v>
      </c>
      <c r="K2422" s="124">
        <v>95.3</v>
      </c>
      <c r="L2422" s="124">
        <v>113.6</v>
      </c>
      <c r="M2422" s="124">
        <v>109.5</v>
      </c>
      <c r="N2422" s="124">
        <v>96.4</v>
      </c>
      <c r="O2422" s="124">
        <v>28.8</v>
      </c>
      <c r="P2422" s="124">
        <v>164.9</v>
      </c>
      <c r="Q2422" s="124">
        <v>170</v>
      </c>
      <c r="R2422" s="149"/>
      <c r="S2422" s="124">
        <v>167.48</v>
      </c>
      <c r="T2422" s="124">
        <v>669.9</v>
      </c>
      <c r="U2422" s="124">
        <v>0.65</v>
      </c>
      <c r="V2422" s="600">
        <v>5</v>
      </c>
    </row>
    <row r="2423" s="5" customFormat="1" customHeight="1" spans="1:22">
      <c r="A2423" s="241"/>
      <c r="B2423" s="41"/>
      <c r="C2423" s="37"/>
      <c r="D2423" s="587" t="s">
        <v>823</v>
      </c>
      <c r="E2423" s="589">
        <v>102</v>
      </c>
      <c r="F2423" s="588">
        <v>151</v>
      </c>
      <c r="G2423" s="124">
        <v>6.2</v>
      </c>
      <c r="H2423" s="124">
        <v>21.6</v>
      </c>
      <c r="I2423" s="124">
        <v>249.3</v>
      </c>
      <c r="J2423" s="124">
        <v>17.9</v>
      </c>
      <c r="K2423" s="124">
        <v>82.5</v>
      </c>
      <c r="L2423" s="124">
        <v>160.3</v>
      </c>
      <c r="M2423" s="124">
        <v>150.6</v>
      </c>
      <c r="N2423" s="124">
        <v>93.9</v>
      </c>
      <c r="O2423" s="124">
        <v>28.9</v>
      </c>
      <c r="P2423" s="124">
        <v>358.8</v>
      </c>
      <c r="Q2423" s="124">
        <v>338.8</v>
      </c>
      <c r="R2423" s="149"/>
      <c r="S2423" s="124">
        <v>348.8</v>
      </c>
      <c r="T2423" s="124">
        <v>697.6</v>
      </c>
      <c r="U2423" s="124">
        <v>4.84</v>
      </c>
      <c r="V2423" s="600">
        <v>4</v>
      </c>
    </row>
    <row r="2424" s="5" customFormat="1" customHeight="1" spans="1:22">
      <c r="A2424" s="241"/>
      <c r="B2424" s="41"/>
      <c r="C2424" s="37"/>
      <c r="D2424" s="591" t="s">
        <v>580</v>
      </c>
      <c r="E2424" s="131">
        <v>96.9</v>
      </c>
      <c r="F2424" s="601">
        <v>151.8</v>
      </c>
      <c r="G2424" s="131">
        <v>6.3</v>
      </c>
      <c r="H2424" s="131">
        <v>26.7</v>
      </c>
      <c r="I2424" s="131">
        <v>339.3</v>
      </c>
      <c r="J2424" s="131">
        <v>20.7</v>
      </c>
      <c r="K2424" s="131" t="s">
        <v>1097</v>
      </c>
      <c r="L2424" s="131">
        <v>129.9</v>
      </c>
      <c r="M2424" s="131">
        <v>123.2</v>
      </c>
      <c r="N2424" s="131">
        <v>92.6</v>
      </c>
      <c r="O2424" s="131">
        <v>28.2</v>
      </c>
      <c r="P2424" s="131">
        <v>243.5</v>
      </c>
      <c r="Q2424" s="131">
        <v>234.2</v>
      </c>
      <c r="R2424" s="612"/>
      <c r="S2424" s="131">
        <v>243.3</v>
      </c>
      <c r="T2424" s="131">
        <v>694.7</v>
      </c>
      <c r="U2424" s="131">
        <v>4.2</v>
      </c>
      <c r="V2424" s="599">
        <v>4</v>
      </c>
    </row>
    <row r="2425" s="5" customFormat="1" customHeight="1" spans="1:22">
      <c r="A2425" s="241">
        <v>2018</v>
      </c>
      <c r="B2425" s="447" t="s">
        <v>1098</v>
      </c>
      <c r="C2425" s="37" t="s">
        <v>1099</v>
      </c>
      <c r="D2425" s="602" t="s">
        <v>822</v>
      </c>
      <c r="E2425" s="603">
        <v>102.2</v>
      </c>
      <c r="F2425" s="604">
        <v>162</v>
      </c>
      <c r="G2425" s="603">
        <v>9</v>
      </c>
      <c r="H2425" s="603">
        <v>27.9</v>
      </c>
      <c r="I2425" s="603">
        <v>308.6</v>
      </c>
      <c r="J2425" s="603">
        <v>21.6</v>
      </c>
      <c r="K2425" s="603">
        <v>77.5</v>
      </c>
      <c r="L2425" s="603">
        <v>114.5</v>
      </c>
      <c r="M2425" s="603">
        <v>108.3</v>
      </c>
      <c r="N2425" s="603">
        <v>94.6</v>
      </c>
      <c r="O2425" s="603">
        <v>27.9</v>
      </c>
      <c r="P2425" s="603">
        <v>17.5</v>
      </c>
      <c r="Q2425" s="603">
        <v>17.9</v>
      </c>
      <c r="R2425" s="603">
        <v>16.9</v>
      </c>
      <c r="S2425" s="603">
        <v>17.4</v>
      </c>
      <c r="T2425" s="603">
        <v>872.4</v>
      </c>
      <c r="U2425" s="603">
        <v>7.5</v>
      </c>
      <c r="V2425" s="600">
        <v>2</v>
      </c>
    </row>
    <row r="2426" s="5" customFormat="1" customHeight="1" spans="1:22">
      <c r="A2426" s="241"/>
      <c r="B2426" s="41"/>
      <c r="C2426" s="37"/>
      <c r="D2426" s="602" t="s">
        <v>824</v>
      </c>
      <c r="E2426" s="603">
        <v>91</v>
      </c>
      <c r="F2426" s="604">
        <v>156</v>
      </c>
      <c r="G2426" s="603">
        <v>6.3</v>
      </c>
      <c r="H2426" s="603">
        <v>26.5</v>
      </c>
      <c r="I2426" s="603">
        <v>320.8</v>
      </c>
      <c r="J2426" s="603">
        <v>21.8</v>
      </c>
      <c r="K2426" s="603">
        <v>82.3</v>
      </c>
      <c r="L2426" s="603">
        <v>123</v>
      </c>
      <c r="M2426" s="603">
        <v>119.2</v>
      </c>
      <c r="N2426" s="603">
        <v>96.8</v>
      </c>
      <c r="O2426" s="603">
        <v>27.37</v>
      </c>
      <c r="P2426" s="603">
        <v>13.38</v>
      </c>
      <c r="Q2426" s="603">
        <v>14.61</v>
      </c>
      <c r="R2426" s="603">
        <v>12.62</v>
      </c>
      <c r="S2426" s="603">
        <v>13.54</v>
      </c>
      <c r="T2426" s="603">
        <v>677</v>
      </c>
      <c r="U2426" s="603">
        <v>-4.37</v>
      </c>
      <c r="V2426" s="600">
        <v>13</v>
      </c>
    </row>
    <row r="2427" s="5" customFormat="1" customHeight="1" spans="1:22">
      <c r="A2427" s="241"/>
      <c r="B2427" s="41"/>
      <c r="C2427" s="37"/>
      <c r="D2427" s="602" t="s">
        <v>823</v>
      </c>
      <c r="E2427" s="603">
        <v>101</v>
      </c>
      <c r="F2427" s="604">
        <v>158</v>
      </c>
      <c r="G2427" s="603">
        <v>8.1</v>
      </c>
      <c r="H2427" s="603">
        <v>27.2</v>
      </c>
      <c r="I2427" s="603">
        <v>234.1</v>
      </c>
      <c r="J2427" s="603">
        <v>23.1</v>
      </c>
      <c r="K2427" s="603">
        <v>85.03</v>
      </c>
      <c r="L2427" s="603">
        <v>132.3</v>
      </c>
      <c r="M2427" s="603">
        <v>123.4</v>
      </c>
      <c r="N2427" s="603">
        <v>93.27</v>
      </c>
      <c r="O2427" s="603">
        <v>26.6</v>
      </c>
      <c r="P2427" s="603">
        <v>14.21</v>
      </c>
      <c r="Q2427" s="603">
        <v>14.6</v>
      </c>
      <c r="R2427" s="603">
        <v>14.48</v>
      </c>
      <c r="S2427" s="603">
        <v>14.43</v>
      </c>
      <c r="T2427" s="603">
        <v>721.5</v>
      </c>
      <c r="U2427" s="603">
        <v>5.56</v>
      </c>
      <c r="V2427" s="600">
        <v>2</v>
      </c>
    </row>
    <row r="2428" s="5" customFormat="1" customHeight="1" spans="1:22">
      <c r="A2428" s="241"/>
      <c r="B2428" s="41"/>
      <c r="C2428" s="37"/>
      <c r="D2428" s="602" t="s">
        <v>1064</v>
      </c>
      <c r="E2428" s="603">
        <v>95</v>
      </c>
      <c r="F2428" s="604">
        <v>158</v>
      </c>
      <c r="G2428" s="603">
        <v>7.8</v>
      </c>
      <c r="H2428" s="603">
        <v>30.1</v>
      </c>
      <c r="I2428" s="603">
        <v>286.9</v>
      </c>
      <c r="J2428" s="603">
        <v>22.8</v>
      </c>
      <c r="K2428" s="603">
        <v>76</v>
      </c>
      <c r="L2428" s="603">
        <v>126.5</v>
      </c>
      <c r="M2428" s="603">
        <v>115.9</v>
      </c>
      <c r="N2428" s="603">
        <v>91.7</v>
      </c>
      <c r="O2428" s="603">
        <v>27.2</v>
      </c>
      <c r="P2428" s="603">
        <v>15.21</v>
      </c>
      <c r="Q2428" s="603">
        <v>16.6</v>
      </c>
      <c r="R2428" s="603">
        <v>15.86</v>
      </c>
      <c r="S2428" s="603">
        <v>15.89</v>
      </c>
      <c r="T2428" s="603">
        <v>794.4</v>
      </c>
      <c r="U2428" s="603">
        <v>8.3</v>
      </c>
      <c r="V2428" s="600">
        <v>2</v>
      </c>
    </row>
    <row r="2429" s="5" customFormat="1" customHeight="1" spans="1:22">
      <c r="A2429" s="241"/>
      <c r="B2429" s="41"/>
      <c r="C2429" s="37"/>
      <c r="D2429" s="602" t="s">
        <v>788</v>
      </c>
      <c r="E2429" s="603">
        <v>95.8</v>
      </c>
      <c r="F2429" s="604">
        <v>157</v>
      </c>
      <c r="G2429" s="603">
        <v>9.2</v>
      </c>
      <c r="H2429" s="603">
        <v>27.1</v>
      </c>
      <c r="I2429" s="603">
        <v>194.4</v>
      </c>
      <c r="J2429" s="603">
        <v>21.1</v>
      </c>
      <c r="K2429" s="603">
        <v>78</v>
      </c>
      <c r="L2429" s="603">
        <v>111</v>
      </c>
      <c r="M2429" s="603">
        <v>104.4</v>
      </c>
      <c r="N2429" s="603">
        <v>94</v>
      </c>
      <c r="O2429" s="603">
        <v>25.5</v>
      </c>
      <c r="P2429" s="603">
        <v>13.35</v>
      </c>
      <c r="Q2429" s="603">
        <v>13.1</v>
      </c>
      <c r="R2429" s="603">
        <v>13.06</v>
      </c>
      <c r="S2429" s="603">
        <v>13.17</v>
      </c>
      <c r="T2429" s="603">
        <v>658.7</v>
      </c>
      <c r="U2429" s="603">
        <v>1.24</v>
      </c>
      <c r="V2429" s="600">
        <v>6</v>
      </c>
    </row>
    <row r="2430" s="5" customFormat="1" customHeight="1" spans="1:22">
      <c r="A2430" s="241"/>
      <c r="B2430" s="41"/>
      <c r="C2430" s="37"/>
      <c r="D2430" s="602" t="s">
        <v>733</v>
      </c>
      <c r="E2430" s="603">
        <v>98.4</v>
      </c>
      <c r="F2430" s="604">
        <v>165</v>
      </c>
      <c r="G2430" s="603">
        <v>5</v>
      </c>
      <c r="H2430" s="603">
        <v>23</v>
      </c>
      <c r="I2430" s="603">
        <v>341.4</v>
      </c>
      <c r="J2430" s="603">
        <v>18.2</v>
      </c>
      <c r="K2430" s="603">
        <v>79.3</v>
      </c>
      <c r="L2430" s="603">
        <v>148.2</v>
      </c>
      <c r="M2430" s="603">
        <v>142.1</v>
      </c>
      <c r="N2430" s="603">
        <v>95.93</v>
      </c>
      <c r="O2430" s="603">
        <v>26.18</v>
      </c>
      <c r="P2430" s="603">
        <v>14.17</v>
      </c>
      <c r="Q2430" s="603">
        <v>14.09</v>
      </c>
      <c r="R2430" s="603">
        <v>14.3</v>
      </c>
      <c r="S2430" s="603">
        <v>14.19</v>
      </c>
      <c r="T2430" s="603">
        <v>625.6</v>
      </c>
      <c r="U2430" s="603">
        <v>1.07</v>
      </c>
      <c r="V2430" s="600">
        <v>7</v>
      </c>
    </row>
    <row r="2431" s="5" customFormat="1" customHeight="1" spans="1:22">
      <c r="A2431" s="241"/>
      <c r="B2431" s="41"/>
      <c r="C2431" s="37"/>
      <c r="D2431" s="602" t="s">
        <v>815</v>
      </c>
      <c r="E2431" s="603">
        <v>108.3</v>
      </c>
      <c r="F2431" s="604">
        <v>151</v>
      </c>
      <c r="G2431" s="603">
        <v>9</v>
      </c>
      <c r="H2431" s="603">
        <v>29.9</v>
      </c>
      <c r="I2431" s="603">
        <v>232.2</v>
      </c>
      <c r="J2431" s="603">
        <v>22.1</v>
      </c>
      <c r="K2431" s="603">
        <v>73.9</v>
      </c>
      <c r="L2431" s="603">
        <v>119.6</v>
      </c>
      <c r="M2431" s="603">
        <v>112.7</v>
      </c>
      <c r="N2431" s="603">
        <v>94.25</v>
      </c>
      <c r="O2431" s="603">
        <v>22.98</v>
      </c>
      <c r="P2431" s="603">
        <v>13.24</v>
      </c>
      <c r="Q2431" s="603">
        <v>12.31</v>
      </c>
      <c r="R2431" s="603">
        <v>14.12</v>
      </c>
      <c r="S2431" s="603">
        <v>13.22</v>
      </c>
      <c r="T2431" s="603">
        <v>661.2</v>
      </c>
      <c r="U2431" s="603">
        <v>1.25</v>
      </c>
      <c r="V2431" s="600">
        <v>9</v>
      </c>
    </row>
    <row r="2432" s="5" customFormat="1" customHeight="1" spans="1:22">
      <c r="A2432" s="241"/>
      <c r="B2432" s="41"/>
      <c r="C2432" s="37"/>
      <c r="D2432" s="602" t="s">
        <v>727</v>
      </c>
      <c r="E2432" s="603">
        <v>94.6</v>
      </c>
      <c r="F2432" s="604">
        <v>154</v>
      </c>
      <c r="G2432" s="603">
        <v>8.1</v>
      </c>
      <c r="H2432" s="603">
        <v>33.4</v>
      </c>
      <c r="I2432" s="603">
        <v>310.7</v>
      </c>
      <c r="J2432" s="603">
        <v>23.1</v>
      </c>
      <c r="K2432" s="603">
        <v>69.2</v>
      </c>
      <c r="L2432" s="603">
        <v>125.5</v>
      </c>
      <c r="M2432" s="603">
        <v>117.2</v>
      </c>
      <c r="N2432" s="603">
        <v>93.4</v>
      </c>
      <c r="O2432" s="603">
        <v>24.18</v>
      </c>
      <c r="P2432" s="603">
        <v>16.02</v>
      </c>
      <c r="Q2432" s="603">
        <v>15.28</v>
      </c>
      <c r="R2432" s="603">
        <v>15.88</v>
      </c>
      <c r="S2432" s="603">
        <v>15.73</v>
      </c>
      <c r="T2432" s="603">
        <v>672.1</v>
      </c>
      <c r="U2432" s="603">
        <v>3.1</v>
      </c>
      <c r="V2432" s="600">
        <v>6</v>
      </c>
    </row>
    <row r="2433" s="5" customFormat="1" customHeight="1" spans="1:22">
      <c r="A2433" s="241"/>
      <c r="B2433" s="41"/>
      <c r="C2433" s="37"/>
      <c r="D2433" s="602" t="s">
        <v>1077</v>
      </c>
      <c r="E2433" s="603">
        <v>87.2</v>
      </c>
      <c r="F2433" s="604">
        <v>162</v>
      </c>
      <c r="G2433" s="603">
        <v>3.9</v>
      </c>
      <c r="H2433" s="603">
        <v>24.1</v>
      </c>
      <c r="I2433" s="603">
        <v>500</v>
      </c>
      <c r="J2433" s="603">
        <v>21.5</v>
      </c>
      <c r="K2433" s="603">
        <v>89.4</v>
      </c>
      <c r="L2433" s="603">
        <v>125.6</v>
      </c>
      <c r="M2433" s="603">
        <v>106.6</v>
      </c>
      <c r="N2433" s="603">
        <v>84.9</v>
      </c>
      <c r="O2433" s="603">
        <v>27</v>
      </c>
      <c r="P2433" s="603">
        <v>15.27</v>
      </c>
      <c r="Q2433" s="603">
        <v>15.38</v>
      </c>
      <c r="R2433" s="603">
        <v>15.19</v>
      </c>
      <c r="S2433" s="603">
        <v>15.28</v>
      </c>
      <c r="T2433" s="603">
        <v>728.2</v>
      </c>
      <c r="U2433" s="603">
        <v>3.6</v>
      </c>
      <c r="V2433" s="600">
        <v>6</v>
      </c>
    </row>
    <row r="2434" s="5" customFormat="1" customHeight="1" spans="1:22">
      <c r="A2434" s="241"/>
      <c r="B2434" s="41"/>
      <c r="C2434" s="37"/>
      <c r="D2434" s="602" t="s">
        <v>974</v>
      </c>
      <c r="E2434" s="605">
        <v>96.9</v>
      </c>
      <c r="F2434" s="604">
        <v>161</v>
      </c>
      <c r="G2434" s="603">
        <v>8</v>
      </c>
      <c r="H2434" s="603">
        <v>36.8</v>
      </c>
      <c r="I2434" s="603">
        <v>460</v>
      </c>
      <c r="J2434" s="603">
        <v>24.2</v>
      </c>
      <c r="K2434" s="603">
        <v>65.76</v>
      </c>
      <c r="L2434" s="603">
        <v>151.7</v>
      </c>
      <c r="M2434" s="603">
        <v>136.3</v>
      </c>
      <c r="N2434" s="603">
        <v>89.85</v>
      </c>
      <c r="O2434" s="603">
        <v>26.6</v>
      </c>
      <c r="P2434" s="603">
        <v>15.1</v>
      </c>
      <c r="Q2434" s="603">
        <v>15.3</v>
      </c>
      <c r="R2434" s="603">
        <v>15.6</v>
      </c>
      <c r="S2434" s="603">
        <v>15.33</v>
      </c>
      <c r="T2434" s="603">
        <v>766.5</v>
      </c>
      <c r="U2434" s="603">
        <v>4.78</v>
      </c>
      <c r="V2434" s="600">
        <v>2</v>
      </c>
    </row>
    <row r="2435" s="5" customFormat="1" customHeight="1" spans="1:22">
      <c r="A2435" s="241"/>
      <c r="B2435" s="41"/>
      <c r="C2435" s="37"/>
      <c r="D2435" s="607" t="s">
        <v>580</v>
      </c>
      <c r="E2435" s="608">
        <v>97</v>
      </c>
      <c r="F2435" s="611">
        <v>158.4</v>
      </c>
      <c r="G2435" s="610">
        <v>7.4</v>
      </c>
      <c r="H2435" s="610">
        <v>28.6</v>
      </c>
      <c r="I2435" s="610">
        <v>318.9</v>
      </c>
      <c r="J2435" s="610">
        <v>22</v>
      </c>
      <c r="K2435" s="610">
        <v>77.64</v>
      </c>
      <c r="L2435" s="610">
        <v>127.8</v>
      </c>
      <c r="M2435" s="610">
        <v>118.6</v>
      </c>
      <c r="N2435" s="610">
        <v>92.87</v>
      </c>
      <c r="O2435" s="610">
        <v>26.15</v>
      </c>
      <c r="P2435" s="610">
        <v>14.74</v>
      </c>
      <c r="Q2435" s="610">
        <v>14.92</v>
      </c>
      <c r="R2435" s="610">
        <v>14.8</v>
      </c>
      <c r="S2435" s="610">
        <v>14.82</v>
      </c>
      <c r="T2435" s="610">
        <v>717.8</v>
      </c>
      <c r="U2435" s="610">
        <v>3.33</v>
      </c>
      <c r="V2435" s="599">
        <v>4</v>
      </c>
    </row>
    <row r="2436" s="5" customFormat="1" customHeight="1" spans="1:22">
      <c r="A2436" s="241">
        <v>2019</v>
      </c>
      <c r="B2436" s="41"/>
      <c r="C2436" s="37" t="s">
        <v>1100</v>
      </c>
      <c r="D2436" s="587" t="s">
        <v>822</v>
      </c>
      <c r="E2436" s="124">
        <v>98.4</v>
      </c>
      <c r="F2436" s="588">
        <v>158</v>
      </c>
      <c r="G2436" s="124">
        <v>6.6</v>
      </c>
      <c r="H2436" s="124">
        <v>23.7</v>
      </c>
      <c r="I2436" s="124">
        <v>360.2</v>
      </c>
      <c r="J2436" s="124">
        <v>19.9</v>
      </c>
      <c r="K2436" s="124">
        <v>84</v>
      </c>
      <c r="L2436" s="124">
        <v>126.8</v>
      </c>
      <c r="M2436" s="124">
        <v>119.8</v>
      </c>
      <c r="N2436" s="124">
        <v>94.5</v>
      </c>
      <c r="O2436" s="124">
        <v>27.7</v>
      </c>
      <c r="P2436" s="124">
        <v>17.64</v>
      </c>
      <c r="Q2436" s="124">
        <v>17.94</v>
      </c>
      <c r="R2436" s="124">
        <v>18.52</v>
      </c>
      <c r="S2436" s="124">
        <v>18.03</v>
      </c>
      <c r="T2436" s="124">
        <v>901.7</v>
      </c>
      <c r="U2436" s="124">
        <v>5.09</v>
      </c>
      <c r="V2436" s="598">
        <v>4</v>
      </c>
    </row>
    <row r="2437" s="5" customFormat="1" customHeight="1" spans="1:22">
      <c r="A2437" s="241"/>
      <c r="B2437" s="41"/>
      <c r="C2437" s="37"/>
      <c r="D2437" s="587" t="s">
        <v>824</v>
      </c>
      <c r="E2437" s="124">
        <v>103</v>
      </c>
      <c r="F2437" s="588">
        <v>158</v>
      </c>
      <c r="G2437" s="124">
        <v>8.1</v>
      </c>
      <c r="H2437" s="124">
        <v>36.5</v>
      </c>
      <c r="I2437" s="124">
        <v>350.6</v>
      </c>
      <c r="J2437" s="124">
        <v>22.3</v>
      </c>
      <c r="K2437" s="124">
        <v>61</v>
      </c>
      <c r="L2437" s="124">
        <v>118.9</v>
      </c>
      <c r="M2437" s="124">
        <v>115.8</v>
      </c>
      <c r="N2437" s="124">
        <v>97.4</v>
      </c>
      <c r="O2437" s="124">
        <v>29</v>
      </c>
      <c r="P2437" s="124">
        <v>16.64</v>
      </c>
      <c r="Q2437" s="124">
        <v>16.81</v>
      </c>
      <c r="R2437" s="124">
        <v>17.27</v>
      </c>
      <c r="S2437" s="124">
        <v>16.91</v>
      </c>
      <c r="T2437" s="124">
        <v>845.33</v>
      </c>
      <c r="U2437" s="124">
        <v>13.74</v>
      </c>
      <c r="V2437" s="598">
        <v>1</v>
      </c>
    </row>
    <row r="2438" s="5" customFormat="1" customHeight="1" spans="1:22">
      <c r="A2438" s="241"/>
      <c r="B2438" s="41"/>
      <c r="C2438" s="37"/>
      <c r="D2438" s="587" t="s">
        <v>823</v>
      </c>
      <c r="E2438" s="124">
        <v>101</v>
      </c>
      <c r="F2438" s="588">
        <v>156</v>
      </c>
      <c r="G2438" s="124">
        <v>3.9</v>
      </c>
      <c r="H2438" s="124">
        <v>30.8</v>
      </c>
      <c r="I2438" s="124">
        <v>692.8</v>
      </c>
      <c r="J2438" s="124">
        <v>24.1</v>
      </c>
      <c r="K2438" s="124">
        <v>78.2</v>
      </c>
      <c r="L2438" s="124">
        <v>120.8</v>
      </c>
      <c r="M2438" s="124">
        <v>112.9</v>
      </c>
      <c r="N2438" s="124">
        <v>93.5</v>
      </c>
      <c r="O2438" s="124">
        <v>28.8</v>
      </c>
      <c r="P2438" s="124">
        <v>16.62</v>
      </c>
      <c r="Q2438" s="124">
        <v>17.23</v>
      </c>
      <c r="R2438" s="124">
        <v>16.89</v>
      </c>
      <c r="S2438" s="124">
        <v>16.91</v>
      </c>
      <c r="T2438" s="124">
        <v>845.65</v>
      </c>
      <c r="U2438" s="124">
        <v>2.43</v>
      </c>
      <c r="V2438" s="598">
        <v>10</v>
      </c>
    </row>
    <row r="2439" s="5" customFormat="1" customHeight="1" spans="1:22">
      <c r="A2439" s="241"/>
      <c r="B2439" s="41"/>
      <c r="C2439" s="37"/>
      <c r="D2439" s="587" t="s">
        <v>1064</v>
      </c>
      <c r="E2439" s="124">
        <v>100.7</v>
      </c>
      <c r="F2439" s="588">
        <v>149</v>
      </c>
      <c r="G2439" s="124">
        <v>7.1</v>
      </c>
      <c r="H2439" s="124">
        <v>34.5</v>
      </c>
      <c r="I2439" s="124">
        <v>385.92</v>
      </c>
      <c r="J2439" s="124">
        <v>27.2</v>
      </c>
      <c r="K2439" s="124">
        <v>78.77</v>
      </c>
      <c r="L2439" s="124">
        <v>136.5</v>
      </c>
      <c r="M2439" s="124">
        <v>117.1</v>
      </c>
      <c r="N2439" s="124">
        <v>85.8</v>
      </c>
      <c r="O2439" s="124">
        <v>26.89</v>
      </c>
      <c r="P2439" s="124">
        <v>17.1</v>
      </c>
      <c r="Q2439" s="124">
        <v>17.38</v>
      </c>
      <c r="R2439" s="124">
        <v>17.3</v>
      </c>
      <c r="S2439" s="124">
        <v>17.26</v>
      </c>
      <c r="T2439" s="124">
        <v>972</v>
      </c>
      <c r="U2439" s="124">
        <v>0.76</v>
      </c>
      <c r="V2439" s="598">
        <v>6</v>
      </c>
    </row>
    <row r="2440" s="5" customFormat="1" customHeight="1" spans="1:22">
      <c r="A2440" s="241"/>
      <c r="B2440" s="41"/>
      <c r="C2440" s="37"/>
      <c r="D2440" s="587" t="s">
        <v>788</v>
      </c>
      <c r="E2440" s="124">
        <v>96</v>
      </c>
      <c r="F2440" s="588">
        <v>147</v>
      </c>
      <c r="G2440" s="124">
        <v>8.1</v>
      </c>
      <c r="H2440" s="124">
        <v>25.75</v>
      </c>
      <c r="I2440" s="124">
        <v>217.9</v>
      </c>
      <c r="J2440" s="124">
        <v>18</v>
      </c>
      <c r="K2440" s="124">
        <v>69.9</v>
      </c>
      <c r="L2440" s="124">
        <v>121.6</v>
      </c>
      <c r="M2440" s="124">
        <v>113.5</v>
      </c>
      <c r="N2440" s="124">
        <v>93.3</v>
      </c>
      <c r="O2440" s="124">
        <v>28.92</v>
      </c>
      <c r="P2440" s="124">
        <v>12.26</v>
      </c>
      <c r="Q2440" s="124">
        <v>9.88</v>
      </c>
      <c r="R2440" s="124">
        <v>9.57</v>
      </c>
      <c r="S2440" s="124">
        <v>10.57</v>
      </c>
      <c r="T2440" s="124">
        <v>528.57</v>
      </c>
      <c r="U2440" s="124">
        <v>-13.47</v>
      </c>
      <c r="V2440" s="598">
        <v>12</v>
      </c>
    </row>
    <row r="2441" s="5" customFormat="1" customHeight="1" spans="1:22">
      <c r="A2441" s="241"/>
      <c r="B2441" s="41"/>
      <c r="C2441" s="37"/>
      <c r="D2441" s="587" t="s">
        <v>733</v>
      </c>
      <c r="E2441" s="589">
        <v>102.3</v>
      </c>
      <c r="F2441" s="588">
        <v>156</v>
      </c>
      <c r="G2441" s="124">
        <v>4.62</v>
      </c>
      <c r="H2441" s="124">
        <v>25.2</v>
      </c>
      <c r="I2441" s="124">
        <v>445.45</v>
      </c>
      <c r="J2441" s="124">
        <v>21.86</v>
      </c>
      <c r="K2441" s="124">
        <v>86.75</v>
      </c>
      <c r="L2441" s="124">
        <v>133.19</v>
      </c>
      <c r="M2441" s="124">
        <v>124.83</v>
      </c>
      <c r="N2441" s="124">
        <v>93.72</v>
      </c>
      <c r="O2441" s="124">
        <v>27.76</v>
      </c>
      <c r="P2441" s="124">
        <v>16</v>
      </c>
      <c r="Q2441" s="124">
        <v>15.94</v>
      </c>
      <c r="R2441" s="124">
        <v>15.1</v>
      </c>
      <c r="S2441" s="124">
        <v>15.68</v>
      </c>
      <c r="T2441" s="124">
        <v>691.33</v>
      </c>
      <c r="U2441" s="124">
        <v>6.09</v>
      </c>
      <c r="V2441" s="598">
        <v>8</v>
      </c>
    </row>
    <row r="2442" s="5" customFormat="1" customHeight="1" spans="1:22">
      <c r="A2442" s="241"/>
      <c r="B2442" s="41"/>
      <c r="C2442" s="37"/>
      <c r="D2442" s="587" t="s">
        <v>815</v>
      </c>
      <c r="E2442" s="124">
        <v>103</v>
      </c>
      <c r="F2442" s="588">
        <v>154</v>
      </c>
      <c r="G2442" s="124">
        <v>7.9</v>
      </c>
      <c r="H2442" s="124">
        <v>33.1</v>
      </c>
      <c r="I2442" s="124">
        <v>317.8</v>
      </c>
      <c r="J2442" s="124">
        <v>22.5</v>
      </c>
      <c r="K2442" s="124">
        <v>68</v>
      </c>
      <c r="L2442" s="124">
        <v>106</v>
      </c>
      <c r="M2442" s="124">
        <v>99.8</v>
      </c>
      <c r="N2442" s="124">
        <v>94.1</v>
      </c>
      <c r="O2442" s="124">
        <v>26.4</v>
      </c>
      <c r="P2442" s="124">
        <v>13.71</v>
      </c>
      <c r="Q2442" s="124">
        <v>12.77</v>
      </c>
      <c r="R2442" s="124">
        <v>13.56</v>
      </c>
      <c r="S2442" s="124">
        <v>13.35</v>
      </c>
      <c r="T2442" s="124">
        <v>667.3</v>
      </c>
      <c r="U2442" s="124">
        <v>1.42</v>
      </c>
      <c r="V2442" s="598">
        <v>10</v>
      </c>
    </row>
    <row r="2443" s="5" customFormat="1" customHeight="1" spans="1:22">
      <c r="A2443" s="241"/>
      <c r="B2443" s="41"/>
      <c r="C2443" s="37"/>
      <c r="D2443" s="587" t="s">
        <v>727</v>
      </c>
      <c r="E2443" s="124">
        <v>123.6</v>
      </c>
      <c r="F2443" s="588">
        <v>160</v>
      </c>
      <c r="G2443" s="124">
        <v>7.9</v>
      </c>
      <c r="H2443" s="124">
        <v>33.8</v>
      </c>
      <c r="I2443" s="124">
        <v>428.5</v>
      </c>
      <c r="J2443" s="124">
        <v>24.1</v>
      </c>
      <c r="K2443" s="124">
        <v>71.2</v>
      </c>
      <c r="L2443" s="124">
        <v>135.7</v>
      </c>
      <c r="M2443" s="124">
        <v>128.7</v>
      </c>
      <c r="N2443" s="124">
        <v>94.84</v>
      </c>
      <c r="O2443" s="124">
        <v>28.3</v>
      </c>
      <c r="P2443" s="124">
        <v>17.24</v>
      </c>
      <c r="Q2443" s="124">
        <v>17.4</v>
      </c>
      <c r="R2443" s="124">
        <v>17.16</v>
      </c>
      <c r="S2443" s="124">
        <v>17.27</v>
      </c>
      <c r="T2443" s="124">
        <v>737.9</v>
      </c>
      <c r="U2443" s="124">
        <v>5.54</v>
      </c>
      <c r="V2443" s="598">
        <v>9</v>
      </c>
    </row>
    <row r="2444" s="5" customFormat="1" customHeight="1" spans="1:22">
      <c r="A2444" s="241"/>
      <c r="B2444" s="41"/>
      <c r="C2444" s="37"/>
      <c r="D2444" s="587" t="s">
        <v>1077</v>
      </c>
      <c r="E2444" s="124">
        <v>98.6</v>
      </c>
      <c r="F2444" s="588">
        <v>160</v>
      </c>
      <c r="G2444" s="124">
        <v>7.4</v>
      </c>
      <c r="H2444" s="124">
        <v>28.2</v>
      </c>
      <c r="I2444" s="124">
        <v>245.5</v>
      </c>
      <c r="J2444" s="124">
        <v>22.9</v>
      </c>
      <c r="K2444" s="124">
        <v>89.5</v>
      </c>
      <c r="L2444" s="124">
        <v>154.1</v>
      </c>
      <c r="M2444" s="124">
        <v>151.5</v>
      </c>
      <c r="N2444" s="124">
        <v>98.3</v>
      </c>
      <c r="O2444" s="124">
        <v>26.2</v>
      </c>
      <c r="P2444" s="124">
        <v>16.78</v>
      </c>
      <c r="Q2444" s="124">
        <v>16.92</v>
      </c>
      <c r="R2444" s="124">
        <v>15.76</v>
      </c>
      <c r="S2444" s="124">
        <v>16.49</v>
      </c>
      <c r="T2444" s="124">
        <v>824.33</v>
      </c>
      <c r="U2444" s="124">
        <v>5.57</v>
      </c>
      <c r="V2444" s="598">
        <v>8</v>
      </c>
    </row>
    <row r="2445" s="5" customFormat="1" customHeight="1" spans="1:22">
      <c r="A2445" s="241"/>
      <c r="B2445" s="41"/>
      <c r="C2445" s="37"/>
      <c r="D2445" s="587" t="s">
        <v>974</v>
      </c>
      <c r="E2445" s="124">
        <v>98.3</v>
      </c>
      <c r="F2445" s="588">
        <v>160</v>
      </c>
      <c r="G2445" s="124">
        <v>7.3</v>
      </c>
      <c r="H2445" s="124">
        <v>30.9</v>
      </c>
      <c r="I2445" s="124">
        <v>423.29</v>
      </c>
      <c r="J2445" s="124">
        <v>22.6</v>
      </c>
      <c r="K2445" s="124">
        <v>69.9</v>
      </c>
      <c r="L2445" s="124">
        <v>129.1</v>
      </c>
      <c r="M2445" s="124">
        <v>121.7</v>
      </c>
      <c r="N2445" s="124">
        <v>94.3</v>
      </c>
      <c r="O2445" s="124">
        <v>27.3</v>
      </c>
      <c r="P2445" s="124">
        <v>14.2</v>
      </c>
      <c r="Q2445" s="124">
        <v>14.35</v>
      </c>
      <c r="R2445" s="124">
        <v>14.6</v>
      </c>
      <c r="S2445" s="124">
        <v>14.38</v>
      </c>
      <c r="T2445" s="124">
        <v>719.17</v>
      </c>
      <c r="U2445" s="124">
        <v>4.23</v>
      </c>
      <c r="V2445" s="598">
        <v>7</v>
      </c>
    </row>
    <row r="2446" s="5" customFormat="1" customHeight="1" spans="1:22">
      <c r="A2446" s="241"/>
      <c r="B2446" s="41"/>
      <c r="C2446" s="37"/>
      <c r="D2446" s="591" t="s">
        <v>580</v>
      </c>
      <c r="E2446" s="131">
        <v>102.5</v>
      </c>
      <c r="F2446" s="601">
        <v>156</v>
      </c>
      <c r="G2446" s="131">
        <v>6.9</v>
      </c>
      <c r="H2446" s="131">
        <v>30.2</v>
      </c>
      <c r="I2446" s="131">
        <v>386.8</v>
      </c>
      <c r="J2446" s="131">
        <v>22.5</v>
      </c>
      <c r="K2446" s="131">
        <v>75.7</v>
      </c>
      <c r="L2446" s="131">
        <v>128.3</v>
      </c>
      <c r="M2446" s="131">
        <v>120.6</v>
      </c>
      <c r="N2446" s="131">
        <v>93.98</v>
      </c>
      <c r="O2446" s="131">
        <v>27.7</v>
      </c>
      <c r="P2446" s="131">
        <v>15.82</v>
      </c>
      <c r="Q2446" s="131">
        <v>15.66</v>
      </c>
      <c r="R2446" s="131">
        <v>15.57</v>
      </c>
      <c r="S2446" s="131">
        <v>15.69</v>
      </c>
      <c r="T2446" s="131">
        <v>773.33</v>
      </c>
      <c r="U2446" s="131">
        <v>3.36</v>
      </c>
      <c r="V2446" s="599">
        <v>7</v>
      </c>
    </row>
    <row r="2447" s="5" customFormat="1" customHeight="1" spans="1:22">
      <c r="A2447" s="241">
        <v>2020</v>
      </c>
      <c r="B2447" s="41"/>
      <c r="C2447" s="37" t="s">
        <v>1101</v>
      </c>
      <c r="D2447" s="594" t="s">
        <v>741</v>
      </c>
      <c r="E2447" s="589">
        <v>108.35</v>
      </c>
      <c r="F2447" s="588">
        <v>164</v>
      </c>
      <c r="G2447" s="124">
        <v>4.85</v>
      </c>
      <c r="H2447" s="124">
        <v>24.09</v>
      </c>
      <c r="I2447" s="124">
        <v>396.75</v>
      </c>
      <c r="J2447" s="124">
        <v>19.18</v>
      </c>
      <c r="K2447" s="124">
        <v>79.59</v>
      </c>
      <c r="L2447" s="124">
        <v>150.71</v>
      </c>
      <c r="M2447" s="124">
        <v>143.1</v>
      </c>
      <c r="N2447" s="124">
        <v>94.95</v>
      </c>
      <c r="O2447" s="124">
        <v>27</v>
      </c>
      <c r="P2447" s="124">
        <v>173.63</v>
      </c>
      <c r="Q2447" s="124">
        <v>176.29</v>
      </c>
      <c r="R2447" s="149"/>
      <c r="S2447" s="124">
        <v>175</v>
      </c>
      <c r="T2447" s="124">
        <v>688.55</v>
      </c>
      <c r="U2447" s="124">
        <v>3.07</v>
      </c>
      <c r="V2447" s="600">
        <v>6</v>
      </c>
    </row>
    <row r="2448" s="5" customFormat="1" customHeight="1" spans="1:22">
      <c r="A2448" s="241"/>
      <c r="B2448" s="41"/>
      <c r="C2448" s="37"/>
      <c r="D2448" s="587" t="s">
        <v>727</v>
      </c>
      <c r="E2448" s="124">
        <v>96.4</v>
      </c>
      <c r="F2448" s="588">
        <v>151</v>
      </c>
      <c r="G2448" s="124">
        <v>8.5</v>
      </c>
      <c r="H2448" s="124">
        <v>29.9</v>
      </c>
      <c r="I2448" s="124">
        <v>350.5</v>
      </c>
      <c r="J2448" s="124">
        <v>22.7</v>
      </c>
      <c r="K2448" s="124">
        <v>62.5</v>
      </c>
      <c r="L2448" s="124">
        <v>125.9</v>
      </c>
      <c r="M2448" s="124">
        <v>121.5</v>
      </c>
      <c r="N2448" s="124">
        <v>96.5</v>
      </c>
      <c r="O2448" s="124">
        <v>27.9</v>
      </c>
      <c r="P2448" s="124">
        <v>173.43</v>
      </c>
      <c r="Q2448" s="124">
        <v>175.76</v>
      </c>
      <c r="R2448" s="149"/>
      <c r="S2448" s="124">
        <v>174.6</v>
      </c>
      <c r="T2448" s="124">
        <v>698.4</v>
      </c>
      <c r="U2448" s="124">
        <v>8.51</v>
      </c>
      <c r="V2448" s="600">
        <v>1</v>
      </c>
    </row>
    <row r="2449" s="5" customFormat="1" customHeight="1" spans="1:22">
      <c r="A2449" s="241"/>
      <c r="B2449" s="41"/>
      <c r="C2449" s="37"/>
      <c r="D2449" s="587" t="s">
        <v>787</v>
      </c>
      <c r="E2449" s="124">
        <v>103</v>
      </c>
      <c r="F2449" s="588">
        <v>151</v>
      </c>
      <c r="G2449" s="124">
        <v>8.5</v>
      </c>
      <c r="H2449" s="124">
        <v>34.3</v>
      </c>
      <c r="I2449" s="124">
        <v>303.5</v>
      </c>
      <c r="J2449" s="124">
        <v>21.1</v>
      </c>
      <c r="K2449" s="124">
        <v>61.5</v>
      </c>
      <c r="L2449" s="124">
        <v>120.5</v>
      </c>
      <c r="M2449" s="124">
        <v>117.3</v>
      </c>
      <c r="N2449" s="124">
        <v>97.4</v>
      </c>
      <c r="O2449" s="124">
        <v>25.9</v>
      </c>
      <c r="P2449" s="124">
        <v>343.07</v>
      </c>
      <c r="Q2449" s="124">
        <v>343.93</v>
      </c>
      <c r="R2449" s="149"/>
      <c r="S2449" s="124">
        <v>343.5</v>
      </c>
      <c r="T2449" s="124">
        <v>687</v>
      </c>
      <c r="U2449" s="124">
        <v>6.28</v>
      </c>
      <c r="V2449" s="600">
        <v>6</v>
      </c>
    </row>
    <row r="2450" s="5" customFormat="1" customHeight="1" spans="1:22">
      <c r="A2450" s="241"/>
      <c r="B2450" s="41"/>
      <c r="C2450" s="37"/>
      <c r="D2450" s="587" t="s">
        <v>989</v>
      </c>
      <c r="E2450" s="124">
        <v>87.2</v>
      </c>
      <c r="F2450" s="588">
        <v>158</v>
      </c>
      <c r="G2450" s="124">
        <v>7.2</v>
      </c>
      <c r="H2450" s="124">
        <v>30.4</v>
      </c>
      <c r="I2450" s="124">
        <v>322.2</v>
      </c>
      <c r="J2450" s="124">
        <v>21.8</v>
      </c>
      <c r="K2450" s="124">
        <v>71.7</v>
      </c>
      <c r="L2450" s="124">
        <v>125.8</v>
      </c>
      <c r="M2450" s="124">
        <v>104.8</v>
      </c>
      <c r="N2450" s="124">
        <v>92.6</v>
      </c>
      <c r="O2450" s="124">
        <v>25.9</v>
      </c>
      <c r="P2450" s="124">
        <v>211.3</v>
      </c>
      <c r="Q2450" s="124">
        <v>223.1</v>
      </c>
      <c r="R2450" s="149"/>
      <c r="S2450" s="124">
        <v>217.2</v>
      </c>
      <c r="T2450" s="124">
        <v>724</v>
      </c>
      <c r="U2450" s="124">
        <v>1.69</v>
      </c>
      <c r="V2450" s="600">
        <v>5</v>
      </c>
    </row>
    <row r="2451" s="5" customFormat="1" customHeight="1" spans="1:22">
      <c r="A2451" s="241"/>
      <c r="B2451" s="41"/>
      <c r="C2451" s="37"/>
      <c r="D2451" s="587" t="s">
        <v>826</v>
      </c>
      <c r="E2451" s="124">
        <v>95.8</v>
      </c>
      <c r="F2451" s="588">
        <v>163</v>
      </c>
      <c r="G2451" s="124">
        <v>5.8</v>
      </c>
      <c r="H2451" s="124">
        <v>21.3</v>
      </c>
      <c r="I2451" s="124">
        <v>267.6</v>
      </c>
      <c r="J2451" s="124">
        <v>20.3</v>
      </c>
      <c r="K2451" s="124">
        <v>95.4</v>
      </c>
      <c r="L2451" s="124">
        <v>168.2</v>
      </c>
      <c r="M2451" s="124">
        <v>161.6</v>
      </c>
      <c r="N2451" s="124">
        <v>96.1</v>
      </c>
      <c r="O2451" s="124">
        <v>28.8</v>
      </c>
      <c r="P2451" s="124">
        <v>171.2</v>
      </c>
      <c r="Q2451" s="124">
        <v>170.9</v>
      </c>
      <c r="R2451" s="149"/>
      <c r="S2451" s="124">
        <v>171.08</v>
      </c>
      <c r="T2451" s="124">
        <v>684.3</v>
      </c>
      <c r="U2451" s="124">
        <v>2.81</v>
      </c>
      <c r="V2451" s="600">
        <v>3</v>
      </c>
    </row>
    <row r="2452" s="5" customFormat="1" customHeight="1" spans="1:22">
      <c r="A2452" s="241"/>
      <c r="B2452" s="41"/>
      <c r="C2452" s="37"/>
      <c r="D2452" s="587" t="s">
        <v>823</v>
      </c>
      <c r="E2452" s="589">
        <v>92</v>
      </c>
      <c r="F2452" s="588">
        <v>158</v>
      </c>
      <c r="G2452" s="124">
        <v>6</v>
      </c>
      <c r="H2452" s="124">
        <v>22.6</v>
      </c>
      <c r="I2452" s="124">
        <v>275.4</v>
      </c>
      <c r="J2452" s="124">
        <v>19.1</v>
      </c>
      <c r="K2452" s="124">
        <v>84.4</v>
      </c>
      <c r="L2452" s="124">
        <v>154.8</v>
      </c>
      <c r="M2452" s="124">
        <v>148.2</v>
      </c>
      <c r="N2452" s="124">
        <v>95.7</v>
      </c>
      <c r="O2452" s="124">
        <v>27</v>
      </c>
      <c r="P2452" s="124">
        <v>316.6</v>
      </c>
      <c r="Q2452" s="124">
        <v>336.7</v>
      </c>
      <c r="R2452" s="149"/>
      <c r="S2452" s="124">
        <v>326.7</v>
      </c>
      <c r="T2452" s="124">
        <v>653.3</v>
      </c>
      <c r="U2452" s="124">
        <v>-1.82</v>
      </c>
      <c r="V2452" s="600">
        <v>7</v>
      </c>
    </row>
    <row r="2453" s="5" customFormat="1" customHeight="1" spans="1:22">
      <c r="A2453" s="241"/>
      <c r="B2453" s="41"/>
      <c r="C2453" s="37"/>
      <c r="D2453" s="591" t="s">
        <v>580</v>
      </c>
      <c r="E2453" s="131">
        <v>97.1</v>
      </c>
      <c r="F2453" s="601">
        <v>157.5</v>
      </c>
      <c r="G2453" s="131">
        <v>6.8</v>
      </c>
      <c r="H2453" s="131">
        <v>27.1</v>
      </c>
      <c r="I2453" s="131">
        <v>319.3</v>
      </c>
      <c r="J2453" s="131">
        <v>20.7</v>
      </c>
      <c r="K2453" s="131">
        <v>75.8</v>
      </c>
      <c r="L2453" s="131">
        <v>141</v>
      </c>
      <c r="M2453" s="131">
        <v>132.8</v>
      </c>
      <c r="N2453" s="131">
        <v>95.5</v>
      </c>
      <c r="O2453" s="131">
        <v>27.1</v>
      </c>
      <c r="P2453" s="131">
        <v>231.5</v>
      </c>
      <c r="Q2453" s="131">
        <v>237.8</v>
      </c>
      <c r="R2453" s="612"/>
      <c r="S2453" s="131">
        <v>238.2</v>
      </c>
      <c r="T2453" s="131">
        <v>689.3</v>
      </c>
      <c r="U2453" s="131">
        <v>3.4</v>
      </c>
      <c r="V2453" s="599">
        <v>5</v>
      </c>
    </row>
    <row r="2454" s="5" customFormat="1" customHeight="1" spans="1:22">
      <c r="A2454" s="241">
        <v>2018</v>
      </c>
      <c r="B2454" s="447" t="s">
        <v>1102</v>
      </c>
      <c r="C2454" s="37" t="s">
        <v>1103</v>
      </c>
      <c r="D2454" s="602" t="s">
        <v>822</v>
      </c>
      <c r="E2454" s="603">
        <v>97.2</v>
      </c>
      <c r="F2454" s="604">
        <v>156</v>
      </c>
      <c r="G2454" s="603">
        <v>8</v>
      </c>
      <c r="H2454" s="603">
        <v>28.2</v>
      </c>
      <c r="I2454" s="603">
        <v>350.5</v>
      </c>
      <c r="J2454" s="603">
        <v>20.6</v>
      </c>
      <c r="K2454" s="603">
        <v>73.1</v>
      </c>
      <c r="L2454" s="603">
        <v>162.1</v>
      </c>
      <c r="M2454" s="603">
        <v>151.8</v>
      </c>
      <c r="N2454" s="603">
        <v>93.6</v>
      </c>
      <c r="O2454" s="603">
        <v>25.6</v>
      </c>
      <c r="P2454" s="603">
        <v>16.7</v>
      </c>
      <c r="Q2454" s="603">
        <v>16.1</v>
      </c>
      <c r="R2454" s="603">
        <v>16</v>
      </c>
      <c r="S2454" s="603">
        <v>16.3</v>
      </c>
      <c r="T2454" s="603">
        <v>814.2</v>
      </c>
      <c r="U2454" s="603">
        <v>0.3</v>
      </c>
      <c r="V2454" s="600">
        <v>9</v>
      </c>
    </row>
    <row r="2455" s="5" customFormat="1" customHeight="1" spans="1:22">
      <c r="A2455" s="241"/>
      <c r="B2455" s="41"/>
      <c r="C2455" s="37"/>
      <c r="D2455" s="602" t="s">
        <v>824</v>
      </c>
      <c r="E2455" s="603">
        <v>95</v>
      </c>
      <c r="F2455" s="604">
        <v>152</v>
      </c>
      <c r="G2455" s="603">
        <v>7.4</v>
      </c>
      <c r="H2455" s="603">
        <v>27.8</v>
      </c>
      <c r="I2455" s="603">
        <v>276</v>
      </c>
      <c r="J2455" s="603">
        <v>19.9</v>
      </c>
      <c r="K2455" s="603">
        <v>71.6</v>
      </c>
      <c r="L2455" s="603">
        <v>156.8</v>
      </c>
      <c r="M2455" s="603">
        <v>149.8</v>
      </c>
      <c r="N2455" s="603">
        <v>95.5</v>
      </c>
      <c r="O2455" s="603">
        <v>26.32</v>
      </c>
      <c r="P2455" s="603">
        <v>14.09</v>
      </c>
      <c r="Q2455" s="603">
        <v>14.51</v>
      </c>
      <c r="R2455" s="603">
        <v>14.35</v>
      </c>
      <c r="S2455" s="603">
        <v>14.32</v>
      </c>
      <c r="T2455" s="603">
        <v>715.8</v>
      </c>
      <c r="U2455" s="603">
        <v>1.1</v>
      </c>
      <c r="V2455" s="600">
        <v>4</v>
      </c>
    </row>
    <row r="2456" s="5" customFormat="1" customHeight="1" spans="1:22">
      <c r="A2456" s="241"/>
      <c r="B2456" s="41"/>
      <c r="C2456" s="37"/>
      <c r="D2456" s="602" t="s">
        <v>823</v>
      </c>
      <c r="E2456" s="603">
        <v>98</v>
      </c>
      <c r="F2456" s="604">
        <v>153</v>
      </c>
      <c r="G2456" s="603">
        <v>7.8</v>
      </c>
      <c r="H2456" s="603">
        <v>24.4</v>
      </c>
      <c r="I2456" s="603">
        <v>214.3</v>
      </c>
      <c r="J2456" s="603">
        <v>22.9</v>
      </c>
      <c r="K2456" s="603">
        <v>93.94</v>
      </c>
      <c r="L2456" s="603">
        <v>124.4</v>
      </c>
      <c r="M2456" s="603">
        <v>120.7</v>
      </c>
      <c r="N2456" s="603">
        <v>97.07</v>
      </c>
      <c r="O2456" s="603">
        <v>26.43</v>
      </c>
      <c r="P2456" s="603">
        <v>13.97</v>
      </c>
      <c r="Q2456" s="603">
        <v>14.46</v>
      </c>
      <c r="R2456" s="603">
        <v>13.89</v>
      </c>
      <c r="S2456" s="603">
        <v>14.11</v>
      </c>
      <c r="T2456" s="603">
        <v>705.4</v>
      </c>
      <c r="U2456" s="603">
        <v>3.2</v>
      </c>
      <c r="V2456" s="600">
        <v>4</v>
      </c>
    </row>
    <row r="2457" s="5" customFormat="1" customHeight="1" spans="1:22">
      <c r="A2457" s="241"/>
      <c r="B2457" s="41"/>
      <c r="C2457" s="37"/>
      <c r="D2457" s="602" t="s">
        <v>1064</v>
      </c>
      <c r="E2457" s="603">
        <v>94</v>
      </c>
      <c r="F2457" s="604">
        <v>155</v>
      </c>
      <c r="G2457" s="603">
        <v>8.1</v>
      </c>
      <c r="H2457" s="603">
        <v>31.8</v>
      </c>
      <c r="I2457" s="603">
        <v>290.9</v>
      </c>
      <c r="J2457" s="603">
        <v>26</v>
      </c>
      <c r="K2457" s="603">
        <v>81.7</v>
      </c>
      <c r="L2457" s="603">
        <v>131.4</v>
      </c>
      <c r="M2457" s="603">
        <v>119.1</v>
      </c>
      <c r="N2457" s="603">
        <v>90.6</v>
      </c>
      <c r="O2457" s="603">
        <v>26.64</v>
      </c>
      <c r="P2457" s="603">
        <v>14.67</v>
      </c>
      <c r="Q2457" s="603">
        <v>13.46</v>
      </c>
      <c r="R2457" s="603">
        <v>14.66</v>
      </c>
      <c r="S2457" s="603">
        <v>14.27</v>
      </c>
      <c r="T2457" s="603">
        <v>713.4</v>
      </c>
      <c r="U2457" s="603">
        <v>-2.8</v>
      </c>
      <c r="V2457" s="600">
        <v>11</v>
      </c>
    </row>
    <row r="2458" s="5" customFormat="1" customHeight="1" spans="1:22">
      <c r="A2458" s="241"/>
      <c r="B2458" s="41"/>
      <c r="C2458" s="37"/>
      <c r="D2458" s="602" t="s">
        <v>788</v>
      </c>
      <c r="E2458" s="603">
        <v>103.7</v>
      </c>
      <c r="F2458" s="604">
        <v>157</v>
      </c>
      <c r="G2458" s="603">
        <v>5.3</v>
      </c>
      <c r="H2458" s="603">
        <v>22.4</v>
      </c>
      <c r="I2458" s="603">
        <v>422.6</v>
      </c>
      <c r="J2458" s="603">
        <v>19.4</v>
      </c>
      <c r="K2458" s="603">
        <v>86.6</v>
      </c>
      <c r="L2458" s="603">
        <v>153.7</v>
      </c>
      <c r="M2458" s="603">
        <v>144.3</v>
      </c>
      <c r="N2458" s="603">
        <v>93.9</v>
      </c>
      <c r="O2458" s="603">
        <v>23.6</v>
      </c>
      <c r="P2458" s="603">
        <v>13.74</v>
      </c>
      <c r="Q2458" s="603">
        <v>12.89</v>
      </c>
      <c r="R2458" s="603">
        <v>13.34</v>
      </c>
      <c r="S2458" s="603">
        <v>13.33</v>
      </c>
      <c r="T2458" s="603">
        <v>666.3</v>
      </c>
      <c r="U2458" s="603">
        <v>2.39</v>
      </c>
      <c r="V2458" s="600">
        <v>3</v>
      </c>
    </row>
    <row r="2459" s="5" customFormat="1" customHeight="1" spans="1:22">
      <c r="A2459" s="241"/>
      <c r="B2459" s="41"/>
      <c r="C2459" s="37"/>
      <c r="D2459" s="602" t="s">
        <v>733</v>
      </c>
      <c r="E2459" s="603">
        <v>101.2</v>
      </c>
      <c r="F2459" s="604">
        <v>161</v>
      </c>
      <c r="G2459" s="603">
        <v>4.7</v>
      </c>
      <c r="H2459" s="603">
        <v>20.2</v>
      </c>
      <c r="I2459" s="603">
        <v>291.8</v>
      </c>
      <c r="J2459" s="603">
        <v>17.3</v>
      </c>
      <c r="K2459" s="603">
        <v>85.41</v>
      </c>
      <c r="L2459" s="603">
        <v>164.3</v>
      </c>
      <c r="M2459" s="603">
        <v>154.3</v>
      </c>
      <c r="N2459" s="603">
        <v>93.87</v>
      </c>
      <c r="O2459" s="603">
        <v>24.5</v>
      </c>
      <c r="P2459" s="603">
        <v>13.87</v>
      </c>
      <c r="Q2459" s="603">
        <v>13.74</v>
      </c>
      <c r="R2459" s="603">
        <v>13.36</v>
      </c>
      <c r="S2459" s="603">
        <v>13.66</v>
      </c>
      <c r="T2459" s="603">
        <v>602.2</v>
      </c>
      <c r="U2459" s="603">
        <v>-2.71</v>
      </c>
      <c r="V2459" s="600">
        <v>13</v>
      </c>
    </row>
    <row r="2460" s="5" customFormat="1" customHeight="1" spans="1:22">
      <c r="A2460" s="241"/>
      <c r="B2460" s="41"/>
      <c r="C2460" s="37"/>
      <c r="D2460" s="602" t="s">
        <v>815</v>
      </c>
      <c r="E2460" s="603">
        <v>112.3</v>
      </c>
      <c r="F2460" s="604">
        <v>149</v>
      </c>
      <c r="G2460" s="603">
        <v>8.5</v>
      </c>
      <c r="H2460" s="603">
        <v>27.5</v>
      </c>
      <c r="I2460" s="603">
        <v>223.5</v>
      </c>
      <c r="J2460" s="603">
        <v>20.5</v>
      </c>
      <c r="K2460" s="603">
        <v>74.5</v>
      </c>
      <c r="L2460" s="603">
        <v>118.1</v>
      </c>
      <c r="M2460" s="603">
        <v>109.3</v>
      </c>
      <c r="N2460" s="603">
        <v>92.57</v>
      </c>
      <c r="O2460" s="603">
        <v>23.5</v>
      </c>
      <c r="P2460" s="603">
        <v>13.12</v>
      </c>
      <c r="Q2460" s="603">
        <v>12.15</v>
      </c>
      <c r="R2460" s="603">
        <v>13.8</v>
      </c>
      <c r="S2460" s="603">
        <v>13.02</v>
      </c>
      <c r="T2460" s="603">
        <v>651.2</v>
      </c>
      <c r="U2460" s="603">
        <v>-0.28</v>
      </c>
      <c r="V2460" s="600">
        <v>11</v>
      </c>
    </row>
    <row r="2461" s="5" customFormat="1" customHeight="1" spans="1:22">
      <c r="A2461" s="241"/>
      <c r="B2461" s="41"/>
      <c r="C2461" s="37"/>
      <c r="D2461" s="602" t="s">
        <v>727</v>
      </c>
      <c r="E2461" s="603">
        <v>94</v>
      </c>
      <c r="F2461" s="604">
        <v>150</v>
      </c>
      <c r="G2461" s="603">
        <v>7.8</v>
      </c>
      <c r="H2461" s="603">
        <v>34.3</v>
      </c>
      <c r="I2461" s="603">
        <v>341.3</v>
      </c>
      <c r="J2461" s="603">
        <v>23.6</v>
      </c>
      <c r="K2461" s="603">
        <v>68.8</v>
      </c>
      <c r="L2461" s="603">
        <v>134.4</v>
      </c>
      <c r="M2461" s="603">
        <v>121.2</v>
      </c>
      <c r="N2461" s="603">
        <v>90.2</v>
      </c>
      <c r="O2461" s="603">
        <v>25.4</v>
      </c>
      <c r="P2461" s="603">
        <v>16.16</v>
      </c>
      <c r="Q2461" s="603">
        <v>16.24</v>
      </c>
      <c r="R2461" s="603">
        <v>16.16</v>
      </c>
      <c r="S2461" s="603">
        <v>16.19</v>
      </c>
      <c r="T2461" s="603">
        <v>691.8</v>
      </c>
      <c r="U2461" s="603">
        <v>6.12</v>
      </c>
      <c r="V2461" s="600">
        <v>3</v>
      </c>
    </row>
    <row r="2462" s="5" customFormat="1" customHeight="1" spans="1:22">
      <c r="A2462" s="241"/>
      <c r="B2462" s="41"/>
      <c r="C2462" s="37"/>
      <c r="D2462" s="602" t="s">
        <v>1077</v>
      </c>
      <c r="E2462" s="603">
        <v>88.2</v>
      </c>
      <c r="F2462" s="604">
        <v>162</v>
      </c>
      <c r="G2462" s="603">
        <v>3.9</v>
      </c>
      <c r="H2462" s="603">
        <v>21.1</v>
      </c>
      <c r="I2462" s="603">
        <v>310</v>
      </c>
      <c r="J2462" s="603">
        <v>18.5</v>
      </c>
      <c r="K2462" s="603">
        <v>87.8</v>
      </c>
      <c r="L2462" s="603">
        <v>138</v>
      </c>
      <c r="M2462" s="603">
        <v>122.8</v>
      </c>
      <c r="N2462" s="603">
        <v>89</v>
      </c>
      <c r="O2462" s="603">
        <v>25.2</v>
      </c>
      <c r="P2462" s="603">
        <v>14.87</v>
      </c>
      <c r="Q2462" s="603">
        <v>14.76</v>
      </c>
      <c r="R2462" s="603">
        <v>14.83</v>
      </c>
      <c r="S2462" s="603">
        <v>14.82</v>
      </c>
      <c r="T2462" s="603">
        <v>706.3</v>
      </c>
      <c r="U2462" s="603">
        <v>0.4</v>
      </c>
      <c r="V2462" s="600">
        <v>9</v>
      </c>
    </row>
    <row r="2463" s="5" customFormat="1" customHeight="1" spans="1:22">
      <c r="A2463" s="241"/>
      <c r="B2463" s="41"/>
      <c r="C2463" s="37"/>
      <c r="D2463" s="602" t="s">
        <v>974</v>
      </c>
      <c r="E2463" s="605">
        <v>98.1</v>
      </c>
      <c r="F2463" s="604">
        <v>157</v>
      </c>
      <c r="G2463" s="603">
        <v>8</v>
      </c>
      <c r="H2463" s="603">
        <v>36.3</v>
      </c>
      <c r="I2463" s="603">
        <v>453.8</v>
      </c>
      <c r="J2463" s="603">
        <v>24</v>
      </c>
      <c r="K2463" s="603">
        <v>66.12</v>
      </c>
      <c r="L2463" s="603">
        <v>137.1</v>
      </c>
      <c r="M2463" s="603">
        <v>119.2</v>
      </c>
      <c r="N2463" s="603">
        <v>86.94</v>
      </c>
      <c r="O2463" s="603">
        <v>26.9</v>
      </c>
      <c r="P2463" s="603">
        <v>14.1</v>
      </c>
      <c r="Q2463" s="603">
        <v>14.3</v>
      </c>
      <c r="R2463" s="603">
        <v>14.2</v>
      </c>
      <c r="S2463" s="603">
        <v>14.2</v>
      </c>
      <c r="T2463" s="603">
        <v>710</v>
      </c>
      <c r="U2463" s="603">
        <v>-2.94</v>
      </c>
      <c r="V2463" s="600">
        <v>10</v>
      </c>
    </row>
    <row r="2464" s="5" customFormat="1" customHeight="1" spans="1:22">
      <c r="A2464" s="241"/>
      <c r="B2464" s="41"/>
      <c r="C2464" s="37"/>
      <c r="D2464" s="607" t="s">
        <v>580</v>
      </c>
      <c r="E2464" s="608">
        <v>98.2</v>
      </c>
      <c r="F2464" s="611">
        <v>154.1</v>
      </c>
      <c r="G2464" s="610">
        <v>6.9</v>
      </c>
      <c r="H2464" s="610">
        <v>27.1</v>
      </c>
      <c r="I2464" s="610">
        <v>301.6</v>
      </c>
      <c r="J2464" s="610">
        <v>21.3</v>
      </c>
      <c r="K2464" s="610">
        <v>78.96</v>
      </c>
      <c r="L2464" s="610">
        <v>142</v>
      </c>
      <c r="M2464" s="610">
        <v>131.2</v>
      </c>
      <c r="N2464" s="610">
        <v>92.33</v>
      </c>
      <c r="O2464" s="610">
        <v>25.41</v>
      </c>
      <c r="P2464" s="610">
        <v>14.53</v>
      </c>
      <c r="Q2464" s="610">
        <v>14.26</v>
      </c>
      <c r="R2464" s="610">
        <v>14.46</v>
      </c>
      <c r="S2464" s="610">
        <v>14.42</v>
      </c>
      <c r="T2464" s="610">
        <v>697.7</v>
      </c>
      <c r="U2464" s="610">
        <v>0.44</v>
      </c>
      <c r="V2464" s="599">
        <v>7</v>
      </c>
    </row>
    <row r="2465" s="5" customFormat="1" customHeight="1" spans="1:22">
      <c r="A2465" s="241">
        <v>2019</v>
      </c>
      <c r="B2465" s="41"/>
      <c r="C2465" s="37" t="s">
        <v>1104</v>
      </c>
      <c r="D2465" s="587" t="s">
        <v>822</v>
      </c>
      <c r="E2465" s="124">
        <v>90.2</v>
      </c>
      <c r="F2465" s="588">
        <v>154</v>
      </c>
      <c r="G2465" s="124">
        <v>6.6</v>
      </c>
      <c r="H2465" s="124">
        <v>21.8</v>
      </c>
      <c r="I2465" s="124">
        <v>329</v>
      </c>
      <c r="J2465" s="124">
        <v>17.8</v>
      </c>
      <c r="K2465" s="124">
        <v>81.5</v>
      </c>
      <c r="L2465" s="124">
        <v>130.7</v>
      </c>
      <c r="M2465" s="124">
        <v>120.7</v>
      </c>
      <c r="N2465" s="124">
        <v>92.3</v>
      </c>
      <c r="O2465" s="124">
        <v>26.5</v>
      </c>
      <c r="P2465" s="124">
        <v>16.99</v>
      </c>
      <c r="Q2465" s="124">
        <v>17.54</v>
      </c>
      <c r="R2465" s="124">
        <v>16.97</v>
      </c>
      <c r="S2465" s="124">
        <v>17.17</v>
      </c>
      <c r="T2465" s="124">
        <v>858.4</v>
      </c>
      <c r="U2465" s="124">
        <v>0.05</v>
      </c>
      <c r="V2465" s="600">
        <v>11</v>
      </c>
    </row>
    <row r="2466" s="5" customFormat="1" customHeight="1" spans="1:22">
      <c r="A2466" s="241"/>
      <c r="B2466" s="41"/>
      <c r="C2466" s="37"/>
      <c r="D2466" s="587" t="s">
        <v>824</v>
      </c>
      <c r="E2466" s="124">
        <v>96</v>
      </c>
      <c r="F2466" s="588">
        <v>152</v>
      </c>
      <c r="G2466" s="124">
        <v>8.8</v>
      </c>
      <c r="H2466" s="124">
        <v>32.9</v>
      </c>
      <c r="I2466" s="124">
        <v>273.9</v>
      </c>
      <c r="J2466" s="124">
        <v>20.8</v>
      </c>
      <c r="K2466" s="124">
        <v>63.1</v>
      </c>
      <c r="L2466" s="124">
        <v>143.5</v>
      </c>
      <c r="M2466" s="124">
        <v>137.5</v>
      </c>
      <c r="N2466" s="124">
        <v>95.8</v>
      </c>
      <c r="O2466" s="124">
        <v>27.9</v>
      </c>
      <c r="P2466" s="124">
        <v>15.72</v>
      </c>
      <c r="Q2466" s="124">
        <v>15.94</v>
      </c>
      <c r="R2466" s="124">
        <v>15.96</v>
      </c>
      <c r="S2466" s="124">
        <v>15.87</v>
      </c>
      <c r="T2466" s="124">
        <v>793.67</v>
      </c>
      <c r="U2466" s="124">
        <v>6.79</v>
      </c>
      <c r="V2466" s="598">
        <v>5</v>
      </c>
    </row>
    <row r="2467" s="5" customFormat="1" customHeight="1" spans="1:22">
      <c r="A2467" s="241"/>
      <c r="B2467" s="41"/>
      <c r="C2467" s="37"/>
      <c r="D2467" s="587" t="s">
        <v>823</v>
      </c>
      <c r="E2467" s="124">
        <v>94</v>
      </c>
      <c r="F2467" s="588">
        <v>153</v>
      </c>
      <c r="G2467" s="124">
        <v>3.9</v>
      </c>
      <c r="H2467" s="124">
        <v>30.6</v>
      </c>
      <c r="I2467" s="124">
        <v>688.1</v>
      </c>
      <c r="J2467" s="124">
        <v>22.9</v>
      </c>
      <c r="K2467" s="124">
        <v>74.8</v>
      </c>
      <c r="L2467" s="124">
        <v>125.7</v>
      </c>
      <c r="M2467" s="124">
        <v>114.8</v>
      </c>
      <c r="N2467" s="124">
        <v>91.3</v>
      </c>
      <c r="O2467" s="124">
        <v>27.3</v>
      </c>
      <c r="P2467" s="124">
        <v>16.31</v>
      </c>
      <c r="Q2467" s="124">
        <v>16.82</v>
      </c>
      <c r="R2467" s="124">
        <v>16.73</v>
      </c>
      <c r="S2467" s="124">
        <v>16.62</v>
      </c>
      <c r="T2467" s="124">
        <v>831.1</v>
      </c>
      <c r="U2467" s="124">
        <v>0.67</v>
      </c>
      <c r="V2467" s="598">
        <v>11</v>
      </c>
    </row>
    <row r="2468" s="5" customFormat="1" customHeight="1" spans="1:22">
      <c r="A2468" s="241"/>
      <c r="B2468" s="41"/>
      <c r="C2468" s="37"/>
      <c r="D2468" s="587" t="s">
        <v>1064</v>
      </c>
      <c r="E2468" s="124">
        <v>91</v>
      </c>
      <c r="F2468" s="588">
        <v>149</v>
      </c>
      <c r="G2468" s="124">
        <v>7.8</v>
      </c>
      <c r="H2468" s="124">
        <v>30.9</v>
      </c>
      <c r="I2468" s="124">
        <v>296.15</v>
      </c>
      <c r="J2468" s="124">
        <v>23.1</v>
      </c>
      <c r="K2468" s="124">
        <v>74.75</v>
      </c>
      <c r="L2468" s="124">
        <v>143.3</v>
      </c>
      <c r="M2468" s="124">
        <v>123.1</v>
      </c>
      <c r="N2468" s="124">
        <v>85.9</v>
      </c>
      <c r="O2468" s="124">
        <v>26.04</v>
      </c>
      <c r="P2468" s="124">
        <v>17.45</v>
      </c>
      <c r="Q2468" s="124">
        <v>17.64</v>
      </c>
      <c r="R2468" s="124">
        <v>16.87</v>
      </c>
      <c r="S2468" s="124">
        <v>17.32</v>
      </c>
      <c r="T2468" s="124">
        <v>975.38</v>
      </c>
      <c r="U2468" s="124">
        <v>1.11</v>
      </c>
      <c r="V2468" s="598">
        <v>5</v>
      </c>
    </row>
    <row r="2469" s="5" customFormat="1" customHeight="1" spans="1:22">
      <c r="A2469" s="241"/>
      <c r="B2469" s="41"/>
      <c r="C2469" s="37"/>
      <c r="D2469" s="587" t="s">
        <v>788</v>
      </c>
      <c r="E2469" s="124">
        <v>89.7</v>
      </c>
      <c r="F2469" s="588">
        <v>149</v>
      </c>
      <c r="G2469" s="124">
        <v>9.35</v>
      </c>
      <c r="H2469" s="124">
        <v>25.33</v>
      </c>
      <c r="I2469" s="124">
        <v>170.91</v>
      </c>
      <c r="J2469" s="124">
        <v>18.67</v>
      </c>
      <c r="K2469" s="124">
        <v>73.69</v>
      </c>
      <c r="L2469" s="124">
        <v>145.1</v>
      </c>
      <c r="M2469" s="124">
        <v>136</v>
      </c>
      <c r="N2469" s="124">
        <v>93.7</v>
      </c>
      <c r="O2469" s="124">
        <v>28.05</v>
      </c>
      <c r="P2469" s="124">
        <v>12.13</v>
      </c>
      <c r="Q2469" s="124">
        <v>9.41</v>
      </c>
      <c r="R2469" s="124">
        <v>10.06</v>
      </c>
      <c r="S2469" s="124">
        <v>10.54</v>
      </c>
      <c r="T2469" s="124">
        <v>526.78</v>
      </c>
      <c r="U2469" s="124">
        <v>-13.76</v>
      </c>
      <c r="V2469" s="598">
        <v>13</v>
      </c>
    </row>
    <row r="2470" s="5" customFormat="1" customHeight="1" spans="1:22">
      <c r="A2470" s="241"/>
      <c r="B2470" s="41"/>
      <c r="C2470" s="37"/>
      <c r="D2470" s="587" t="s">
        <v>733</v>
      </c>
      <c r="E2470" s="589">
        <v>96.5</v>
      </c>
      <c r="F2470" s="588">
        <v>152</v>
      </c>
      <c r="G2470" s="124">
        <v>4.75</v>
      </c>
      <c r="H2470" s="124">
        <v>24.85</v>
      </c>
      <c r="I2470" s="124">
        <v>423.16</v>
      </c>
      <c r="J2470" s="124">
        <v>20.15</v>
      </c>
      <c r="K2470" s="124">
        <v>81.09</v>
      </c>
      <c r="L2470" s="124">
        <v>140.61</v>
      </c>
      <c r="M2470" s="124">
        <v>132.55</v>
      </c>
      <c r="N2470" s="124">
        <v>94.27</v>
      </c>
      <c r="O2470" s="124">
        <v>27.07</v>
      </c>
      <c r="P2470" s="124">
        <v>15.46</v>
      </c>
      <c r="Q2470" s="124">
        <v>15.32</v>
      </c>
      <c r="R2470" s="124">
        <v>15.52</v>
      </c>
      <c r="S2470" s="124">
        <v>15.43</v>
      </c>
      <c r="T2470" s="124">
        <v>680.46</v>
      </c>
      <c r="U2470" s="124">
        <v>4.42</v>
      </c>
      <c r="V2470" s="598">
        <v>10</v>
      </c>
    </row>
    <row r="2471" s="5" customFormat="1" customHeight="1" spans="1:22">
      <c r="A2471" s="241"/>
      <c r="B2471" s="41"/>
      <c r="C2471" s="37"/>
      <c r="D2471" s="587" t="s">
        <v>815</v>
      </c>
      <c r="E2471" s="124">
        <v>96.7</v>
      </c>
      <c r="F2471" s="588">
        <v>154</v>
      </c>
      <c r="G2471" s="124">
        <v>7</v>
      </c>
      <c r="H2471" s="124">
        <v>41.5</v>
      </c>
      <c r="I2471" s="124">
        <v>496.6</v>
      </c>
      <c r="J2471" s="124">
        <v>21.8</v>
      </c>
      <c r="K2471" s="124">
        <v>52.5</v>
      </c>
      <c r="L2471" s="124">
        <v>104.4</v>
      </c>
      <c r="M2471" s="124">
        <v>86.2</v>
      </c>
      <c r="N2471" s="124">
        <v>82.6</v>
      </c>
      <c r="O2471" s="124">
        <v>25.4</v>
      </c>
      <c r="P2471" s="124">
        <v>12.66</v>
      </c>
      <c r="Q2471" s="124">
        <v>12.89</v>
      </c>
      <c r="R2471" s="124">
        <v>12.78</v>
      </c>
      <c r="S2471" s="124">
        <v>12.78</v>
      </c>
      <c r="T2471" s="124">
        <v>638.8</v>
      </c>
      <c r="U2471" s="124">
        <v>-2.91</v>
      </c>
      <c r="V2471" s="598">
        <v>14</v>
      </c>
    </row>
    <row r="2472" s="5" customFormat="1" customHeight="1" spans="1:22">
      <c r="A2472" s="241"/>
      <c r="B2472" s="41"/>
      <c r="C2472" s="37"/>
      <c r="D2472" s="587" t="s">
        <v>727</v>
      </c>
      <c r="E2472" s="124">
        <v>112</v>
      </c>
      <c r="F2472" s="588">
        <v>156</v>
      </c>
      <c r="G2472" s="124">
        <v>6</v>
      </c>
      <c r="H2472" s="124">
        <v>29.7</v>
      </c>
      <c r="I2472" s="124">
        <v>496.7</v>
      </c>
      <c r="J2472" s="124">
        <v>22.5</v>
      </c>
      <c r="K2472" s="124">
        <v>75.8</v>
      </c>
      <c r="L2472" s="124">
        <v>126.7</v>
      </c>
      <c r="M2472" s="124">
        <v>118.9</v>
      </c>
      <c r="N2472" s="124">
        <v>93.84</v>
      </c>
      <c r="O2472" s="124">
        <v>27.2</v>
      </c>
      <c r="P2472" s="124">
        <v>16.44</v>
      </c>
      <c r="Q2472" s="124">
        <v>16.48</v>
      </c>
      <c r="R2472" s="124">
        <v>16.68</v>
      </c>
      <c r="S2472" s="124">
        <v>16.53</v>
      </c>
      <c r="T2472" s="124">
        <v>706.6</v>
      </c>
      <c r="U2472" s="124">
        <v>1.06</v>
      </c>
      <c r="V2472" s="598">
        <v>13</v>
      </c>
    </row>
    <row r="2473" s="5" customFormat="1" customHeight="1" spans="1:22">
      <c r="A2473" s="241"/>
      <c r="B2473" s="41"/>
      <c r="C2473" s="37"/>
      <c r="D2473" s="587" t="s">
        <v>1077</v>
      </c>
      <c r="E2473" s="124">
        <v>91.8</v>
      </c>
      <c r="F2473" s="588">
        <v>154</v>
      </c>
      <c r="G2473" s="124">
        <v>7.4</v>
      </c>
      <c r="H2473" s="124">
        <v>23.8</v>
      </c>
      <c r="I2473" s="124">
        <v>191.3</v>
      </c>
      <c r="J2473" s="124">
        <v>23.8</v>
      </c>
      <c r="K2473" s="124">
        <v>80.4</v>
      </c>
      <c r="L2473" s="124">
        <v>199.1</v>
      </c>
      <c r="M2473" s="124">
        <v>193.8</v>
      </c>
      <c r="N2473" s="124">
        <v>97.3</v>
      </c>
      <c r="O2473" s="124">
        <v>26.6</v>
      </c>
      <c r="P2473" s="124">
        <v>17.54</v>
      </c>
      <c r="Q2473" s="124">
        <v>16.62</v>
      </c>
      <c r="R2473" s="124">
        <v>16.59</v>
      </c>
      <c r="S2473" s="124">
        <v>16.92</v>
      </c>
      <c r="T2473" s="124">
        <v>845.83</v>
      </c>
      <c r="U2473" s="124">
        <v>8.32</v>
      </c>
      <c r="V2473" s="598">
        <v>4</v>
      </c>
    </row>
    <row r="2474" s="5" customFormat="1" customHeight="1" spans="1:22">
      <c r="A2474" s="241"/>
      <c r="B2474" s="41"/>
      <c r="C2474" s="37"/>
      <c r="D2474" s="587" t="s">
        <v>974</v>
      </c>
      <c r="E2474" s="124">
        <v>95.2</v>
      </c>
      <c r="F2474" s="588">
        <v>156</v>
      </c>
      <c r="G2474" s="124">
        <v>7.5</v>
      </c>
      <c r="H2474" s="124">
        <v>32.5</v>
      </c>
      <c r="I2474" s="124">
        <v>433.33</v>
      </c>
      <c r="J2474" s="124">
        <v>22.5</v>
      </c>
      <c r="K2474" s="124">
        <v>69.2</v>
      </c>
      <c r="L2474" s="124">
        <v>132.4</v>
      </c>
      <c r="M2474" s="124">
        <v>126.8</v>
      </c>
      <c r="N2474" s="124">
        <v>95.8</v>
      </c>
      <c r="O2474" s="124">
        <v>26.5</v>
      </c>
      <c r="P2474" s="124">
        <v>14.9</v>
      </c>
      <c r="Q2474" s="124">
        <v>14.8</v>
      </c>
      <c r="R2474" s="124">
        <v>14.8</v>
      </c>
      <c r="S2474" s="124">
        <v>14.83</v>
      </c>
      <c r="T2474" s="124">
        <v>741.67</v>
      </c>
      <c r="U2474" s="124">
        <v>7.49</v>
      </c>
      <c r="V2474" s="598">
        <v>4</v>
      </c>
    </row>
    <row r="2475" s="5" customFormat="1" customHeight="1" spans="1:22">
      <c r="A2475" s="241"/>
      <c r="B2475" s="41"/>
      <c r="C2475" s="37"/>
      <c r="D2475" s="591" t="s">
        <v>580</v>
      </c>
      <c r="E2475" s="131">
        <v>95.3</v>
      </c>
      <c r="F2475" s="601">
        <f>AVERAGE(F2465:F2474)</f>
        <v>152.9</v>
      </c>
      <c r="G2475" s="131">
        <v>6.9</v>
      </c>
      <c r="H2475" s="131">
        <v>29.4</v>
      </c>
      <c r="I2475" s="131">
        <v>379.9</v>
      </c>
      <c r="J2475" s="131">
        <v>21.4</v>
      </c>
      <c r="K2475" s="131">
        <v>72.7</v>
      </c>
      <c r="L2475" s="131">
        <v>139.2</v>
      </c>
      <c r="M2475" s="131">
        <v>129</v>
      </c>
      <c r="N2475" s="131">
        <v>92.28</v>
      </c>
      <c r="O2475" s="131">
        <v>26.9</v>
      </c>
      <c r="P2475" s="131">
        <v>15.56</v>
      </c>
      <c r="Q2475" s="131">
        <v>15.35</v>
      </c>
      <c r="R2475" s="131">
        <v>15.3</v>
      </c>
      <c r="S2475" s="131">
        <v>15.4</v>
      </c>
      <c r="T2475" s="131">
        <v>759.87</v>
      </c>
      <c r="U2475" s="131">
        <v>1.56</v>
      </c>
      <c r="V2475" s="599">
        <v>11</v>
      </c>
    </row>
    <row r="2476" s="5" customFormat="1" customHeight="1" spans="1:22">
      <c r="A2476" s="241">
        <v>2020</v>
      </c>
      <c r="B2476" s="41"/>
      <c r="C2476" s="37" t="s">
        <v>1105</v>
      </c>
      <c r="D2476" s="594" t="s">
        <v>741</v>
      </c>
      <c r="E2476" s="589">
        <v>95.81</v>
      </c>
      <c r="F2476" s="588">
        <v>163</v>
      </c>
      <c r="G2476" s="124">
        <v>5.05</v>
      </c>
      <c r="H2476" s="124">
        <v>22.43</v>
      </c>
      <c r="I2476" s="124">
        <v>344.06</v>
      </c>
      <c r="J2476" s="124">
        <v>18.1</v>
      </c>
      <c r="K2476" s="124">
        <v>80.71</v>
      </c>
      <c r="L2476" s="124">
        <v>188.7</v>
      </c>
      <c r="M2476" s="124">
        <v>171.72</v>
      </c>
      <c r="N2476" s="124">
        <v>91</v>
      </c>
      <c r="O2476" s="124">
        <v>24.79</v>
      </c>
      <c r="P2476" s="124">
        <v>177.58</v>
      </c>
      <c r="Q2476" s="124">
        <v>176.41</v>
      </c>
      <c r="R2476" s="149"/>
      <c r="S2476" s="124">
        <v>177</v>
      </c>
      <c r="T2476" s="124">
        <v>696.56</v>
      </c>
      <c r="U2476" s="124">
        <v>4.26</v>
      </c>
      <c r="V2476" s="600">
        <v>5</v>
      </c>
    </row>
    <row r="2477" s="5" customFormat="1" customHeight="1" spans="1:22">
      <c r="A2477" s="241"/>
      <c r="B2477" s="41"/>
      <c r="C2477" s="37"/>
      <c r="D2477" s="587" t="s">
        <v>727</v>
      </c>
      <c r="E2477" s="124">
        <v>90.4</v>
      </c>
      <c r="F2477" s="588">
        <v>148</v>
      </c>
      <c r="G2477" s="124">
        <v>6.1</v>
      </c>
      <c r="H2477" s="124">
        <v>29.2</v>
      </c>
      <c r="I2477" s="124">
        <v>480.5</v>
      </c>
      <c r="J2477" s="124">
        <v>20.1</v>
      </c>
      <c r="K2477" s="124">
        <v>58.6</v>
      </c>
      <c r="L2477" s="124">
        <v>122.4</v>
      </c>
      <c r="M2477" s="124">
        <v>119.9</v>
      </c>
      <c r="N2477" s="124">
        <v>98</v>
      </c>
      <c r="O2477" s="124">
        <v>27.9</v>
      </c>
      <c r="P2477" s="124">
        <v>167.99</v>
      </c>
      <c r="Q2477" s="124">
        <v>168.41</v>
      </c>
      <c r="R2477" s="149"/>
      <c r="S2477" s="124">
        <v>168.2</v>
      </c>
      <c r="T2477" s="124">
        <v>672.8</v>
      </c>
      <c r="U2477" s="124">
        <v>4.54</v>
      </c>
      <c r="V2477" s="598">
        <v>6</v>
      </c>
    </row>
    <row r="2478" s="5" customFormat="1" customHeight="1" spans="1:22">
      <c r="A2478" s="241"/>
      <c r="B2478" s="41"/>
      <c r="C2478" s="37"/>
      <c r="D2478" s="587" t="s">
        <v>787</v>
      </c>
      <c r="E2478" s="124">
        <v>95.7</v>
      </c>
      <c r="F2478" s="588">
        <v>151</v>
      </c>
      <c r="G2478" s="124">
        <v>8.4</v>
      </c>
      <c r="H2478" s="124">
        <v>36.5</v>
      </c>
      <c r="I2478" s="124">
        <v>334.5</v>
      </c>
      <c r="J2478" s="124">
        <v>18.6</v>
      </c>
      <c r="K2478" s="124">
        <v>51</v>
      </c>
      <c r="L2478" s="124">
        <v>104.9</v>
      </c>
      <c r="M2478" s="124">
        <v>86.1</v>
      </c>
      <c r="N2478" s="124">
        <v>82.1</v>
      </c>
      <c r="O2478" s="124">
        <v>27.2</v>
      </c>
      <c r="P2478" s="124">
        <v>338.56</v>
      </c>
      <c r="Q2478" s="124">
        <v>335.59</v>
      </c>
      <c r="R2478" s="149"/>
      <c r="S2478" s="124">
        <v>337.08</v>
      </c>
      <c r="T2478" s="124">
        <v>674.2</v>
      </c>
      <c r="U2478" s="124">
        <v>4.29</v>
      </c>
      <c r="V2478" s="600">
        <v>7</v>
      </c>
    </row>
    <row r="2479" s="5" customFormat="1" customHeight="1" spans="1:22">
      <c r="A2479" s="241"/>
      <c r="B2479" s="41"/>
      <c r="C2479" s="37"/>
      <c r="D2479" s="587" t="s">
        <v>989</v>
      </c>
      <c r="E2479" s="124">
        <v>90.6</v>
      </c>
      <c r="F2479" s="588">
        <v>159</v>
      </c>
      <c r="G2479" s="124">
        <v>6.8</v>
      </c>
      <c r="H2479" s="124">
        <v>32.3</v>
      </c>
      <c r="I2479" s="124">
        <v>375</v>
      </c>
      <c r="J2479" s="124">
        <v>23</v>
      </c>
      <c r="K2479" s="124">
        <v>71.2</v>
      </c>
      <c r="L2479" s="124">
        <v>124.7</v>
      </c>
      <c r="M2479" s="124">
        <v>116.9</v>
      </c>
      <c r="N2479" s="124">
        <v>84</v>
      </c>
      <c r="O2479" s="124">
        <v>26</v>
      </c>
      <c r="P2479" s="124">
        <v>216.5</v>
      </c>
      <c r="Q2479" s="124">
        <v>229.3</v>
      </c>
      <c r="R2479" s="149"/>
      <c r="S2479" s="124">
        <v>222.9</v>
      </c>
      <c r="T2479" s="124">
        <v>743</v>
      </c>
      <c r="U2479" s="124">
        <v>4.35</v>
      </c>
      <c r="V2479" s="598">
        <v>2</v>
      </c>
    </row>
    <row r="2480" s="5" customFormat="1" customHeight="1" spans="1:22">
      <c r="A2480" s="241"/>
      <c r="B2480" s="41"/>
      <c r="C2480" s="37"/>
      <c r="D2480" s="587" t="s">
        <v>826</v>
      </c>
      <c r="E2480" s="124">
        <v>97.3</v>
      </c>
      <c r="F2480" s="588">
        <v>163</v>
      </c>
      <c r="G2480" s="124">
        <v>5.8</v>
      </c>
      <c r="H2480" s="124">
        <v>19</v>
      </c>
      <c r="I2480" s="124">
        <v>225.7</v>
      </c>
      <c r="J2480" s="124">
        <v>16.1</v>
      </c>
      <c r="K2480" s="124">
        <v>90.2</v>
      </c>
      <c r="L2480" s="124">
        <v>174.3</v>
      </c>
      <c r="M2480" s="124">
        <v>161.4</v>
      </c>
      <c r="N2480" s="124">
        <v>92.6</v>
      </c>
      <c r="O2480" s="124">
        <v>27.2</v>
      </c>
      <c r="P2480" s="124">
        <v>161.6</v>
      </c>
      <c r="Q2480" s="124">
        <v>164.6</v>
      </c>
      <c r="R2480" s="149"/>
      <c r="S2480" s="124">
        <v>163.12</v>
      </c>
      <c r="T2480" s="124">
        <v>652.5</v>
      </c>
      <c r="U2480" s="124">
        <v>-1.97</v>
      </c>
      <c r="V2480" s="600">
        <v>8</v>
      </c>
    </row>
    <row r="2481" s="5" customFormat="1" customHeight="1" spans="1:22">
      <c r="A2481" s="241"/>
      <c r="B2481" s="41"/>
      <c r="C2481" s="37"/>
      <c r="D2481" s="587" t="s">
        <v>823</v>
      </c>
      <c r="E2481" s="589">
        <v>96</v>
      </c>
      <c r="F2481" s="588">
        <v>152</v>
      </c>
      <c r="G2481" s="124">
        <v>6.3</v>
      </c>
      <c r="H2481" s="124">
        <v>19.7</v>
      </c>
      <c r="I2481" s="124">
        <v>213.2</v>
      </c>
      <c r="J2481" s="124">
        <v>15.7</v>
      </c>
      <c r="K2481" s="124">
        <v>79.8</v>
      </c>
      <c r="L2481" s="124">
        <v>163.6</v>
      </c>
      <c r="M2481" s="124">
        <v>158.6</v>
      </c>
      <c r="N2481" s="124">
        <v>96.9</v>
      </c>
      <c r="O2481" s="124">
        <v>27.4</v>
      </c>
      <c r="P2481" s="124">
        <v>333.8</v>
      </c>
      <c r="Q2481" s="124">
        <v>354.4</v>
      </c>
      <c r="R2481" s="149"/>
      <c r="S2481" s="124">
        <v>344.1</v>
      </c>
      <c r="T2481" s="124">
        <v>688.2</v>
      </c>
      <c r="U2481" s="124">
        <v>3.42</v>
      </c>
      <c r="V2481" s="600">
        <v>5</v>
      </c>
    </row>
    <row r="2482" s="5" customFormat="1" customHeight="1" spans="1:22">
      <c r="A2482" s="241"/>
      <c r="B2482" s="41"/>
      <c r="C2482" s="37"/>
      <c r="D2482" s="591" t="s">
        <v>580</v>
      </c>
      <c r="E2482" s="131">
        <v>94.3</v>
      </c>
      <c r="F2482" s="601">
        <v>155.9</v>
      </c>
      <c r="G2482" s="131">
        <v>6.4</v>
      </c>
      <c r="H2482" s="131">
        <v>26.5</v>
      </c>
      <c r="I2482" s="131">
        <v>328.8</v>
      </c>
      <c r="J2482" s="131">
        <v>18.6</v>
      </c>
      <c r="K2482" s="131">
        <v>71.9</v>
      </c>
      <c r="L2482" s="131">
        <v>146.4</v>
      </c>
      <c r="M2482" s="131">
        <v>135.8</v>
      </c>
      <c r="N2482" s="131">
        <v>90.8</v>
      </c>
      <c r="O2482" s="131">
        <v>26.7</v>
      </c>
      <c r="P2482" s="131">
        <v>232.7</v>
      </c>
      <c r="Q2482" s="131">
        <v>238.1</v>
      </c>
      <c r="R2482" s="612"/>
      <c r="S2482" s="131">
        <v>237.9</v>
      </c>
      <c r="T2482" s="131">
        <v>687.9</v>
      </c>
      <c r="U2482" s="131">
        <v>3.1</v>
      </c>
      <c r="V2482" s="599">
        <v>7</v>
      </c>
    </row>
    <row r="2483" s="14" customFormat="1" ht="12.75" spans="1:22">
      <c r="A2483" s="37" t="s">
        <v>868</v>
      </c>
      <c r="B2483" s="41" t="s">
        <v>1106</v>
      </c>
      <c r="C2483" s="37" t="s">
        <v>1107</v>
      </c>
      <c r="D2483" s="619" t="s">
        <v>803</v>
      </c>
      <c r="E2483" s="228">
        <v>119.666666666667</v>
      </c>
      <c r="F2483" s="281">
        <v>158</v>
      </c>
      <c r="G2483" s="208">
        <v>5.25</v>
      </c>
      <c r="H2483" s="208">
        <v>25.9</v>
      </c>
      <c r="I2483" s="208">
        <v>388.952380952381</v>
      </c>
      <c r="J2483" s="208">
        <v>17.09</v>
      </c>
      <c r="K2483" s="208">
        <v>83.692458374143</v>
      </c>
      <c r="L2483" s="208">
        <v>216.577251337359</v>
      </c>
      <c r="M2483" s="208">
        <v>198.290598290598</v>
      </c>
      <c r="N2483" s="208">
        <v>91.5565217797154</v>
      </c>
      <c r="O2483" s="208">
        <v>23.5533619332754</v>
      </c>
      <c r="P2483" s="288">
        <v>14.12</v>
      </c>
      <c r="Q2483" s="288">
        <v>13.5</v>
      </c>
      <c r="R2483" s="288">
        <v>13.96</v>
      </c>
      <c r="S2483" s="288">
        <v>13.86</v>
      </c>
      <c r="T2483" s="208">
        <v>693</v>
      </c>
      <c r="U2483" s="188">
        <v>9.76826699190597</v>
      </c>
      <c r="V2483" s="181">
        <v>1</v>
      </c>
    </row>
    <row r="2484" s="14" customFormat="1" ht="12.75" spans="1:22">
      <c r="A2484" s="37"/>
      <c r="B2484" s="41"/>
      <c r="C2484" s="37"/>
      <c r="D2484" s="619" t="s">
        <v>1108</v>
      </c>
      <c r="E2484" s="228">
        <v>116.07</v>
      </c>
      <c r="F2484" s="281">
        <v>160</v>
      </c>
      <c r="G2484" s="208">
        <v>5.56</v>
      </c>
      <c r="H2484" s="208">
        <v>34.63</v>
      </c>
      <c r="I2484" s="208">
        <v>522.84</v>
      </c>
      <c r="J2484" s="208">
        <v>18.53</v>
      </c>
      <c r="K2484" s="208">
        <v>53.51</v>
      </c>
      <c r="L2484" s="208">
        <v>200.94</v>
      </c>
      <c r="M2484" s="208">
        <v>191.636478</v>
      </c>
      <c r="N2484" s="208">
        <v>95.37</v>
      </c>
      <c r="O2484" s="208">
        <v>25.36</v>
      </c>
      <c r="P2484" s="106">
        <v>16.9618</v>
      </c>
      <c r="Q2484" s="106">
        <v>17.886</v>
      </c>
      <c r="R2484" s="106">
        <v>17.787</v>
      </c>
      <c r="S2484" s="106">
        <v>17.5449333333333</v>
      </c>
      <c r="T2484" s="222">
        <v>877.246666666667</v>
      </c>
      <c r="U2484" s="107">
        <v>7.08577473958333</v>
      </c>
      <c r="V2484" s="181">
        <v>1</v>
      </c>
    </row>
    <row r="2485" s="14" customFormat="1" ht="12.75" spans="1:22">
      <c r="A2485" s="37"/>
      <c r="B2485" s="41"/>
      <c r="C2485" s="37"/>
      <c r="D2485" s="619" t="s">
        <v>854</v>
      </c>
      <c r="E2485" s="228">
        <v>125</v>
      </c>
      <c r="F2485" s="281">
        <v>163</v>
      </c>
      <c r="G2485" s="208">
        <v>3.8</v>
      </c>
      <c r="H2485" s="208">
        <v>42.3</v>
      </c>
      <c r="I2485" s="208">
        <v>1013.2</v>
      </c>
      <c r="J2485" s="208">
        <v>21.2</v>
      </c>
      <c r="K2485" s="208">
        <v>50.1</v>
      </c>
      <c r="L2485" s="208">
        <v>135.4</v>
      </c>
      <c r="M2485" s="208">
        <v>127.3</v>
      </c>
      <c r="N2485" s="208">
        <v>94</v>
      </c>
      <c r="O2485" s="208">
        <v>27.1</v>
      </c>
      <c r="P2485" s="288">
        <v>18.56</v>
      </c>
      <c r="Q2485" s="288">
        <v>18.18</v>
      </c>
      <c r="R2485" s="288">
        <v>18.27</v>
      </c>
      <c r="S2485" s="288">
        <v>18.34</v>
      </c>
      <c r="T2485" s="208">
        <v>917</v>
      </c>
      <c r="U2485" s="188">
        <v>10.35</v>
      </c>
      <c r="V2485" s="181">
        <v>1</v>
      </c>
    </row>
    <row r="2486" s="14" customFormat="1" ht="12.75" spans="1:22">
      <c r="A2486" s="37"/>
      <c r="B2486" s="41"/>
      <c r="C2486" s="37"/>
      <c r="D2486" s="619" t="s">
        <v>836</v>
      </c>
      <c r="E2486" s="228">
        <v>116.5</v>
      </c>
      <c r="F2486" s="281">
        <v>159</v>
      </c>
      <c r="G2486" s="208">
        <v>6.98</v>
      </c>
      <c r="H2486" s="208">
        <v>22.96</v>
      </c>
      <c r="I2486" s="208">
        <v>329</v>
      </c>
      <c r="J2486" s="208">
        <v>17.04</v>
      </c>
      <c r="K2486" s="208">
        <v>74.2</v>
      </c>
      <c r="L2486" s="208">
        <v>206.9</v>
      </c>
      <c r="M2486" s="208">
        <v>178.8</v>
      </c>
      <c r="N2486" s="208">
        <v>86.4</v>
      </c>
      <c r="O2486" s="208">
        <v>26.2</v>
      </c>
      <c r="P2486" s="630">
        <v>16.16</v>
      </c>
      <c r="Q2486" s="630">
        <v>15.72</v>
      </c>
      <c r="R2486" s="630">
        <v>16.02</v>
      </c>
      <c r="S2486" s="630">
        <v>15.97</v>
      </c>
      <c r="T2486" s="637">
        <v>798.36</v>
      </c>
      <c r="U2486" s="638">
        <v>9.05</v>
      </c>
      <c r="V2486" s="181">
        <v>1</v>
      </c>
    </row>
    <row r="2487" s="14" customFormat="1" ht="12.75" spans="1:22">
      <c r="A2487" s="37"/>
      <c r="B2487" s="41"/>
      <c r="C2487" s="37"/>
      <c r="D2487" s="619" t="s">
        <v>824</v>
      </c>
      <c r="E2487" s="228">
        <v>122</v>
      </c>
      <c r="F2487" s="281">
        <v>153</v>
      </c>
      <c r="G2487" s="208">
        <v>6.3</v>
      </c>
      <c r="H2487" s="208">
        <v>24.9</v>
      </c>
      <c r="I2487" s="208">
        <v>294.9</v>
      </c>
      <c r="J2487" s="208">
        <v>19.2</v>
      </c>
      <c r="K2487" s="208">
        <v>77</v>
      </c>
      <c r="L2487" s="208">
        <v>219.3</v>
      </c>
      <c r="M2487" s="208">
        <v>202</v>
      </c>
      <c r="N2487" s="208">
        <v>92.1</v>
      </c>
      <c r="O2487" s="631">
        <v>25.81</v>
      </c>
      <c r="P2487" s="181">
        <v>18.01</v>
      </c>
      <c r="Q2487" s="181">
        <v>17.74</v>
      </c>
      <c r="R2487" s="188">
        <v>17.3</v>
      </c>
      <c r="S2487" s="181">
        <v>17.68</v>
      </c>
      <c r="T2487" s="208">
        <v>884.2</v>
      </c>
      <c r="U2487" s="188">
        <v>10.21</v>
      </c>
      <c r="V2487" s="639">
        <v>1</v>
      </c>
    </row>
    <row r="2488" s="14" customFormat="1" ht="12.75" spans="1:22">
      <c r="A2488" s="37"/>
      <c r="B2488" s="41"/>
      <c r="C2488" s="37"/>
      <c r="D2488" s="619" t="s">
        <v>823</v>
      </c>
      <c r="E2488" s="228">
        <v>128</v>
      </c>
      <c r="F2488" s="281">
        <v>155</v>
      </c>
      <c r="G2488" s="208">
        <v>6.29</v>
      </c>
      <c r="H2488" s="208">
        <v>27.01</v>
      </c>
      <c r="I2488" s="222">
        <f>(H2488-G2488)/G2488*100</f>
        <v>329.411764705882</v>
      </c>
      <c r="J2488" s="208">
        <v>17.945</v>
      </c>
      <c r="K2488" s="222">
        <f>J2488/H2488*100</f>
        <v>66.4383561643836</v>
      </c>
      <c r="L2488" s="208">
        <v>208</v>
      </c>
      <c r="M2488" s="208">
        <v>189.3</v>
      </c>
      <c r="N2488" s="632">
        <f>M2488/L2488*100</f>
        <v>91.0096153846154</v>
      </c>
      <c r="O2488" s="632">
        <v>26.5197076023392</v>
      </c>
      <c r="P2488" s="633">
        <v>16.2970175438596</v>
      </c>
      <c r="Q2488" s="633">
        <v>16.0125380116959</v>
      </c>
      <c r="R2488" s="640">
        <v>16.4733684210526</v>
      </c>
      <c r="S2488" s="640">
        <f>(P2488+Q2488+R2488)/3</f>
        <v>16.2609746588694</v>
      </c>
      <c r="T2488" s="641">
        <f>S2488*50</f>
        <v>813.048732943468</v>
      </c>
      <c r="U2488" s="642">
        <v>2.01843741129019</v>
      </c>
      <c r="V2488" s="464">
        <v>3</v>
      </c>
    </row>
    <row r="2489" s="14" customFormat="1" ht="12.75" spans="1:22">
      <c r="A2489" s="37"/>
      <c r="B2489" s="41"/>
      <c r="C2489" s="37"/>
      <c r="D2489" s="620" t="s">
        <v>580</v>
      </c>
      <c r="E2489" s="621">
        <f t="shared" ref="E2489:H2489" si="73">AVERAGE(E2483:E2488)</f>
        <v>121.206111111111</v>
      </c>
      <c r="F2489" s="210">
        <f t="shared" si="73"/>
        <v>158</v>
      </c>
      <c r="G2489" s="621">
        <f t="shared" si="73"/>
        <v>5.69666666666667</v>
      </c>
      <c r="H2489" s="621">
        <f t="shared" si="73"/>
        <v>29.6166666666667</v>
      </c>
      <c r="I2489" s="621">
        <f>(H2489-G2489)/G2489*100</f>
        <v>419.894675248683</v>
      </c>
      <c r="J2489" s="621">
        <f t="shared" ref="J2489:M2489" si="74">AVERAGE(J2483:J2488)</f>
        <v>18.5008333333333</v>
      </c>
      <c r="K2489" s="621">
        <f>J2489/H2489*100</f>
        <v>62.4676420934159</v>
      </c>
      <c r="L2489" s="621">
        <f t="shared" si="74"/>
        <v>197.852875222893</v>
      </c>
      <c r="M2489" s="621">
        <f t="shared" si="74"/>
        <v>181.221179381766</v>
      </c>
      <c r="N2489" s="621">
        <f>M2489/L2489*100</f>
        <v>91.5939074312717</v>
      </c>
      <c r="O2489" s="621">
        <f t="shared" ref="O2489:T2489" si="75">AVERAGE(O2483:O2488)</f>
        <v>25.7571782559358</v>
      </c>
      <c r="P2489" s="634">
        <f t="shared" si="75"/>
        <v>16.6848029239766</v>
      </c>
      <c r="Q2489" s="634">
        <f t="shared" si="75"/>
        <v>16.5064230019493</v>
      </c>
      <c r="R2489" s="634">
        <f t="shared" si="75"/>
        <v>16.6350614035088</v>
      </c>
      <c r="S2489" s="634">
        <f t="shared" si="75"/>
        <v>16.6093179987004</v>
      </c>
      <c r="T2489" s="621">
        <f t="shared" si="75"/>
        <v>830.475899935023</v>
      </c>
      <c r="U2489" s="223">
        <v>8.02011433563469</v>
      </c>
      <c r="V2489" s="229">
        <v>1</v>
      </c>
    </row>
    <row r="2490" s="14" customFormat="1" ht="12.75" spans="1:22">
      <c r="A2490" s="452" t="s">
        <v>871</v>
      </c>
      <c r="B2490" s="41"/>
      <c r="C2490" s="452" t="s">
        <v>1107</v>
      </c>
      <c r="D2490" s="622" t="s">
        <v>803</v>
      </c>
      <c r="E2490" s="623">
        <v>122.666666666667</v>
      </c>
      <c r="F2490" s="624">
        <v>155</v>
      </c>
      <c r="G2490" s="623">
        <v>5.2</v>
      </c>
      <c r="H2490" s="623">
        <v>23.6733333333333</v>
      </c>
      <c r="I2490" s="623">
        <v>355.25641025641</v>
      </c>
      <c r="J2490" s="623">
        <v>17.6</v>
      </c>
      <c r="K2490" s="623">
        <v>74.3452548577865</v>
      </c>
      <c r="L2490" s="623">
        <v>213.522727272727</v>
      </c>
      <c r="M2490" s="623">
        <v>203.159090909091</v>
      </c>
      <c r="N2490" s="623">
        <v>95.1463544438531</v>
      </c>
      <c r="O2490" s="623">
        <v>25.8</v>
      </c>
      <c r="P2490" s="635">
        <v>17.7</v>
      </c>
      <c r="Q2490" s="643">
        <v>18.25</v>
      </c>
      <c r="R2490" s="643">
        <v>18</v>
      </c>
      <c r="S2490" s="644">
        <v>17.9833333333333</v>
      </c>
      <c r="T2490" s="623">
        <v>899.166666666667</v>
      </c>
      <c r="U2490" s="258">
        <v>8.18127130539402</v>
      </c>
      <c r="V2490" s="645">
        <v>1</v>
      </c>
    </row>
    <row r="2491" s="14" customFormat="1" ht="12.75" spans="1:22">
      <c r="A2491" s="454"/>
      <c r="B2491" s="41"/>
      <c r="C2491" s="454"/>
      <c r="D2491" s="622" t="s">
        <v>1108</v>
      </c>
      <c r="E2491" s="623">
        <v>122.88</v>
      </c>
      <c r="F2491" s="624">
        <v>166</v>
      </c>
      <c r="G2491" s="220">
        <v>3.18</v>
      </c>
      <c r="H2491" s="623">
        <v>34.34</v>
      </c>
      <c r="I2491" s="623">
        <v>979.874213836478</v>
      </c>
      <c r="J2491" s="623">
        <v>17.123</v>
      </c>
      <c r="K2491" s="623">
        <v>49.8631333721607</v>
      </c>
      <c r="L2491" s="623">
        <v>268.85</v>
      </c>
      <c r="M2491" s="623">
        <v>242.8</v>
      </c>
      <c r="N2491" s="623">
        <v>90.3105821089827</v>
      </c>
      <c r="O2491" s="623">
        <v>25.68</v>
      </c>
      <c r="P2491" s="635">
        <v>19.6932</v>
      </c>
      <c r="Q2491" s="643">
        <v>19.3788</v>
      </c>
      <c r="R2491" s="643">
        <v>19.808</v>
      </c>
      <c r="S2491" s="646">
        <v>19.6266666666667</v>
      </c>
      <c r="T2491" s="623">
        <v>981.333333333333</v>
      </c>
      <c r="U2491" s="258">
        <v>6.91303147833412</v>
      </c>
      <c r="V2491" s="645">
        <v>2</v>
      </c>
    </row>
    <row r="2492" s="14" customFormat="1" ht="12.75" spans="1:22">
      <c r="A2492" s="454"/>
      <c r="B2492" s="41"/>
      <c r="C2492" s="454"/>
      <c r="D2492" s="622" t="s">
        <v>854</v>
      </c>
      <c r="E2492" s="220">
        <v>127.5</v>
      </c>
      <c r="F2492" s="624">
        <v>167</v>
      </c>
      <c r="G2492" s="623">
        <v>13.4</v>
      </c>
      <c r="H2492" s="623">
        <v>32.3</v>
      </c>
      <c r="I2492" s="623">
        <v>141</v>
      </c>
      <c r="J2492" s="623">
        <v>22.2</v>
      </c>
      <c r="K2492" s="623">
        <v>68.7306501547988</v>
      </c>
      <c r="L2492" s="623">
        <v>176.5</v>
      </c>
      <c r="M2492" s="623">
        <v>166.6</v>
      </c>
      <c r="N2492" s="623">
        <v>94.4</v>
      </c>
      <c r="O2492" s="220">
        <v>26.2</v>
      </c>
      <c r="P2492" s="635">
        <v>19.67</v>
      </c>
      <c r="Q2492" s="647">
        <v>18.98</v>
      </c>
      <c r="R2492" s="643">
        <v>18.22</v>
      </c>
      <c r="S2492" s="644">
        <v>18.9566666666667</v>
      </c>
      <c r="T2492" s="623">
        <v>947.833333333333</v>
      </c>
      <c r="U2492" s="258">
        <v>8.48912628767647</v>
      </c>
      <c r="V2492" s="645">
        <v>1</v>
      </c>
    </row>
    <row r="2493" s="14" customFormat="1" ht="12.75" spans="1:22">
      <c r="A2493" s="454"/>
      <c r="B2493" s="41"/>
      <c r="C2493" s="454"/>
      <c r="D2493" s="622" t="s">
        <v>836</v>
      </c>
      <c r="E2493" s="623">
        <v>119</v>
      </c>
      <c r="F2493" s="624">
        <v>162</v>
      </c>
      <c r="G2493" s="623">
        <v>6.4</v>
      </c>
      <c r="H2493" s="623">
        <v>23.2</v>
      </c>
      <c r="I2493" s="623">
        <v>262.5</v>
      </c>
      <c r="J2493" s="623">
        <v>17.2</v>
      </c>
      <c r="K2493" s="623">
        <v>74.1379310344828</v>
      </c>
      <c r="L2493" s="623">
        <v>244.5</v>
      </c>
      <c r="M2493" s="623">
        <v>188.5</v>
      </c>
      <c r="N2493" s="623">
        <v>0.771</v>
      </c>
      <c r="O2493" s="623">
        <v>25.8</v>
      </c>
      <c r="P2493" s="635">
        <v>16.59</v>
      </c>
      <c r="Q2493" s="643">
        <v>17.69</v>
      </c>
      <c r="R2493" s="643">
        <v>15.91</v>
      </c>
      <c r="S2493" s="644">
        <v>16.73</v>
      </c>
      <c r="T2493" s="623">
        <v>836.5</v>
      </c>
      <c r="U2493" s="258">
        <v>3.08071472581639</v>
      </c>
      <c r="V2493" s="645">
        <v>6</v>
      </c>
    </row>
    <row r="2494" s="14" customFormat="1" ht="12.75" spans="1:22">
      <c r="A2494" s="454"/>
      <c r="B2494" s="41"/>
      <c r="C2494" s="454"/>
      <c r="D2494" s="622" t="s">
        <v>824</v>
      </c>
      <c r="E2494" s="220">
        <v>123</v>
      </c>
      <c r="F2494" s="625">
        <v>157</v>
      </c>
      <c r="G2494" s="256">
        <v>7.99425</v>
      </c>
      <c r="H2494" s="256">
        <v>33.51975</v>
      </c>
      <c r="I2494" s="256">
        <v>319.298245614035</v>
      </c>
      <c r="J2494" s="256">
        <v>19.074</v>
      </c>
      <c r="K2494" s="623">
        <v>56.9037656903766</v>
      </c>
      <c r="L2494" s="623">
        <v>215.99107142857</v>
      </c>
      <c r="M2494" s="623">
        <v>200.695785090024</v>
      </c>
      <c r="N2494" s="256">
        <v>92.9185561989285</v>
      </c>
      <c r="O2494" s="623">
        <v>25.6518417159763</v>
      </c>
      <c r="P2494" s="635">
        <v>18.8430643274854</v>
      </c>
      <c r="Q2494" s="647">
        <v>17.4968888888889</v>
      </c>
      <c r="R2494" s="635">
        <v>18.1621052631579</v>
      </c>
      <c r="S2494" s="644">
        <v>18.1673528265107</v>
      </c>
      <c r="T2494" s="623">
        <v>908.367641325536</v>
      </c>
      <c r="U2494" s="258">
        <v>5.42036699539034</v>
      </c>
      <c r="V2494" s="645">
        <v>1</v>
      </c>
    </row>
    <row r="2495" s="14" customFormat="1" ht="12.75" spans="1:22">
      <c r="A2495" s="454"/>
      <c r="B2495" s="41"/>
      <c r="C2495" s="454"/>
      <c r="D2495" s="622" t="s">
        <v>823</v>
      </c>
      <c r="E2495" s="626">
        <v>124</v>
      </c>
      <c r="F2495" s="624">
        <v>156</v>
      </c>
      <c r="G2495" s="623">
        <v>4</v>
      </c>
      <c r="H2495" s="623">
        <v>28.268</v>
      </c>
      <c r="I2495" s="623">
        <v>606.7</v>
      </c>
      <c r="J2495" s="623">
        <v>18.2</v>
      </c>
      <c r="K2495" s="623">
        <v>64.3837554832319</v>
      </c>
      <c r="L2495" s="623">
        <v>219.3</v>
      </c>
      <c r="M2495" s="623">
        <v>212.2</v>
      </c>
      <c r="N2495" s="623">
        <v>96.7624259005928</v>
      </c>
      <c r="O2495" s="623">
        <v>25.2233333333333</v>
      </c>
      <c r="P2495" s="635">
        <v>19.3802573099415</v>
      </c>
      <c r="Q2495" s="635">
        <v>19.658992481203</v>
      </c>
      <c r="R2495" s="643">
        <v>19.1694837092732</v>
      </c>
      <c r="S2495" s="644">
        <v>19.4029111668059</v>
      </c>
      <c r="T2495" s="623">
        <v>970.145558340295</v>
      </c>
      <c r="U2495" s="258">
        <v>6.34827383489372</v>
      </c>
      <c r="V2495" s="645">
        <v>1</v>
      </c>
    </row>
    <row r="2496" s="14" customFormat="1" ht="12.75" spans="1:22">
      <c r="A2496" s="454"/>
      <c r="B2496" s="41"/>
      <c r="C2496" s="454"/>
      <c r="D2496" s="627" t="s">
        <v>580</v>
      </c>
      <c r="E2496" s="628">
        <f>AVERAGE(E2490:E2495)</f>
        <v>123.174444444444</v>
      </c>
      <c r="F2496" s="629">
        <f>AVERAGE(F2490:F2495)</f>
        <v>160.5</v>
      </c>
      <c r="G2496" s="628">
        <v>6.69570833333333</v>
      </c>
      <c r="H2496" s="628">
        <v>29.2168472222222</v>
      </c>
      <c r="I2496" s="628">
        <v>444.104811617821</v>
      </c>
      <c r="J2496" s="628">
        <v>18.5661666666667</v>
      </c>
      <c r="K2496" s="628">
        <v>64.7274150988062</v>
      </c>
      <c r="L2496" s="628">
        <v>223.110633116883</v>
      </c>
      <c r="M2496" s="628">
        <v>202.325812666519</v>
      </c>
      <c r="N2496" s="628">
        <v>78.3848197753929</v>
      </c>
      <c r="O2496" s="628">
        <f>AVERAGE(O2490:O2495)</f>
        <v>25.7258625082183</v>
      </c>
      <c r="P2496" s="636">
        <v>18.6460869395711</v>
      </c>
      <c r="Q2496" s="648">
        <v>18.5757802283486</v>
      </c>
      <c r="R2496" s="648">
        <v>18.2115981620719</v>
      </c>
      <c r="S2496" s="649">
        <v>18.4778217766639</v>
      </c>
      <c r="T2496" s="628">
        <v>923.891088833194</v>
      </c>
      <c r="U2496" s="451">
        <v>6.4368147694984</v>
      </c>
      <c r="V2496" s="650">
        <v>1</v>
      </c>
    </row>
    <row r="2497" s="14" customFormat="1" ht="12.75" spans="1:22">
      <c r="A2497" s="37" t="s">
        <v>866</v>
      </c>
      <c r="B2497" s="41"/>
      <c r="C2497" s="61" t="s">
        <v>1107</v>
      </c>
      <c r="D2497" s="651" t="s">
        <v>803</v>
      </c>
      <c r="E2497" s="258">
        <v>119.7</v>
      </c>
      <c r="F2497" s="258">
        <v>156</v>
      </c>
      <c r="G2497" s="258"/>
      <c r="H2497" s="258"/>
      <c r="I2497" s="258"/>
      <c r="J2497" s="258"/>
      <c r="K2497" s="258"/>
      <c r="L2497" s="258"/>
      <c r="M2497" s="258"/>
      <c r="N2497" s="258"/>
      <c r="O2497" s="623">
        <v>25.3</v>
      </c>
      <c r="P2497" s="260">
        <v>217.272727272727</v>
      </c>
      <c r="Q2497" s="258">
        <v>204.818181818182</v>
      </c>
      <c r="R2497" s="258"/>
      <c r="S2497" s="258">
        <v>211.045454545455</v>
      </c>
      <c r="T2497" s="623">
        <v>844.181818181818</v>
      </c>
      <c r="U2497" s="258">
        <v>8.81181157722052</v>
      </c>
      <c r="V2497" s="257">
        <v>1</v>
      </c>
    </row>
    <row r="2498" s="14" customFormat="1" ht="12.75" spans="1:22">
      <c r="A2498" s="37"/>
      <c r="B2498" s="41"/>
      <c r="C2498" s="61"/>
      <c r="D2498" s="651" t="s">
        <v>1108</v>
      </c>
      <c r="E2498" s="258">
        <v>124.4</v>
      </c>
      <c r="F2498" s="258">
        <v>160</v>
      </c>
      <c r="G2498" s="221"/>
      <c r="H2498" s="258"/>
      <c r="I2498" s="258"/>
      <c r="J2498" s="258"/>
      <c r="K2498" s="258"/>
      <c r="L2498" s="258"/>
      <c r="M2498" s="258"/>
      <c r="N2498" s="258"/>
      <c r="O2498" s="623">
        <v>23.5</v>
      </c>
      <c r="P2498" s="260">
        <v>198.3</v>
      </c>
      <c r="Q2498" s="258">
        <v>197.9</v>
      </c>
      <c r="R2498" s="258"/>
      <c r="S2498" s="221">
        <v>198.1</v>
      </c>
      <c r="T2498" s="623">
        <v>792.4</v>
      </c>
      <c r="U2498" s="258">
        <v>1.48565573770494</v>
      </c>
      <c r="V2498" s="257">
        <v>1</v>
      </c>
    </row>
    <row r="2499" s="14" customFormat="1" ht="12.75" spans="1:22">
      <c r="A2499" s="37"/>
      <c r="B2499" s="41"/>
      <c r="C2499" s="61"/>
      <c r="D2499" s="651" t="s">
        <v>854</v>
      </c>
      <c r="E2499" s="221">
        <v>118.3</v>
      </c>
      <c r="F2499" s="258">
        <v>162</v>
      </c>
      <c r="G2499" s="258"/>
      <c r="H2499" s="258"/>
      <c r="I2499" s="258"/>
      <c r="J2499" s="258"/>
      <c r="K2499" s="258"/>
      <c r="L2499" s="258"/>
      <c r="M2499" s="258"/>
      <c r="N2499" s="258"/>
      <c r="O2499" s="220">
        <v>26.2</v>
      </c>
      <c r="P2499" s="260">
        <v>199.107542397986</v>
      </c>
      <c r="Q2499" s="221">
        <v>205.972457663729</v>
      </c>
      <c r="R2499" s="258"/>
      <c r="S2499" s="258">
        <v>202.540000030857</v>
      </c>
      <c r="T2499" s="623">
        <v>810.160000123429</v>
      </c>
      <c r="U2499" s="258">
        <v>3.14596729561772</v>
      </c>
      <c r="V2499" s="257">
        <v>3</v>
      </c>
    </row>
    <row r="2500" s="14" customFormat="1" ht="12.75" spans="1:22">
      <c r="A2500" s="37"/>
      <c r="B2500" s="41"/>
      <c r="C2500" s="61"/>
      <c r="D2500" s="651" t="s">
        <v>836</v>
      </c>
      <c r="E2500" s="258">
        <v>120.5</v>
      </c>
      <c r="F2500" s="258">
        <v>161</v>
      </c>
      <c r="G2500" s="258"/>
      <c r="H2500" s="258"/>
      <c r="I2500" s="258"/>
      <c r="J2500" s="258"/>
      <c r="K2500" s="258"/>
      <c r="L2500" s="258"/>
      <c r="M2500" s="258"/>
      <c r="N2500" s="258"/>
      <c r="O2500" s="623">
        <v>25.4</v>
      </c>
      <c r="P2500" s="260">
        <v>213.82</v>
      </c>
      <c r="Q2500" s="258">
        <v>216.38</v>
      </c>
      <c r="R2500" s="258"/>
      <c r="S2500" s="258">
        <v>215.1</v>
      </c>
      <c r="T2500" s="623">
        <v>860.4</v>
      </c>
      <c r="U2500" s="258">
        <v>6.69642857142857</v>
      </c>
      <c r="V2500" s="257">
        <v>2</v>
      </c>
    </row>
    <row r="2501" s="14" customFormat="1" ht="12.75" spans="1:22">
      <c r="A2501" s="37"/>
      <c r="B2501" s="41"/>
      <c r="C2501" s="61"/>
      <c r="D2501" s="651" t="s">
        <v>824</v>
      </c>
      <c r="E2501" s="221">
        <v>124</v>
      </c>
      <c r="F2501" s="260">
        <v>153</v>
      </c>
      <c r="G2501" s="258"/>
      <c r="H2501" s="258"/>
      <c r="I2501" s="258"/>
      <c r="J2501" s="258"/>
      <c r="K2501" s="258"/>
      <c r="L2501" s="258"/>
      <c r="M2501" s="258"/>
      <c r="N2501" s="258"/>
      <c r="O2501" s="623" t="s">
        <v>1109</v>
      </c>
      <c r="P2501" s="260">
        <v>205.508932373517</v>
      </c>
      <c r="Q2501" s="221">
        <v>210.291067626483</v>
      </c>
      <c r="R2501" s="260"/>
      <c r="S2501" s="258">
        <v>207.9</v>
      </c>
      <c r="T2501" s="623">
        <v>831.6</v>
      </c>
      <c r="U2501" s="258">
        <v>4.15831663326652</v>
      </c>
      <c r="V2501" s="257">
        <v>4</v>
      </c>
    </row>
    <row r="2502" s="14" customFormat="1" ht="12.75" spans="1:22">
      <c r="A2502" s="37"/>
      <c r="B2502" s="41"/>
      <c r="C2502" s="61"/>
      <c r="D2502" s="651" t="s">
        <v>823</v>
      </c>
      <c r="E2502" s="260">
        <v>108</v>
      </c>
      <c r="F2502" s="258">
        <v>153</v>
      </c>
      <c r="G2502" s="258"/>
      <c r="H2502" s="258"/>
      <c r="I2502" s="258"/>
      <c r="J2502" s="258"/>
      <c r="K2502" s="258"/>
      <c r="L2502" s="258"/>
      <c r="M2502" s="258"/>
      <c r="N2502" s="258"/>
      <c r="O2502" s="623">
        <v>23.5790643274854</v>
      </c>
      <c r="P2502" s="260">
        <v>216.8</v>
      </c>
      <c r="Q2502" s="260">
        <v>211.5</v>
      </c>
      <c r="R2502" s="258"/>
      <c r="S2502" s="258">
        <v>214.15</v>
      </c>
      <c r="T2502" s="623">
        <v>856.6</v>
      </c>
      <c r="U2502" s="258">
        <v>6.25155048375093</v>
      </c>
      <c r="V2502" s="257">
        <v>2</v>
      </c>
    </row>
    <row r="2503" s="14" customFormat="1" ht="12.75" spans="1:22">
      <c r="A2503" s="37"/>
      <c r="B2503" s="41"/>
      <c r="C2503" s="61"/>
      <c r="D2503" s="652" t="s">
        <v>580</v>
      </c>
      <c r="E2503" s="629">
        <v>119.15</v>
      </c>
      <c r="F2503" s="451">
        <v>157.5</v>
      </c>
      <c r="G2503" s="451"/>
      <c r="H2503" s="451"/>
      <c r="I2503" s="451"/>
      <c r="J2503" s="451"/>
      <c r="K2503" s="451"/>
      <c r="L2503" s="451"/>
      <c r="M2503" s="451"/>
      <c r="N2503" s="451"/>
      <c r="O2503" s="628">
        <f>AVERAGE(O2497:O2502)</f>
        <v>24.7958128654971</v>
      </c>
      <c r="P2503" s="339">
        <v>208.468200340705</v>
      </c>
      <c r="Q2503" s="451">
        <v>207.810284518066</v>
      </c>
      <c r="R2503" s="451"/>
      <c r="S2503" s="451">
        <v>208.139242429385</v>
      </c>
      <c r="T2503" s="628">
        <v>832.556969717541</v>
      </c>
      <c r="U2503" s="451">
        <v>5.0916217164982</v>
      </c>
      <c r="V2503" s="463">
        <v>2</v>
      </c>
    </row>
    <row r="2504" s="14" customFormat="1" ht="12.75" spans="1:22">
      <c r="A2504" s="37" t="s">
        <v>868</v>
      </c>
      <c r="B2504" s="41" t="s">
        <v>1110</v>
      </c>
      <c r="C2504" s="37" t="s">
        <v>1111</v>
      </c>
      <c r="D2504" s="619" t="s">
        <v>803</v>
      </c>
      <c r="E2504" s="228">
        <v>118</v>
      </c>
      <c r="F2504" s="281">
        <v>158</v>
      </c>
      <c r="G2504" s="208">
        <v>4.75</v>
      </c>
      <c r="H2504" s="208">
        <v>25.3</v>
      </c>
      <c r="I2504" s="208">
        <v>427.578947368421</v>
      </c>
      <c r="J2504" s="208">
        <v>16.73</v>
      </c>
      <c r="K2504" s="208">
        <v>82.3732151649434</v>
      </c>
      <c r="L2504" s="208">
        <v>180.22678682336</v>
      </c>
      <c r="M2504" s="208">
        <v>163.753787878788</v>
      </c>
      <c r="N2504" s="208">
        <v>90.8598498397925</v>
      </c>
      <c r="O2504" s="208">
        <v>27.5869963504843</v>
      </c>
      <c r="P2504" s="288">
        <v>13.64</v>
      </c>
      <c r="Q2504" s="288">
        <v>13.7</v>
      </c>
      <c r="R2504" s="288">
        <v>13.78</v>
      </c>
      <c r="S2504" s="288">
        <v>13.7066666666667</v>
      </c>
      <c r="T2504" s="208">
        <v>685.333333333333</v>
      </c>
      <c r="U2504" s="188">
        <v>8.55337145391475</v>
      </c>
      <c r="V2504" s="181">
        <v>2</v>
      </c>
    </row>
    <row r="2505" s="14" customFormat="1" ht="12.75" spans="1:22">
      <c r="A2505" s="37"/>
      <c r="B2505" s="41"/>
      <c r="C2505" s="37"/>
      <c r="D2505" s="619" t="s">
        <v>1108</v>
      </c>
      <c r="E2505" s="228">
        <v>112.48</v>
      </c>
      <c r="F2505" s="281">
        <v>160</v>
      </c>
      <c r="G2505" s="208">
        <v>5.56</v>
      </c>
      <c r="H2505" s="208">
        <v>36.02</v>
      </c>
      <c r="I2505" s="208">
        <v>547.84</v>
      </c>
      <c r="J2505" s="208">
        <v>16.31</v>
      </c>
      <c r="K2505" s="208">
        <v>45.28</v>
      </c>
      <c r="L2505" s="208">
        <v>179.95</v>
      </c>
      <c r="M2505" s="208">
        <v>177.10679</v>
      </c>
      <c r="N2505" s="208">
        <v>98.42</v>
      </c>
      <c r="O2505" s="208">
        <v>29.11</v>
      </c>
      <c r="P2505" s="288">
        <v>17.161</v>
      </c>
      <c r="Q2505" s="288">
        <v>17.31</v>
      </c>
      <c r="R2505" s="288">
        <v>16.7286</v>
      </c>
      <c r="S2505" s="288">
        <f>AVERAGE(P2505:R2505)</f>
        <v>17.0665333333333</v>
      </c>
      <c r="T2505" s="208">
        <f>S2505/0.02</f>
        <v>853.326666666667</v>
      </c>
      <c r="U2505" s="188">
        <f>(T2505-819.2)/819.2*100</f>
        <v>4.16585286458335</v>
      </c>
      <c r="V2505" s="181">
        <v>3</v>
      </c>
    </row>
    <row r="2506" s="14" customFormat="1" ht="12.75" spans="1:22">
      <c r="A2506" s="37"/>
      <c r="B2506" s="41"/>
      <c r="C2506" s="37"/>
      <c r="D2506" s="619" t="s">
        <v>854</v>
      </c>
      <c r="E2506" s="228">
        <v>114.4</v>
      </c>
      <c r="F2506" s="281">
        <v>158</v>
      </c>
      <c r="G2506" s="208">
        <v>4.2</v>
      </c>
      <c r="H2506" s="208">
        <v>44.1</v>
      </c>
      <c r="I2506" s="208">
        <v>950</v>
      </c>
      <c r="J2506" s="208">
        <v>20.5</v>
      </c>
      <c r="K2506" s="208">
        <v>46.5</v>
      </c>
      <c r="L2506" s="208">
        <v>117.5</v>
      </c>
      <c r="M2506" s="208">
        <v>113.2</v>
      </c>
      <c r="N2506" s="208">
        <v>96.3</v>
      </c>
      <c r="O2506" s="208">
        <v>31</v>
      </c>
      <c r="P2506" s="288">
        <v>16.74</v>
      </c>
      <c r="Q2506" s="288">
        <v>17.33</v>
      </c>
      <c r="R2506" s="288">
        <v>17.21</v>
      </c>
      <c r="S2506" s="288">
        <v>17.09</v>
      </c>
      <c r="T2506" s="208">
        <v>854.5</v>
      </c>
      <c r="U2506" s="188">
        <v>2.83</v>
      </c>
      <c r="V2506" s="181">
        <v>3</v>
      </c>
    </row>
    <row r="2507" s="14" customFormat="1" ht="12.75" spans="1:22">
      <c r="A2507" s="37"/>
      <c r="B2507" s="41"/>
      <c r="C2507" s="37"/>
      <c r="D2507" s="619" t="s">
        <v>836</v>
      </c>
      <c r="E2507" s="228">
        <v>106.2</v>
      </c>
      <c r="F2507" s="281">
        <v>156</v>
      </c>
      <c r="G2507" s="208">
        <v>8.24</v>
      </c>
      <c r="H2507" s="208">
        <v>21.11</v>
      </c>
      <c r="I2507" s="208">
        <v>256.2</v>
      </c>
      <c r="J2507" s="208">
        <v>17.76</v>
      </c>
      <c r="K2507" s="208">
        <v>84.1</v>
      </c>
      <c r="L2507" s="208">
        <v>162.9</v>
      </c>
      <c r="M2507" s="208">
        <v>147.1</v>
      </c>
      <c r="N2507" s="208">
        <v>90.3</v>
      </c>
      <c r="O2507" s="208">
        <v>29.5</v>
      </c>
      <c r="P2507" s="106">
        <v>15.88</v>
      </c>
      <c r="Q2507" s="106">
        <v>15.23</v>
      </c>
      <c r="R2507" s="106">
        <v>15.13</v>
      </c>
      <c r="S2507" s="106">
        <v>15.41</v>
      </c>
      <c r="T2507" s="222">
        <v>770.53</v>
      </c>
      <c r="U2507" s="107">
        <v>5.25</v>
      </c>
      <c r="V2507" s="181">
        <v>3</v>
      </c>
    </row>
    <row r="2508" s="14" customFormat="1" ht="12.75" spans="1:22">
      <c r="A2508" s="37"/>
      <c r="B2508" s="41"/>
      <c r="C2508" s="37"/>
      <c r="D2508" s="619" t="s">
        <v>824</v>
      </c>
      <c r="E2508" s="228">
        <v>108</v>
      </c>
      <c r="F2508" s="281">
        <v>152</v>
      </c>
      <c r="G2508" s="208">
        <v>6.4</v>
      </c>
      <c r="H2508" s="208">
        <v>25.3</v>
      </c>
      <c r="I2508" s="208">
        <v>295.3</v>
      </c>
      <c r="J2508" s="208">
        <v>20.1</v>
      </c>
      <c r="K2508" s="208">
        <v>79.3</v>
      </c>
      <c r="L2508" s="208">
        <v>153.7</v>
      </c>
      <c r="M2508" s="208">
        <v>147</v>
      </c>
      <c r="N2508" s="208">
        <v>95.6</v>
      </c>
      <c r="O2508" s="208">
        <v>29.68</v>
      </c>
      <c r="P2508" s="188">
        <v>17.1842105263158</v>
      </c>
      <c r="Q2508" s="188">
        <v>17.0492631578947</v>
      </c>
      <c r="R2508" s="188">
        <v>16.8229239766082</v>
      </c>
      <c r="S2508" s="188">
        <f>AVERAGE(P2508:R2508)</f>
        <v>17.0187992202729</v>
      </c>
      <c r="T2508" s="208">
        <v>850.939961013645</v>
      </c>
      <c r="U2508" s="188">
        <v>6.0625652516073</v>
      </c>
      <c r="V2508" s="181">
        <v>3</v>
      </c>
    </row>
    <row r="2509" s="14" customFormat="1" ht="12.75" spans="1:22">
      <c r="A2509" s="37"/>
      <c r="B2509" s="41"/>
      <c r="C2509" s="37"/>
      <c r="D2509" s="619" t="s">
        <v>823</v>
      </c>
      <c r="E2509" s="228">
        <v>120</v>
      </c>
      <c r="F2509" s="281">
        <v>154</v>
      </c>
      <c r="G2509" s="208">
        <v>6.66</v>
      </c>
      <c r="H2509" s="208">
        <v>25.9</v>
      </c>
      <c r="I2509" s="222">
        <f>(H2509-G2509)/G2509*100</f>
        <v>288.888888888889</v>
      </c>
      <c r="J2509" s="208">
        <v>19.425</v>
      </c>
      <c r="K2509" s="222">
        <f>J2509/H2509*100</f>
        <v>75</v>
      </c>
      <c r="L2509" s="208">
        <v>139.1</v>
      </c>
      <c r="M2509" s="208">
        <v>127.6</v>
      </c>
      <c r="N2509" s="632">
        <f>M2509/L2509*100</f>
        <v>91.7325664989216</v>
      </c>
      <c r="O2509" s="632">
        <v>30.2577777777778</v>
      </c>
      <c r="P2509" s="106">
        <v>16.3638120467836</v>
      </c>
      <c r="Q2509" s="106">
        <v>16.2375204678363</v>
      </c>
      <c r="R2509" s="666">
        <v>16.7389122807018</v>
      </c>
      <c r="S2509" s="666">
        <f>(P2509+Q2509+R2509)/3</f>
        <v>16.4467482651072</v>
      </c>
      <c r="T2509" s="667">
        <f>S2509*50</f>
        <v>822.337413255362</v>
      </c>
      <c r="U2509" s="188">
        <v>3.18394768470481</v>
      </c>
      <c r="V2509" s="464">
        <v>2</v>
      </c>
    </row>
    <row r="2510" s="14" customFormat="1" ht="12.75" spans="1:22">
      <c r="A2510" s="37"/>
      <c r="B2510" s="41"/>
      <c r="C2510" s="37"/>
      <c r="D2510" s="620" t="s">
        <v>580</v>
      </c>
      <c r="E2510" s="621">
        <f t="shared" ref="E2510:H2510" si="76">AVERAGE(E2504:E2509)</f>
        <v>113.18</v>
      </c>
      <c r="F2510" s="210">
        <f t="shared" si="76"/>
        <v>156.333333333333</v>
      </c>
      <c r="G2510" s="621">
        <f t="shared" si="76"/>
        <v>5.96833333333333</v>
      </c>
      <c r="H2510" s="621">
        <f t="shared" si="76"/>
        <v>29.6216666666667</v>
      </c>
      <c r="I2510" s="621">
        <f>(H2510-G2510)/G2510*100</f>
        <v>396.313878804803</v>
      </c>
      <c r="J2510" s="621">
        <f t="shared" ref="J2510:M2510" si="77">AVERAGE(J2504:J2509)</f>
        <v>18.4708333333333</v>
      </c>
      <c r="K2510" s="621">
        <f>J2510/H2510*100</f>
        <v>62.3558206267934</v>
      </c>
      <c r="L2510" s="621">
        <f t="shared" si="77"/>
        <v>155.562797803893</v>
      </c>
      <c r="M2510" s="621">
        <f t="shared" si="77"/>
        <v>145.960096313131</v>
      </c>
      <c r="N2510" s="621">
        <f>M2510/L2510*100</f>
        <v>93.827122148531</v>
      </c>
      <c r="O2510" s="621">
        <f t="shared" ref="O2510:T2510" si="78">AVERAGE(O2504:O2509)</f>
        <v>29.5224623547103</v>
      </c>
      <c r="P2510" s="634">
        <f t="shared" si="78"/>
        <v>16.1615037621832</v>
      </c>
      <c r="Q2510" s="634">
        <f t="shared" si="78"/>
        <v>16.1427972709552</v>
      </c>
      <c r="R2510" s="634">
        <f t="shared" si="78"/>
        <v>16.068406042885</v>
      </c>
      <c r="S2510" s="634">
        <f t="shared" si="78"/>
        <v>16.1231245808967</v>
      </c>
      <c r="T2510" s="621">
        <f t="shared" si="78"/>
        <v>806.161229044834</v>
      </c>
      <c r="U2510" s="223">
        <v>4.85750175434612</v>
      </c>
      <c r="V2510" s="229">
        <v>3</v>
      </c>
    </row>
    <row r="2511" s="14" customFormat="1" ht="12.75" spans="1:22">
      <c r="A2511" s="452" t="s">
        <v>871</v>
      </c>
      <c r="B2511" s="41"/>
      <c r="C2511" s="37" t="s">
        <v>1111</v>
      </c>
      <c r="D2511" s="622" t="s">
        <v>803</v>
      </c>
      <c r="E2511" s="623">
        <v>111</v>
      </c>
      <c r="F2511" s="624">
        <v>154</v>
      </c>
      <c r="G2511" s="623">
        <v>4.93333333333333</v>
      </c>
      <c r="H2511" s="623">
        <v>24.2566666666667</v>
      </c>
      <c r="I2511" s="623">
        <v>391.689189189189</v>
      </c>
      <c r="J2511" s="623">
        <v>16.66</v>
      </c>
      <c r="K2511" s="623">
        <v>68.6821492373231</v>
      </c>
      <c r="L2511" s="623">
        <v>213.242424242424</v>
      </c>
      <c r="M2511" s="623">
        <v>203.030303030303</v>
      </c>
      <c r="N2511" s="623">
        <v>95.2110274264601</v>
      </c>
      <c r="O2511" s="623">
        <v>27.9</v>
      </c>
      <c r="P2511" s="635">
        <v>17.9</v>
      </c>
      <c r="Q2511" s="643">
        <v>17.76</v>
      </c>
      <c r="R2511" s="643">
        <v>17.85</v>
      </c>
      <c r="S2511" s="644">
        <v>17.8366666666667</v>
      </c>
      <c r="T2511" s="623">
        <v>891.833333333333</v>
      </c>
      <c r="U2511" s="258">
        <v>7.29897734108681</v>
      </c>
      <c r="V2511" s="645">
        <v>2</v>
      </c>
    </row>
    <row r="2512" s="14" customFormat="1" ht="12.75" spans="1:22">
      <c r="A2512" s="454"/>
      <c r="B2512" s="41"/>
      <c r="C2512" s="37"/>
      <c r="D2512" s="622" t="s">
        <v>1108</v>
      </c>
      <c r="E2512" s="623">
        <v>114.51</v>
      </c>
      <c r="F2512" s="624">
        <v>163</v>
      </c>
      <c r="G2512" s="220">
        <v>3.18</v>
      </c>
      <c r="H2512" s="623">
        <v>27.4</v>
      </c>
      <c r="I2512" s="623">
        <v>761.635220125786</v>
      </c>
      <c r="J2512" s="623">
        <v>16.301</v>
      </c>
      <c r="K2512" s="623">
        <v>59.492700729927</v>
      </c>
      <c r="L2512" s="623">
        <v>227.18</v>
      </c>
      <c r="M2512" s="623">
        <v>216.05</v>
      </c>
      <c r="N2512" s="623">
        <v>95.1008011268598</v>
      </c>
      <c r="O2512" s="623">
        <v>26.51</v>
      </c>
      <c r="P2512" s="635">
        <v>18.5508</v>
      </c>
      <c r="Q2512" s="643">
        <v>17.9064</v>
      </c>
      <c r="R2512" s="643">
        <v>17.6632</v>
      </c>
      <c r="S2512" s="646">
        <v>18.0401333333333</v>
      </c>
      <c r="T2512" s="623">
        <v>902.006666666667</v>
      </c>
      <c r="U2512" s="258">
        <v>-1.72934733661627</v>
      </c>
      <c r="V2512" s="645">
        <v>5</v>
      </c>
    </row>
    <row r="2513" s="14" customFormat="1" ht="12.75" spans="1:22">
      <c r="A2513" s="454"/>
      <c r="B2513" s="41"/>
      <c r="C2513" s="37"/>
      <c r="D2513" s="622" t="s">
        <v>854</v>
      </c>
      <c r="E2513" s="220">
        <v>126.7</v>
      </c>
      <c r="F2513" s="624">
        <v>160</v>
      </c>
      <c r="G2513" s="623">
        <v>7.7</v>
      </c>
      <c r="H2513" s="623">
        <v>35.1</v>
      </c>
      <c r="I2513" s="623">
        <v>355.8</v>
      </c>
      <c r="J2513" s="623">
        <v>24.1</v>
      </c>
      <c r="K2513" s="623">
        <v>68.6609686609687</v>
      </c>
      <c r="L2513" s="623">
        <v>150.6</v>
      </c>
      <c r="M2513" s="623">
        <v>142</v>
      </c>
      <c r="N2513" s="623">
        <v>94.2895086321381</v>
      </c>
      <c r="O2513" s="220">
        <v>28.8</v>
      </c>
      <c r="P2513" s="635">
        <v>19.3</v>
      </c>
      <c r="Q2513" s="647">
        <v>18.32</v>
      </c>
      <c r="R2513" s="643">
        <v>18.34</v>
      </c>
      <c r="S2513" s="644">
        <v>18.6533333333333</v>
      </c>
      <c r="T2513" s="623">
        <v>932.666666666667</v>
      </c>
      <c r="U2513" s="258">
        <v>6.75314765356735</v>
      </c>
      <c r="V2513" s="645">
        <v>2</v>
      </c>
    </row>
    <row r="2514" s="14" customFormat="1" ht="12.75" spans="1:22">
      <c r="A2514" s="454"/>
      <c r="B2514" s="41"/>
      <c r="C2514" s="37"/>
      <c r="D2514" s="622" t="s">
        <v>836</v>
      </c>
      <c r="E2514" s="623">
        <v>108</v>
      </c>
      <c r="F2514" s="624">
        <v>159</v>
      </c>
      <c r="G2514" s="623">
        <v>6.6</v>
      </c>
      <c r="H2514" s="623">
        <v>25.9</v>
      </c>
      <c r="I2514" s="623">
        <v>292.424242424242</v>
      </c>
      <c r="J2514" s="623">
        <v>18.8</v>
      </c>
      <c r="K2514" s="623">
        <v>72.5868725868726</v>
      </c>
      <c r="L2514" s="623">
        <v>173</v>
      </c>
      <c r="M2514" s="623">
        <v>165.5</v>
      </c>
      <c r="N2514" s="623">
        <v>95.6647398843931</v>
      </c>
      <c r="O2514" s="623">
        <v>28.2</v>
      </c>
      <c r="P2514" s="635">
        <v>17.27</v>
      </c>
      <c r="Q2514" s="643">
        <v>17.188</v>
      </c>
      <c r="R2514" s="643">
        <v>17.48</v>
      </c>
      <c r="S2514" s="644">
        <v>17.3126666666667</v>
      </c>
      <c r="T2514" s="623">
        <v>865.633333333333</v>
      </c>
      <c r="U2514" s="258">
        <v>6.6707742863011</v>
      </c>
      <c r="V2514" s="645">
        <v>4</v>
      </c>
    </row>
    <row r="2515" s="14" customFormat="1" ht="12.75" spans="1:22">
      <c r="A2515" s="454"/>
      <c r="B2515" s="41"/>
      <c r="C2515" s="37"/>
      <c r="D2515" s="622" t="s">
        <v>824</v>
      </c>
      <c r="E2515" s="220">
        <v>116</v>
      </c>
      <c r="F2515" s="625">
        <v>154</v>
      </c>
      <c r="G2515" s="256">
        <v>8.228</v>
      </c>
      <c r="H2515" s="256">
        <v>32.67825</v>
      </c>
      <c r="I2515" s="256">
        <v>297.159090909091</v>
      </c>
      <c r="J2515" s="256">
        <v>21.005</v>
      </c>
      <c r="K2515" s="623">
        <v>64.2782278732796</v>
      </c>
      <c r="L2515" s="623">
        <v>171.272727272727</v>
      </c>
      <c r="M2515" s="623">
        <v>162.729676573426</v>
      </c>
      <c r="N2515" s="623">
        <v>95.0120192307692</v>
      </c>
      <c r="O2515" s="623">
        <v>26.3858284023669</v>
      </c>
      <c r="P2515" s="260">
        <v>17.9116725146199</v>
      </c>
      <c r="Q2515" s="221">
        <v>17.358269005848</v>
      </c>
      <c r="R2515" s="260">
        <v>18.31</v>
      </c>
      <c r="S2515" s="644">
        <v>17.8599805068226</v>
      </c>
      <c r="T2515" s="623">
        <v>892.999025341132</v>
      </c>
      <c r="U2515" s="258">
        <v>3.63676632141333</v>
      </c>
      <c r="V2515" s="645">
        <v>2</v>
      </c>
    </row>
    <row r="2516" s="14" customFormat="1" ht="12.75" spans="1:22">
      <c r="A2516" s="454"/>
      <c r="B2516" s="41"/>
      <c r="C2516" s="37"/>
      <c r="D2516" s="622" t="s">
        <v>823</v>
      </c>
      <c r="E2516" s="626">
        <v>127</v>
      </c>
      <c r="F2516" s="624">
        <v>155</v>
      </c>
      <c r="G2516" s="623">
        <v>3.6</v>
      </c>
      <c r="H2516" s="623">
        <v>24.274</v>
      </c>
      <c r="I2516" s="623">
        <v>574.277777777778</v>
      </c>
      <c r="J2516" s="623">
        <v>18.022</v>
      </c>
      <c r="K2516" s="623">
        <v>74.244047128615</v>
      </c>
      <c r="L2516" s="623">
        <v>195.5</v>
      </c>
      <c r="M2516" s="623">
        <v>187.2</v>
      </c>
      <c r="N2516" s="623">
        <v>95.7544757033248</v>
      </c>
      <c r="O2516" s="623">
        <v>26.3795321637427</v>
      </c>
      <c r="P2516" s="635">
        <v>17.6146766917293</v>
      </c>
      <c r="Q2516" s="635">
        <v>18.0993483709273</v>
      </c>
      <c r="R2516" s="643">
        <v>17.6222623224728</v>
      </c>
      <c r="S2516" s="644">
        <v>17.7787624617098</v>
      </c>
      <c r="T2516" s="623">
        <v>888.93812308549</v>
      </c>
      <c r="U2516" s="258">
        <v>-2.55376203762232</v>
      </c>
      <c r="V2516" s="645">
        <v>5</v>
      </c>
    </row>
    <row r="2517" s="15" customFormat="1" ht="12.75" spans="1:22">
      <c r="A2517" s="653"/>
      <c r="B2517" s="41"/>
      <c r="C2517" s="41"/>
      <c r="D2517" s="627" t="s">
        <v>580</v>
      </c>
      <c r="E2517" s="628">
        <f>AVERAGE(E2511:E2516)</f>
        <v>117.201666666667</v>
      </c>
      <c r="F2517" s="629">
        <f>AVERAGE(F2511:F2516)</f>
        <v>157.5</v>
      </c>
      <c r="G2517" s="628">
        <v>5.70688888888889</v>
      </c>
      <c r="H2517" s="628">
        <v>28.2681527777778</v>
      </c>
      <c r="I2517" s="628">
        <v>445.497586737681</v>
      </c>
      <c r="J2517" s="628">
        <v>19.148</v>
      </c>
      <c r="K2517" s="628">
        <v>67.990827702831</v>
      </c>
      <c r="L2517" s="628">
        <v>188.465858585859</v>
      </c>
      <c r="M2517" s="628">
        <v>179.418329933955</v>
      </c>
      <c r="N2517" s="628">
        <v>95.1720953339909</v>
      </c>
      <c r="O2517" s="628">
        <v>27.3625600943516</v>
      </c>
      <c r="P2517" s="636">
        <v>18.0911915343915</v>
      </c>
      <c r="Q2517" s="648">
        <v>17.7720028961292</v>
      </c>
      <c r="R2517" s="648">
        <v>17.8775770537455</v>
      </c>
      <c r="S2517" s="649">
        <v>17.9135904947554</v>
      </c>
      <c r="T2517" s="628">
        <v>895.67952473777</v>
      </c>
      <c r="U2517" s="451">
        <v>3.18670330259952</v>
      </c>
      <c r="V2517" s="650">
        <v>3</v>
      </c>
    </row>
    <row r="2518" s="14" customFormat="1" ht="12.75" spans="1:22">
      <c r="A2518" s="37" t="s">
        <v>866</v>
      </c>
      <c r="B2518" s="41"/>
      <c r="C2518" s="37" t="s">
        <v>1111</v>
      </c>
      <c r="D2518" s="651" t="s">
        <v>803</v>
      </c>
      <c r="E2518" s="204">
        <v>110.3</v>
      </c>
      <c r="F2518" s="338">
        <v>154</v>
      </c>
      <c r="G2518" s="258"/>
      <c r="H2518" s="258"/>
      <c r="I2518" s="258"/>
      <c r="J2518" s="258"/>
      <c r="K2518" s="258"/>
      <c r="L2518" s="258"/>
      <c r="M2518" s="258"/>
      <c r="N2518" s="258"/>
      <c r="O2518" s="623">
        <v>27.9</v>
      </c>
      <c r="P2518" s="260">
        <v>209.840909090909</v>
      </c>
      <c r="Q2518" s="221">
        <v>212.022727272727</v>
      </c>
      <c r="R2518" s="260"/>
      <c r="S2518" s="258">
        <v>210.931818181818</v>
      </c>
      <c r="T2518" s="623">
        <v>843.727272727272</v>
      </c>
      <c r="U2518" s="258">
        <v>8.7532224044996</v>
      </c>
      <c r="V2518" s="257">
        <v>2</v>
      </c>
    </row>
    <row r="2519" s="14" customFormat="1" ht="12.75" spans="1:22">
      <c r="A2519" s="37"/>
      <c r="B2519" s="41"/>
      <c r="C2519" s="37"/>
      <c r="D2519" s="651" t="s">
        <v>1108</v>
      </c>
      <c r="E2519" s="256">
        <v>111.4</v>
      </c>
      <c r="F2519" s="256">
        <v>154</v>
      </c>
      <c r="G2519" s="258"/>
      <c r="H2519" s="258"/>
      <c r="I2519" s="258"/>
      <c r="J2519" s="258"/>
      <c r="K2519" s="258"/>
      <c r="L2519" s="258"/>
      <c r="M2519" s="258"/>
      <c r="N2519" s="258"/>
      <c r="O2519" s="623">
        <v>23.6</v>
      </c>
      <c r="P2519" s="260">
        <v>195.4</v>
      </c>
      <c r="Q2519" s="258">
        <v>193.5</v>
      </c>
      <c r="R2519" s="258"/>
      <c r="S2519" s="258">
        <v>194.45</v>
      </c>
      <c r="T2519" s="623">
        <v>777.8</v>
      </c>
      <c r="U2519" s="260">
        <v>-0.38422131147541</v>
      </c>
      <c r="V2519" s="257">
        <v>3</v>
      </c>
    </row>
    <row r="2520" s="14" customFormat="1" ht="12.75" spans="1:22">
      <c r="A2520" s="37"/>
      <c r="B2520" s="41"/>
      <c r="C2520" s="37"/>
      <c r="D2520" s="651" t="s">
        <v>854</v>
      </c>
      <c r="E2520" s="256">
        <v>112.1</v>
      </c>
      <c r="F2520" s="256">
        <v>160</v>
      </c>
      <c r="G2520" s="221"/>
      <c r="H2520" s="258"/>
      <c r="I2520" s="258"/>
      <c r="J2520" s="258"/>
      <c r="K2520" s="258"/>
      <c r="L2520" s="258"/>
      <c r="M2520" s="258"/>
      <c r="N2520" s="258"/>
      <c r="O2520" s="623">
        <v>28.8</v>
      </c>
      <c r="P2520" s="260">
        <v>211.462519682349</v>
      </c>
      <c r="Q2520" s="258">
        <v>208.337480385993</v>
      </c>
      <c r="R2520" s="258"/>
      <c r="S2520" s="221">
        <v>209.900000034171</v>
      </c>
      <c r="T2520" s="623">
        <v>839.600000136684</v>
      </c>
      <c r="U2520" s="258">
        <v>6.89413713625106</v>
      </c>
      <c r="V2520" s="257">
        <v>1</v>
      </c>
    </row>
    <row r="2521" s="14" customFormat="1" ht="12.75" spans="1:22">
      <c r="A2521" s="37"/>
      <c r="B2521" s="41"/>
      <c r="C2521" s="37"/>
      <c r="D2521" s="651" t="s">
        <v>836</v>
      </c>
      <c r="E2521" s="204">
        <v>105</v>
      </c>
      <c r="F2521" s="256">
        <v>157</v>
      </c>
      <c r="G2521" s="258"/>
      <c r="H2521" s="258"/>
      <c r="I2521" s="258"/>
      <c r="J2521" s="258"/>
      <c r="K2521" s="258"/>
      <c r="L2521" s="258"/>
      <c r="M2521" s="258"/>
      <c r="N2521" s="258"/>
      <c r="O2521" s="220">
        <v>26.7</v>
      </c>
      <c r="P2521" s="260">
        <v>218.514908192749</v>
      </c>
      <c r="Q2521" s="221">
        <v>210.625092040265</v>
      </c>
      <c r="R2521" s="258"/>
      <c r="S2521" s="258">
        <v>214.570000116507</v>
      </c>
      <c r="T2521" s="623">
        <v>858.280000466027</v>
      </c>
      <c r="U2521" s="258">
        <v>6.43353180382274</v>
      </c>
      <c r="V2521" s="257">
        <v>3</v>
      </c>
    </row>
    <row r="2522" s="14" customFormat="1" ht="12.75" spans="1:22">
      <c r="A2522" s="37"/>
      <c r="B2522" s="41"/>
      <c r="C2522" s="37"/>
      <c r="D2522" s="651" t="s">
        <v>824</v>
      </c>
      <c r="E2522" s="256">
        <v>110</v>
      </c>
      <c r="F2522" s="256">
        <v>153</v>
      </c>
      <c r="G2522" s="258"/>
      <c r="H2522" s="258"/>
      <c r="I2522" s="258"/>
      <c r="J2522" s="258"/>
      <c r="K2522" s="258"/>
      <c r="L2522" s="258"/>
      <c r="M2522" s="258"/>
      <c r="N2522" s="258"/>
      <c r="O2522" s="623">
        <v>26.4</v>
      </c>
      <c r="P2522" s="260">
        <v>213.369690358532</v>
      </c>
      <c r="Q2522" s="258">
        <v>215.130309641468</v>
      </c>
      <c r="R2522" s="258"/>
      <c r="S2522" s="258">
        <v>214.25</v>
      </c>
      <c r="T2522" s="623">
        <v>857</v>
      </c>
      <c r="U2522" s="258">
        <v>7.33967935871742</v>
      </c>
      <c r="V2522" s="257">
        <v>1</v>
      </c>
    </row>
    <row r="2523" s="14" customFormat="1" ht="12.75" spans="1:22">
      <c r="A2523" s="37"/>
      <c r="B2523" s="41"/>
      <c r="C2523" s="37"/>
      <c r="D2523" s="651" t="s">
        <v>823</v>
      </c>
      <c r="E2523" s="204">
        <v>115</v>
      </c>
      <c r="F2523" s="338">
        <v>152</v>
      </c>
      <c r="G2523" s="258"/>
      <c r="H2523" s="258"/>
      <c r="I2523" s="258"/>
      <c r="J2523" s="258"/>
      <c r="K2523" s="258"/>
      <c r="L2523" s="258"/>
      <c r="M2523" s="258"/>
      <c r="N2523" s="258"/>
      <c r="O2523" s="623">
        <v>26.7677192982456</v>
      </c>
      <c r="P2523" s="260">
        <v>206.1</v>
      </c>
      <c r="Q2523" s="221">
        <v>201.85</v>
      </c>
      <c r="R2523" s="260"/>
      <c r="S2523" s="258">
        <v>203.975</v>
      </c>
      <c r="T2523" s="623">
        <v>815.9</v>
      </c>
      <c r="U2523" s="258">
        <v>1.2031753907219</v>
      </c>
      <c r="V2523" s="257">
        <v>4</v>
      </c>
    </row>
    <row r="2524" s="15" customFormat="1" ht="12.75" spans="1:22">
      <c r="A2524" s="41"/>
      <c r="B2524" s="41"/>
      <c r="C2524" s="41"/>
      <c r="D2524" s="652" t="s">
        <v>580</v>
      </c>
      <c r="E2524" s="332">
        <f>AVERAGE(E2518:E2523)</f>
        <v>110.633333333333</v>
      </c>
      <c r="F2524" s="629">
        <f>AVERAGE(F2518:F2523)</f>
        <v>155</v>
      </c>
      <c r="G2524" s="451"/>
      <c r="H2524" s="451"/>
      <c r="I2524" s="451"/>
      <c r="J2524" s="451"/>
      <c r="K2524" s="451"/>
      <c r="L2524" s="451"/>
      <c r="M2524" s="451"/>
      <c r="N2524" s="451"/>
      <c r="O2524" s="628">
        <f>AVERAGE(O2518:O2523)</f>
        <v>26.6946198830409</v>
      </c>
      <c r="P2524" s="339">
        <v>209.114671220756</v>
      </c>
      <c r="Q2524" s="339">
        <v>206.910934890075</v>
      </c>
      <c r="R2524" s="451"/>
      <c r="S2524" s="451">
        <v>208.012803055416</v>
      </c>
      <c r="T2524" s="628">
        <f>AVERAGE(T2518:T2523)</f>
        <v>832.051212221664</v>
      </c>
      <c r="U2524" s="451">
        <v>5.03992079708955</v>
      </c>
      <c r="V2524" s="463">
        <v>3</v>
      </c>
    </row>
    <row r="2525" s="5" customFormat="1" customHeight="1" spans="1:22">
      <c r="A2525" s="47" t="s">
        <v>868</v>
      </c>
      <c r="B2525" s="27" t="s">
        <v>1112</v>
      </c>
      <c r="C2525" s="25" t="s">
        <v>1113</v>
      </c>
      <c r="D2525" s="277" t="s">
        <v>762</v>
      </c>
      <c r="E2525" s="654">
        <v>104.3</v>
      </c>
      <c r="F2525" s="397">
        <v>150</v>
      </c>
      <c r="G2525" s="654">
        <v>7.8</v>
      </c>
      <c r="H2525" s="654">
        <v>34.9</v>
      </c>
      <c r="I2525" s="654">
        <v>345.1</v>
      </c>
      <c r="J2525" s="654">
        <v>22</v>
      </c>
      <c r="K2525" s="654">
        <v>63.1</v>
      </c>
      <c r="L2525" s="654">
        <v>123.3</v>
      </c>
      <c r="M2525" s="654">
        <v>114.9</v>
      </c>
      <c r="N2525" s="654">
        <v>93.2</v>
      </c>
      <c r="O2525" s="654">
        <v>26.9</v>
      </c>
      <c r="P2525" s="662">
        <v>13.14</v>
      </c>
      <c r="Q2525" s="662">
        <v>13.08</v>
      </c>
      <c r="R2525" s="662">
        <v>12.86</v>
      </c>
      <c r="S2525" s="662">
        <v>13.02</v>
      </c>
      <c r="T2525" s="662">
        <v>651.33</v>
      </c>
      <c r="U2525" s="662">
        <v>1.61</v>
      </c>
      <c r="V2525" s="397">
        <v>1</v>
      </c>
    </row>
    <row r="2526" s="5" customFormat="1" customHeight="1" spans="1:22">
      <c r="A2526" s="47"/>
      <c r="B2526" s="27"/>
      <c r="C2526" s="47"/>
      <c r="D2526" s="277" t="s">
        <v>731</v>
      </c>
      <c r="E2526" s="654">
        <v>81.3</v>
      </c>
      <c r="F2526" s="397">
        <v>159</v>
      </c>
      <c r="G2526" s="654">
        <v>8.8</v>
      </c>
      <c r="H2526" s="654">
        <v>29.5</v>
      </c>
      <c r="I2526" s="654">
        <v>235.2</v>
      </c>
      <c r="J2526" s="654">
        <v>20.3</v>
      </c>
      <c r="K2526" s="654">
        <v>68.8</v>
      </c>
      <c r="L2526" s="654">
        <v>119.4</v>
      </c>
      <c r="M2526" s="654">
        <v>103.7</v>
      </c>
      <c r="N2526" s="654">
        <v>86.9</v>
      </c>
      <c r="O2526" s="654">
        <v>26.7</v>
      </c>
      <c r="P2526" s="662">
        <v>13.01</v>
      </c>
      <c r="Q2526" s="662">
        <v>12.1</v>
      </c>
      <c r="R2526" s="662">
        <v>13.58</v>
      </c>
      <c r="S2526" s="662">
        <v>12.9</v>
      </c>
      <c r="T2526" s="662">
        <v>573.3</v>
      </c>
      <c r="U2526" s="662">
        <v>0.14</v>
      </c>
      <c r="V2526" s="397">
        <v>1</v>
      </c>
    </row>
    <row r="2527" s="5" customFormat="1" customHeight="1" spans="1:22">
      <c r="A2527" s="47"/>
      <c r="B2527" s="27"/>
      <c r="C2527" s="47"/>
      <c r="D2527" s="277" t="s">
        <v>755</v>
      </c>
      <c r="E2527" s="654">
        <v>83</v>
      </c>
      <c r="F2527" s="397">
        <v>151</v>
      </c>
      <c r="G2527" s="654">
        <v>8.3</v>
      </c>
      <c r="H2527" s="654">
        <v>30.8</v>
      </c>
      <c r="I2527" s="654">
        <v>373.3</v>
      </c>
      <c r="J2527" s="654">
        <v>22.5</v>
      </c>
      <c r="K2527" s="654">
        <v>72.9</v>
      </c>
      <c r="L2527" s="654">
        <v>154</v>
      </c>
      <c r="M2527" s="654">
        <v>148</v>
      </c>
      <c r="N2527" s="654">
        <v>96</v>
      </c>
      <c r="O2527" s="654">
        <v>26.3</v>
      </c>
      <c r="P2527" s="662">
        <v>14.24</v>
      </c>
      <c r="Q2527" s="662">
        <v>13.98</v>
      </c>
      <c r="R2527" s="662">
        <v>13.96</v>
      </c>
      <c r="S2527" s="662">
        <v>13.97</v>
      </c>
      <c r="T2527" s="662">
        <v>698.47</v>
      </c>
      <c r="U2527" s="662">
        <v>6.18</v>
      </c>
      <c r="V2527" s="397">
        <v>1</v>
      </c>
    </row>
    <row r="2528" s="5" customFormat="1" customHeight="1" spans="1:22">
      <c r="A2528" s="47"/>
      <c r="B2528" s="27"/>
      <c r="C2528" s="47"/>
      <c r="D2528" s="277" t="s">
        <v>753</v>
      </c>
      <c r="E2528" s="654">
        <v>96</v>
      </c>
      <c r="F2528" s="397">
        <v>150</v>
      </c>
      <c r="G2528" s="654">
        <v>7.9</v>
      </c>
      <c r="H2528" s="654">
        <v>31.1</v>
      </c>
      <c r="I2528" s="654">
        <v>293</v>
      </c>
      <c r="J2528" s="654">
        <v>22.6</v>
      </c>
      <c r="K2528" s="654">
        <v>72.7</v>
      </c>
      <c r="L2528" s="654">
        <v>135.9</v>
      </c>
      <c r="M2528" s="654">
        <v>115</v>
      </c>
      <c r="N2528" s="654">
        <v>84.6</v>
      </c>
      <c r="O2528" s="654">
        <v>26.5</v>
      </c>
      <c r="P2528" s="662">
        <v>14.6</v>
      </c>
      <c r="Q2528" s="662">
        <v>14.98</v>
      </c>
      <c r="R2528" s="662">
        <v>14.89</v>
      </c>
      <c r="S2528" s="662">
        <v>14.83</v>
      </c>
      <c r="T2528" s="662">
        <v>659.14</v>
      </c>
      <c r="U2528" s="662">
        <v>2.91</v>
      </c>
      <c r="V2528" s="397">
        <v>1</v>
      </c>
    </row>
    <row r="2529" s="5" customFormat="1" customHeight="1" spans="1:22">
      <c r="A2529" s="47"/>
      <c r="B2529" s="27"/>
      <c r="C2529" s="47"/>
      <c r="D2529" s="277" t="s">
        <v>755</v>
      </c>
      <c r="E2529" s="654">
        <v>96.6</v>
      </c>
      <c r="F2529" s="397">
        <v>157</v>
      </c>
      <c r="G2529" s="654">
        <v>8.7</v>
      </c>
      <c r="H2529" s="654">
        <v>31.7</v>
      </c>
      <c r="I2529" s="654">
        <v>264.4</v>
      </c>
      <c r="J2529" s="654">
        <v>22.8</v>
      </c>
      <c r="K2529" s="654">
        <v>71.9</v>
      </c>
      <c r="L2529" s="654">
        <v>135.4</v>
      </c>
      <c r="M2529" s="654">
        <v>123.7</v>
      </c>
      <c r="N2529" s="654">
        <v>91.4</v>
      </c>
      <c r="O2529" s="654">
        <v>29.1</v>
      </c>
      <c r="P2529" s="662">
        <v>13.9</v>
      </c>
      <c r="Q2529" s="662">
        <v>13.6</v>
      </c>
      <c r="R2529" s="662">
        <v>14.3</v>
      </c>
      <c r="S2529" s="662">
        <v>13.93</v>
      </c>
      <c r="T2529" s="662">
        <v>696.5</v>
      </c>
      <c r="U2529" s="662">
        <v>7.73</v>
      </c>
      <c r="V2529" s="397">
        <v>1</v>
      </c>
    </row>
    <row r="2530" s="5" customFormat="1" customHeight="1" spans="1:22">
      <c r="A2530" s="47"/>
      <c r="B2530" s="27"/>
      <c r="C2530" s="47"/>
      <c r="D2530" s="277" t="s">
        <v>885</v>
      </c>
      <c r="E2530" s="654">
        <v>106</v>
      </c>
      <c r="F2530" s="397">
        <v>149</v>
      </c>
      <c r="G2530" s="654">
        <v>7.4</v>
      </c>
      <c r="H2530" s="654">
        <v>28</v>
      </c>
      <c r="I2530" s="654">
        <v>277.9</v>
      </c>
      <c r="J2530" s="654">
        <v>20</v>
      </c>
      <c r="K2530" s="654">
        <v>71.4</v>
      </c>
      <c r="L2530" s="654">
        <v>115.8</v>
      </c>
      <c r="M2530" s="654">
        <v>109.7</v>
      </c>
      <c r="N2530" s="654">
        <v>94.7</v>
      </c>
      <c r="O2530" s="654">
        <v>26.9</v>
      </c>
      <c r="P2530" s="662">
        <v>11.52</v>
      </c>
      <c r="Q2530" s="662">
        <v>11.89</v>
      </c>
      <c r="R2530" s="662">
        <v>11.23</v>
      </c>
      <c r="S2530" s="662">
        <v>11.55</v>
      </c>
      <c r="T2530" s="662">
        <v>577.3</v>
      </c>
      <c r="U2530" s="662">
        <v>3.18</v>
      </c>
      <c r="V2530" s="397">
        <v>1</v>
      </c>
    </row>
    <row r="2531" s="5" customFormat="1" customHeight="1" spans="1:22">
      <c r="A2531" s="47"/>
      <c r="B2531" s="27"/>
      <c r="C2531" s="47"/>
      <c r="D2531" s="277" t="s">
        <v>765</v>
      </c>
      <c r="E2531" s="654">
        <v>102.1</v>
      </c>
      <c r="F2531" s="397">
        <v>144</v>
      </c>
      <c r="G2531" s="654">
        <v>8</v>
      </c>
      <c r="H2531" s="654">
        <v>33.6</v>
      </c>
      <c r="I2531" s="654">
        <v>320</v>
      </c>
      <c r="J2531" s="654">
        <v>21.6</v>
      </c>
      <c r="K2531" s="654">
        <v>64.2</v>
      </c>
      <c r="L2531" s="654">
        <v>145.3</v>
      </c>
      <c r="M2531" s="654">
        <v>117.7</v>
      </c>
      <c r="N2531" s="654">
        <v>81</v>
      </c>
      <c r="O2531" s="654">
        <v>26</v>
      </c>
      <c r="P2531" s="662">
        <v>13.07</v>
      </c>
      <c r="Q2531" s="662">
        <v>13.23</v>
      </c>
      <c r="R2531" s="662">
        <v>13</v>
      </c>
      <c r="S2531" s="662">
        <v>13.1</v>
      </c>
      <c r="T2531" s="662">
        <v>655</v>
      </c>
      <c r="U2531" s="662">
        <v>3.74</v>
      </c>
      <c r="V2531" s="397">
        <v>1</v>
      </c>
    </row>
    <row r="2532" s="5" customFormat="1" customHeight="1" spans="1:22">
      <c r="A2532" s="47"/>
      <c r="B2532" s="27"/>
      <c r="C2532" s="47"/>
      <c r="D2532" s="277" t="s">
        <v>757</v>
      </c>
      <c r="E2532" s="654">
        <v>98</v>
      </c>
      <c r="F2532" s="397">
        <v>147</v>
      </c>
      <c r="G2532" s="654">
        <v>8</v>
      </c>
      <c r="H2532" s="654">
        <v>25.6</v>
      </c>
      <c r="I2532" s="654">
        <v>220</v>
      </c>
      <c r="J2532" s="654">
        <v>18.7</v>
      </c>
      <c r="K2532" s="654">
        <v>73</v>
      </c>
      <c r="L2532" s="654">
        <v>117.9</v>
      </c>
      <c r="M2532" s="654">
        <v>109.3</v>
      </c>
      <c r="N2532" s="654">
        <v>92.7</v>
      </c>
      <c r="O2532" s="654">
        <v>25.6</v>
      </c>
      <c r="P2532" s="662">
        <v>14.68</v>
      </c>
      <c r="Q2532" s="662">
        <v>14.57</v>
      </c>
      <c r="R2532" s="662">
        <v>14.4</v>
      </c>
      <c r="S2532" s="662">
        <v>14.55</v>
      </c>
      <c r="T2532" s="662">
        <v>692.54</v>
      </c>
      <c r="U2532" s="664">
        <v>2.97</v>
      </c>
      <c r="V2532" s="397">
        <v>1</v>
      </c>
    </row>
    <row r="2533" s="5" customFormat="1" customHeight="1" spans="1:22">
      <c r="A2533" s="47"/>
      <c r="B2533" s="27"/>
      <c r="C2533" s="47"/>
      <c r="D2533" s="277" t="s">
        <v>752</v>
      </c>
      <c r="E2533" s="654">
        <v>103.3</v>
      </c>
      <c r="F2533" s="397">
        <v>150</v>
      </c>
      <c r="G2533" s="654">
        <v>9.6</v>
      </c>
      <c r="H2533" s="654">
        <v>43.2</v>
      </c>
      <c r="I2533" s="654">
        <v>348.1</v>
      </c>
      <c r="J2533" s="654">
        <v>23.2</v>
      </c>
      <c r="K2533" s="654">
        <v>53.7</v>
      </c>
      <c r="L2533" s="654">
        <v>113.2</v>
      </c>
      <c r="M2533" s="654">
        <v>104.9</v>
      </c>
      <c r="N2533" s="654">
        <v>92.7</v>
      </c>
      <c r="O2533" s="654">
        <v>26.7</v>
      </c>
      <c r="P2533" s="662">
        <v>12.43</v>
      </c>
      <c r="Q2533" s="662">
        <v>13.08</v>
      </c>
      <c r="R2533" s="662">
        <v>12.45</v>
      </c>
      <c r="S2533" s="662">
        <v>12.65</v>
      </c>
      <c r="T2533" s="662">
        <v>632.7</v>
      </c>
      <c r="U2533" s="662">
        <v>3.29</v>
      </c>
      <c r="V2533" s="397">
        <v>1</v>
      </c>
    </row>
    <row r="2534" s="5" customFormat="1" customHeight="1" spans="1:22">
      <c r="A2534" s="47"/>
      <c r="B2534" s="27"/>
      <c r="C2534" s="47"/>
      <c r="D2534" s="277" t="s">
        <v>920</v>
      </c>
      <c r="E2534" s="654">
        <v>96.5</v>
      </c>
      <c r="F2534" s="397">
        <v>146</v>
      </c>
      <c r="G2534" s="654">
        <v>6.8</v>
      </c>
      <c r="H2534" s="654">
        <v>31.5</v>
      </c>
      <c r="I2534" s="654">
        <v>360.7</v>
      </c>
      <c r="J2534" s="654">
        <v>22.9</v>
      </c>
      <c r="K2534" s="654">
        <v>72.8</v>
      </c>
      <c r="L2534" s="654">
        <v>115.4</v>
      </c>
      <c r="M2534" s="654">
        <v>106.7</v>
      </c>
      <c r="N2534" s="654">
        <v>92.5</v>
      </c>
      <c r="O2534" s="654">
        <v>26.9</v>
      </c>
      <c r="P2534" s="662">
        <v>13.79</v>
      </c>
      <c r="Q2534" s="662">
        <v>13.61</v>
      </c>
      <c r="R2534" s="662">
        <v>14.93</v>
      </c>
      <c r="S2534" s="662">
        <v>14.11</v>
      </c>
      <c r="T2534" s="662">
        <v>702</v>
      </c>
      <c r="U2534" s="662">
        <v>1.72</v>
      </c>
      <c r="V2534" s="397">
        <v>1</v>
      </c>
    </row>
    <row r="2535" s="5" customFormat="1" customHeight="1" spans="1:22">
      <c r="A2535" s="47"/>
      <c r="B2535" s="27"/>
      <c r="C2535" s="47"/>
      <c r="D2535" s="277" t="s">
        <v>916</v>
      </c>
      <c r="E2535" s="654">
        <v>105.6</v>
      </c>
      <c r="F2535" s="397">
        <v>147</v>
      </c>
      <c r="G2535" s="654">
        <v>5.4</v>
      </c>
      <c r="H2535" s="654">
        <v>22.4</v>
      </c>
      <c r="I2535" s="654">
        <v>314.8</v>
      </c>
      <c r="J2535" s="654">
        <v>17.4</v>
      </c>
      <c r="K2535" s="654">
        <v>77.7</v>
      </c>
      <c r="L2535" s="654">
        <v>145.3</v>
      </c>
      <c r="M2535" s="654">
        <v>136.1</v>
      </c>
      <c r="N2535" s="654">
        <v>90.9</v>
      </c>
      <c r="O2535" s="654">
        <v>28.3</v>
      </c>
      <c r="P2535" s="662">
        <v>12.26</v>
      </c>
      <c r="Q2535" s="662">
        <v>12.64</v>
      </c>
      <c r="R2535" s="662">
        <v>12.48</v>
      </c>
      <c r="S2535" s="662">
        <v>12.46</v>
      </c>
      <c r="T2535" s="662">
        <v>623</v>
      </c>
      <c r="U2535" s="662">
        <v>5.5</v>
      </c>
      <c r="V2535" s="397">
        <v>1</v>
      </c>
    </row>
    <row r="2536" s="5" customFormat="1" customHeight="1" spans="1:22">
      <c r="A2536" s="47"/>
      <c r="B2536" s="27"/>
      <c r="C2536" s="47"/>
      <c r="D2536" s="292" t="s">
        <v>580</v>
      </c>
      <c r="E2536" s="655">
        <v>97.5</v>
      </c>
      <c r="F2536" s="656">
        <v>150</v>
      </c>
      <c r="G2536" s="655">
        <v>7.9</v>
      </c>
      <c r="H2536" s="655">
        <v>31.1</v>
      </c>
      <c r="I2536" s="655">
        <v>304.8</v>
      </c>
      <c r="J2536" s="655">
        <v>21.3</v>
      </c>
      <c r="K2536" s="655">
        <v>69.3</v>
      </c>
      <c r="L2536" s="655">
        <v>129.2</v>
      </c>
      <c r="M2536" s="655">
        <v>117.2</v>
      </c>
      <c r="N2536" s="655">
        <v>82.4</v>
      </c>
      <c r="O2536" s="655">
        <v>26.9</v>
      </c>
      <c r="P2536" s="663">
        <v>13.33</v>
      </c>
      <c r="Q2536" s="663">
        <v>13.34</v>
      </c>
      <c r="R2536" s="663">
        <v>13.46</v>
      </c>
      <c r="S2536" s="663">
        <v>13.37</v>
      </c>
      <c r="T2536" s="663">
        <v>651.03</v>
      </c>
      <c r="U2536" s="663">
        <v>3.56</v>
      </c>
      <c r="V2536" s="656">
        <v>1</v>
      </c>
    </row>
    <row r="2537" s="5" customFormat="1" customHeight="1" spans="1:22">
      <c r="A2537" s="47" t="s">
        <v>871</v>
      </c>
      <c r="B2537" s="27"/>
      <c r="C2537" s="217" t="s">
        <v>1113</v>
      </c>
      <c r="D2537" s="657" t="s">
        <v>916</v>
      </c>
      <c r="E2537" s="658">
        <v>98.3</v>
      </c>
      <c r="F2537" s="398">
        <v>149</v>
      </c>
      <c r="G2537" s="658">
        <v>8.3</v>
      </c>
      <c r="H2537" s="658">
        <v>30.1</v>
      </c>
      <c r="I2537" s="658">
        <v>262.7</v>
      </c>
      <c r="J2537" s="658">
        <v>23.4</v>
      </c>
      <c r="K2537" s="658">
        <v>77.7</v>
      </c>
      <c r="L2537" s="658">
        <v>125.1</v>
      </c>
      <c r="M2537" s="658">
        <v>114.8</v>
      </c>
      <c r="N2537" s="658">
        <v>91.8</v>
      </c>
      <c r="O2537" s="658">
        <v>28.1</v>
      </c>
      <c r="P2537" s="664">
        <v>14.37</v>
      </c>
      <c r="Q2537" s="664">
        <v>14.35</v>
      </c>
      <c r="R2537" s="664">
        <v>14.46</v>
      </c>
      <c r="S2537" s="664">
        <v>14.39</v>
      </c>
      <c r="T2537" s="664">
        <v>719.67</v>
      </c>
      <c r="U2537" s="664">
        <v>5.19</v>
      </c>
      <c r="V2537" s="279">
        <v>1</v>
      </c>
    </row>
    <row r="2538" s="5" customFormat="1" customHeight="1" spans="1:22">
      <c r="A2538" s="47"/>
      <c r="B2538" s="27"/>
      <c r="C2538" s="61"/>
      <c r="D2538" s="659" t="s">
        <v>752</v>
      </c>
      <c r="E2538" s="658">
        <v>98.2</v>
      </c>
      <c r="F2538" s="398">
        <v>150</v>
      </c>
      <c r="G2538" s="658">
        <v>9.6</v>
      </c>
      <c r="H2538" s="658">
        <v>51</v>
      </c>
      <c r="I2538" s="658">
        <v>433.3</v>
      </c>
      <c r="J2538" s="658">
        <v>23.5</v>
      </c>
      <c r="K2538" s="658">
        <v>46.1</v>
      </c>
      <c r="L2538" s="658">
        <v>140.1</v>
      </c>
      <c r="M2538" s="658">
        <v>136.7</v>
      </c>
      <c r="N2538" s="658">
        <v>97.57</v>
      </c>
      <c r="O2538" s="658">
        <v>26.1</v>
      </c>
      <c r="P2538" s="664">
        <v>13.94</v>
      </c>
      <c r="Q2538" s="664">
        <v>13.74</v>
      </c>
      <c r="R2538" s="664">
        <v>13.59</v>
      </c>
      <c r="S2538" s="664">
        <v>13.76</v>
      </c>
      <c r="T2538" s="664">
        <v>687.8</v>
      </c>
      <c r="U2538" s="664">
        <v>4.75</v>
      </c>
      <c r="V2538" s="279">
        <v>1</v>
      </c>
    </row>
    <row r="2539" s="5" customFormat="1" customHeight="1" spans="1:22">
      <c r="A2539" s="47"/>
      <c r="B2539" s="27"/>
      <c r="C2539" s="61"/>
      <c r="D2539" s="657" t="s">
        <v>753</v>
      </c>
      <c r="E2539" s="658">
        <v>94</v>
      </c>
      <c r="F2539" s="398">
        <v>151</v>
      </c>
      <c r="G2539" s="658">
        <v>7.6</v>
      </c>
      <c r="H2539" s="658">
        <v>27.7</v>
      </c>
      <c r="I2539" s="658">
        <v>265</v>
      </c>
      <c r="J2539" s="658">
        <v>21.1</v>
      </c>
      <c r="K2539" s="658">
        <v>76</v>
      </c>
      <c r="L2539" s="658">
        <v>154.9</v>
      </c>
      <c r="M2539" s="658">
        <v>135.4</v>
      </c>
      <c r="N2539" s="658">
        <v>87.41</v>
      </c>
      <c r="O2539" s="658">
        <v>24.6</v>
      </c>
      <c r="P2539" s="664">
        <v>15.52</v>
      </c>
      <c r="Q2539" s="664">
        <v>15</v>
      </c>
      <c r="R2539" s="664">
        <v>15.47</v>
      </c>
      <c r="S2539" s="664">
        <v>15.33</v>
      </c>
      <c r="T2539" s="664">
        <v>681.4</v>
      </c>
      <c r="U2539" s="664">
        <v>5.12</v>
      </c>
      <c r="V2539" s="279">
        <v>1</v>
      </c>
    </row>
    <row r="2540" s="5" customFormat="1" customHeight="1" spans="1:22">
      <c r="A2540" s="47"/>
      <c r="B2540" s="27"/>
      <c r="C2540" s="61"/>
      <c r="D2540" s="277" t="s">
        <v>728</v>
      </c>
      <c r="E2540" s="658">
        <v>99</v>
      </c>
      <c r="F2540" s="398">
        <v>151</v>
      </c>
      <c r="G2540" s="658">
        <v>8.7</v>
      </c>
      <c r="H2540" s="658">
        <v>33.7</v>
      </c>
      <c r="I2540" s="658">
        <v>287.4</v>
      </c>
      <c r="J2540" s="658">
        <v>22.9</v>
      </c>
      <c r="K2540" s="658">
        <v>68</v>
      </c>
      <c r="L2540" s="658">
        <v>155.8</v>
      </c>
      <c r="M2540" s="658">
        <v>138.6</v>
      </c>
      <c r="N2540" s="658">
        <v>89</v>
      </c>
      <c r="O2540" s="658">
        <v>28.1</v>
      </c>
      <c r="P2540" s="664">
        <v>14.97</v>
      </c>
      <c r="Q2540" s="664">
        <v>15.11</v>
      </c>
      <c r="R2540" s="664">
        <v>15.26</v>
      </c>
      <c r="S2540" s="664">
        <v>15.11</v>
      </c>
      <c r="T2540" s="664">
        <v>755.5</v>
      </c>
      <c r="U2540" s="664">
        <v>6.48</v>
      </c>
      <c r="V2540" s="279">
        <v>1</v>
      </c>
    </row>
    <row r="2541" s="5" customFormat="1" customHeight="1" spans="1:22">
      <c r="A2541" s="47"/>
      <c r="B2541" s="27"/>
      <c r="C2541" s="61"/>
      <c r="D2541" s="659" t="s">
        <v>762</v>
      </c>
      <c r="E2541" s="658">
        <v>98.3</v>
      </c>
      <c r="F2541" s="398">
        <v>149</v>
      </c>
      <c r="G2541" s="658">
        <v>7.5</v>
      </c>
      <c r="H2541" s="658">
        <v>33</v>
      </c>
      <c r="I2541" s="658">
        <v>340.5</v>
      </c>
      <c r="J2541" s="658">
        <v>22.5</v>
      </c>
      <c r="K2541" s="658">
        <v>68.1</v>
      </c>
      <c r="L2541" s="658">
        <v>140.2</v>
      </c>
      <c r="M2541" s="658">
        <v>124.4</v>
      </c>
      <c r="N2541" s="658">
        <v>88.73</v>
      </c>
      <c r="O2541" s="658">
        <v>26.3</v>
      </c>
      <c r="P2541" s="664">
        <v>14.35</v>
      </c>
      <c r="Q2541" s="664">
        <v>14.35</v>
      </c>
      <c r="R2541" s="664">
        <v>14.56</v>
      </c>
      <c r="S2541" s="664">
        <v>14.42</v>
      </c>
      <c r="T2541" s="664">
        <v>721</v>
      </c>
      <c r="U2541" s="664">
        <v>5.38</v>
      </c>
      <c r="V2541" s="279">
        <v>1</v>
      </c>
    </row>
    <row r="2542" s="5" customFormat="1" customHeight="1" spans="1:22">
      <c r="A2542" s="47"/>
      <c r="B2542" s="27"/>
      <c r="C2542" s="61"/>
      <c r="D2542" s="659" t="s">
        <v>755</v>
      </c>
      <c r="E2542" s="658">
        <v>95</v>
      </c>
      <c r="F2542" s="398">
        <v>156</v>
      </c>
      <c r="G2542" s="658">
        <v>8.7</v>
      </c>
      <c r="H2542" s="658">
        <v>32.4</v>
      </c>
      <c r="I2542" s="658">
        <v>372.4</v>
      </c>
      <c r="J2542" s="658">
        <v>22.1</v>
      </c>
      <c r="K2542" s="658">
        <v>68.2</v>
      </c>
      <c r="L2542" s="658">
        <v>131.8</v>
      </c>
      <c r="M2542" s="658">
        <v>120.5</v>
      </c>
      <c r="N2542" s="658">
        <v>91.4</v>
      </c>
      <c r="O2542" s="658">
        <v>27.6</v>
      </c>
      <c r="P2542" s="664">
        <v>14.11</v>
      </c>
      <c r="Q2542" s="664">
        <v>13.81</v>
      </c>
      <c r="R2542" s="664">
        <v>13.55</v>
      </c>
      <c r="S2542" s="664">
        <v>13.82</v>
      </c>
      <c r="T2542" s="664">
        <v>691.17</v>
      </c>
      <c r="U2542" s="664">
        <v>4.41</v>
      </c>
      <c r="V2542" s="279">
        <v>2</v>
      </c>
    </row>
    <row r="2543" s="5" customFormat="1" customHeight="1" spans="1:22">
      <c r="A2543" s="47"/>
      <c r="B2543" s="27"/>
      <c r="C2543" s="61"/>
      <c r="D2543" s="659" t="s">
        <v>920</v>
      </c>
      <c r="E2543" s="658">
        <v>99.7</v>
      </c>
      <c r="F2543" s="398">
        <v>148</v>
      </c>
      <c r="G2543" s="658">
        <v>5.1</v>
      </c>
      <c r="H2543" s="658">
        <v>30.4</v>
      </c>
      <c r="I2543" s="658">
        <v>496.1</v>
      </c>
      <c r="J2543" s="658">
        <v>24.3</v>
      </c>
      <c r="K2543" s="658">
        <v>79.9</v>
      </c>
      <c r="L2543" s="658">
        <v>133.6</v>
      </c>
      <c r="M2543" s="658">
        <v>130.8</v>
      </c>
      <c r="N2543" s="658">
        <v>97.9</v>
      </c>
      <c r="O2543" s="658">
        <v>25.6</v>
      </c>
      <c r="P2543" s="664">
        <v>15.66</v>
      </c>
      <c r="Q2543" s="664">
        <v>15.74</v>
      </c>
      <c r="R2543" s="664">
        <v>15.12</v>
      </c>
      <c r="S2543" s="664">
        <v>15.5</v>
      </c>
      <c r="T2543" s="664">
        <v>738.1</v>
      </c>
      <c r="U2543" s="664">
        <v>2.1</v>
      </c>
      <c r="V2543" s="279">
        <v>2</v>
      </c>
    </row>
    <row r="2544" s="5" customFormat="1" customHeight="1" spans="1:22">
      <c r="A2544" s="47"/>
      <c r="B2544" s="27"/>
      <c r="C2544" s="61"/>
      <c r="D2544" s="659" t="s">
        <v>754</v>
      </c>
      <c r="E2544" s="658">
        <v>98</v>
      </c>
      <c r="F2544" s="398">
        <v>152</v>
      </c>
      <c r="G2544" s="658">
        <v>7.2</v>
      </c>
      <c r="H2544" s="658">
        <v>27.9</v>
      </c>
      <c r="I2544" s="658">
        <v>287.5</v>
      </c>
      <c r="J2544" s="658">
        <v>22.7</v>
      </c>
      <c r="K2544" s="658">
        <v>81.3</v>
      </c>
      <c r="L2544" s="658">
        <v>136.9</v>
      </c>
      <c r="M2544" s="658">
        <v>111.5</v>
      </c>
      <c r="N2544" s="658">
        <v>81.4</v>
      </c>
      <c r="O2544" s="658">
        <v>26.1</v>
      </c>
      <c r="P2544" s="664">
        <v>14.51</v>
      </c>
      <c r="Q2544" s="664">
        <v>14.75</v>
      </c>
      <c r="R2544" s="664">
        <v>14.57</v>
      </c>
      <c r="S2544" s="664">
        <v>14.61</v>
      </c>
      <c r="T2544" s="664">
        <v>653.92</v>
      </c>
      <c r="U2544" s="664">
        <v>3.2</v>
      </c>
      <c r="V2544" s="279">
        <v>2</v>
      </c>
    </row>
    <row r="2545" s="5" customFormat="1" customHeight="1" spans="1:22">
      <c r="A2545" s="47"/>
      <c r="B2545" s="27"/>
      <c r="C2545" s="61"/>
      <c r="D2545" s="659" t="s">
        <v>765</v>
      </c>
      <c r="E2545" s="658">
        <v>98</v>
      </c>
      <c r="F2545" s="398">
        <v>140</v>
      </c>
      <c r="G2545" s="658">
        <v>6.8</v>
      </c>
      <c r="H2545" s="658">
        <v>30.2</v>
      </c>
      <c r="I2545" s="658">
        <v>344.1</v>
      </c>
      <c r="J2545" s="658">
        <v>20.4</v>
      </c>
      <c r="K2545" s="658">
        <v>67.5</v>
      </c>
      <c r="L2545" s="658">
        <v>143.6</v>
      </c>
      <c r="M2545" s="658">
        <v>136.1</v>
      </c>
      <c r="N2545" s="658">
        <v>94.8</v>
      </c>
      <c r="O2545" s="658">
        <v>25.8</v>
      </c>
      <c r="P2545" s="664">
        <v>14.55</v>
      </c>
      <c r="Q2545" s="664">
        <v>13.92</v>
      </c>
      <c r="R2545" s="664">
        <v>13.88</v>
      </c>
      <c r="S2545" s="664">
        <v>14.12</v>
      </c>
      <c r="T2545" s="664">
        <v>705.83</v>
      </c>
      <c r="U2545" s="664">
        <v>5.72</v>
      </c>
      <c r="V2545" s="279">
        <v>1</v>
      </c>
    </row>
    <row r="2546" s="5" customFormat="1" customHeight="1" spans="1:22">
      <c r="A2546" s="47"/>
      <c r="B2546" s="27"/>
      <c r="C2546" s="61"/>
      <c r="D2546" s="659" t="s">
        <v>885</v>
      </c>
      <c r="E2546" s="658">
        <v>99</v>
      </c>
      <c r="F2546" s="398">
        <v>142</v>
      </c>
      <c r="G2546" s="658">
        <v>8</v>
      </c>
      <c r="H2546" s="658">
        <v>46.8</v>
      </c>
      <c r="I2546" s="658">
        <v>485.1</v>
      </c>
      <c r="J2546" s="658">
        <v>24.2</v>
      </c>
      <c r="K2546" s="658">
        <v>51.8</v>
      </c>
      <c r="L2546" s="658">
        <v>132.4</v>
      </c>
      <c r="M2546" s="658">
        <v>110</v>
      </c>
      <c r="N2546" s="658">
        <v>83.1</v>
      </c>
      <c r="O2546" s="658">
        <v>30</v>
      </c>
      <c r="P2546" s="664">
        <v>15.72</v>
      </c>
      <c r="Q2546" s="664">
        <v>15.35</v>
      </c>
      <c r="R2546" s="664">
        <v>15.2</v>
      </c>
      <c r="S2546" s="664">
        <v>15.42</v>
      </c>
      <c r="T2546" s="664">
        <v>771.2</v>
      </c>
      <c r="U2546" s="664">
        <v>6.27</v>
      </c>
      <c r="V2546" s="279">
        <v>2</v>
      </c>
    </row>
    <row r="2547" s="5" customFormat="1" customHeight="1" spans="1:22">
      <c r="A2547" s="47"/>
      <c r="B2547" s="27"/>
      <c r="C2547" s="61"/>
      <c r="D2547" s="659" t="s">
        <v>757</v>
      </c>
      <c r="E2547" s="658">
        <v>98</v>
      </c>
      <c r="F2547" s="398">
        <v>145</v>
      </c>
      <c r="G2547" s="658">
        <v>6.9</v>
      </c>
      <c r="H2547" s="658">
        <v>26.8</v>
      </c>
      <c r="I2547" s="658">
        <v>389.9</v>
      </c>
      <c r="J2547" s="658">
        <v>22.1</v>
      </c>
      <c r="K2547" s="658">
        <v>82.5</v>
      </c>
      <c r="L2547" s="658">
        <v>138.9</v>
      </c>
      <c r="M2547" s="658">
        <v>135.7</v>
      </c>
      <c r="N2547" s="658">
        <v>97.7</v>
      </c>
      <c r="O2547" s="658">
        <v>26.2</v>
      </c>
      <c r="P2547" s="664">
        <v>14.28</v>
      </c>
      <c r="Q2547" s="664">
        <v>14.88</v>
      </c>
      <c r="R2547" s="664">
        <v>14.75</v>
      </c>
      <c r="S2547" s="664">
        <v>14.64</v>
      </c>
      <c r="T2547" s="664">
        <v>731.83</v>
      </c>
      <c r="U2547" s="664">
        <v>5.88</v>
      </c>
      <c r="V2547" s="279">
        <v>1</v>
      </c>
    </row>
    <row r="2548" s="5" customFormat="1" customHeight="1" spans="1:22">
      <c r="A2548" s="47"/>
      <c r="B2548" s="27"/>
      <c r="C2548" s="61"/>
      <c r="D2548" s="292" t="s">
        <v>580</v>
      </c>
      <c r="E2548" s="660">
        <v>97.8</v>
      </c>
      <c r="F2548" s="399">
        <v>148.5</v>
      </c>
      <c r="G2548" s="660">
        <v>7.7</v>
      </c>
      <c r="H2548" s="660">
        <v>33.6</v>
      </c>
      <c r="I2548" s="660">
        <v>360.4</v>
      </c>
      <c r="J2548" s="660">
        <v>22.7</v>
      </c>
      <c r="K2548" s="660">
        <v>69.7</v>
      </c>
      <c r="L2548" s="660">
        <v>139.4</v>
      </c>
      <c r="M2548" s="660">
        <v>126.8</v>
      </c>
      <c r="N2548" s="660">
        <v>90.98</v>
      </c>
      <c r="O2548" s="660">
        <v>26.77</v>
      </c>
      <c r="P2548" s="665">
        <v>14.73</v>
      </c>
      <c r="Q2548" s="665">
        <v>14.64</v>
      </c>
      <c r="R2548" s="665">
        <v>14.58</v>
      </c>
      <c r="S2548" s="665">
        <v>14.65</v>
      </c>
      <c r="T2548" s="665">
        <v>714.31</v>
      </c>
      <c r="U2548" s="665">
        <v>4.95</v>
      </c>
      <c r="V2548" s="399">
        <v>2</v>
      </c>
    </row>
    <row r="2549" s="5" customFormat="1" customHeight="1" spans="1:22">
      <c r="A2549" s="47" t="s">
        <v>871</v>
      </c>
      <c r="B2549" s="27"/>
      <c r="C2549" s="217" t="s">
        <v>1114</v>
      </c>
      <c r="D2549" s="659" t="s">
        <v>752</v>
      </c>
      <c r="E2549" s="658">
        <v>98.2</v>
      </c>
      <c r="F2549" s="398">
        <v>148</v>
      </c>
      <c r="G2549" s="658"/>
      <c r="H2549" s="658"/>
      <c r="I2549" s="658"/>
      <c r="J2549" s="658"/>
      <c r="K2549" s="658"/>
      <c r="L2549" s="26"/>
      <c r="M2549" s="26"/>
      <c r="N2549" s="26"/>
      <c r="O2549" s="26"/>
      <c r="P2549" s="664">
        <v>345.9</v>
      </c>
      <c r="Q2549" s="664">
        <v>348.6</v>
      </c>
      <c r="R2549" s="37"/>
      <c r="S2549" s="664">
        <v>347.25</v>
      </c>
      <c r="T2549" s="664">
        <v>694.5</v>
      </c>
      <c r="U2549" s="664">
        <v>5.85</v>
      </c>
      <c r="V2549" s="279">
        <v>1</v>
      </c>
    </row>
    <row r="2550" s="5" customFormat="1" customHeight="1" spans="1:22">
      <c r="A2550" s="47"/>
      <c r="B2550" s="27"/>
      <c r="C2550" s="61"/>
      <c r="D2550" s="659" t="s">
        <v>728</v>
      </c>
      <c r="E2550" s="658">
        <v>98</v>
      </c>
      <c r="F2550" s="397">
        <v>149</v>
      </c>
      <c r="G2550" s="658"/>
      <c r="H2550" s="658"/>
      <c r="I2550" s="658"/>
      <c r="J2550" s="658"/>
      <c r="K2550" s="658"/>
      <c r="L2550" s="26"/>
      <c r="M2550" s="26"/>
      <c r="N2550" s="26"/>
      <c r="O2550" s="26"/>
      <c r="P2550" s="664">
        <v>380.6</v>
      </c>
      <c r="Q2550" s="664">
        <v>366.8</v>
      </c>
      <c r="R2550" s="37"/>
      <c r="S2550" s="664">
        <v>373.7</v>
      </c>
      <c r="T2550" s="664">
        <v>747.4</v>
      </c>
      <c r="U2550" s="664">
        <v>5.3</v>
      </c>
      <c r="V2550" s="279">
        <v>1</v>
      </c>
    </row>
    <row r="2551" s="5" customFormat="1" customHeight="1" spans="1:22">
      <c r="A2551" s="47"/>
      <c r="B2551" s="27"/>
      <c r="C2551" s="61"/>
      <c r="D2551" s="659" t="s">
        <v>762</v>
      </c>
      <c r="E2551" s="658">
        <v>97.3</v>
      </c>
      <c r="F2551" s="398">
        <v>148</v>
      </c>
      <c r="G2551" s="658"/>
      <c r="H2551" s="658"/>
      <c r="I2551" s="658"/>
      <c r="J2551" s="658"/>
      <c r="K2551" s="658"/>
      <c r="L2551" s="26"/>
      <c r="M2551" s="26"/>
      <c r="N2551" s="26"/>
      <c r="O2551" s="26"/>
      <c r="P2551" s="664">
        <v>359.8</v>
      </c>
      <c r="Q2551" s="664">
        <v>353.6</v>
      </c>
      <c r="R2551" s="37"/>
      <c r="S2551" s="664">
        <v>356.7</v>
      </c>
      <c r="T2551" s="664">
        <v>713.4</v>
      </c>
      <c r="U2551" s="664">
        <v>4.87</v>
      </c>
      <c r="V2551" s="279">
        <v>1</v>
      </c>
    </row>
    <row r="2552" s="5" customFormat="1" customHeight="1" spans="1:22">
      <c r="A2552" s="47"/>
      <c r="B2552" s="27"/>
      <c r="C2552" s="61"/>
      <c r="D2552" s="659" t="s">
        <v>754</v>
      </c>
      <c r="E2552" s="658">
        <v>97.2</v>
      </c>
      <c r="F2552" s="398">
        <v>150</v>
      </c>
      <c r="G2552" s="658"/>
      <c r="H2552" s="658"/>
      <c r="I2552" s="658"/>
      <c r="J2552" s="658"/>
      <c r="K2552" s="658"/>
      <c r="L2552" s="26"/>
      <c r="M2552" s="26"/>
      <c r="N2552" s="26"/>
      <c r="O2552" s="26"/>
      <c r="P2552" s="664">
        <v>339.9</v>
      </c>
      <c r="Q2552" s="664">
        <v>342.6</v>
      </c>
      <c r="R2552" s="37"/>
      <c r="S2552" s="664">
        <v>341.25</v>
      </c>
      <c r="T2552" s="664">
        <v>682.5</v>
      </c>
      <c r="U2552" s="664">
        <v>5.45</v>
      </c>
      <c r="V2552" s="279">
        <v>1</v>
      </c>
    </row>
    <row r="2553" s="1" customFormat="1" customHeight="1" spans="1:22">
      <c r="A2553" s="47"/>
      <c r="B2553" s="27"/>
      <c r="C2553" s="61"/>
      <c r="D2553" s="659" t="s">
        <v>920</v>
      </c>
      <c r="E2553" s="658">
        <v>96.4</v>
      </c>
      <c r="F2553" s="398">
        <v>145</v>
      </c>
      <c r="G2553" s="658"/>
      <c r="H2553" s="658"/>
      <c r="I2553" s="658"/>
      <c r="J2553" s="658"/>
      <c r="K2553" s="658"/>
      <c r="L2553" s="26"/>
      <c r="M2553" s="26"/>
      <c r="N2553" s="26"/>
      <c r="O2553" s="26"/>
      <c r="P2553" s="664">
        <v>378.5</v>
      </c>
      <c r="Q2553" s="664">
        <v>359.8</v>
      </c>
      <c r="R2553" s="42"/>
      <c r="S2553" s="664">
        <v>369.15</v>
      </c>
      <c r="T2553" s="664">
        <v>738.3</v>
      </c>
      <c r="U2553" s="664">
        <v>4.16</v>
      </c>
      <c r="V2553" s="279">
        <v>1</v>
      </c>
    </row>
    <row r="2554" s="5" customFormat="1" customHeight="1" spans="1:22">
      <c r="A2554" s="47"/>
      <c r="B2554" s="27"/>
      <c r="C2554" s="61"/>
      <c r="D2554" s="659" t="s">
        <v>916</v>
      </c>
      <c r="E2554" s="658">
        <v>95.8</v>
      </c>
      <c r="F2554" s="398">
        <v>146</v>
      </c>
      <c r="G2554" s="658"/>
      <c r="H2554" s="658"/>
      <c r="I2554" s="658"/>
      <c r="J2554" s="658"/>
      <c r="K2554" s="658"/>
      <c r="L2554" s="28"/>
      <c r="M2554" s="28"/>
      <c r="N2554" s="28"/>
      <c r="O2554" s="28"/>
      <c r="P2554" s="664">
        <v>356.9</v>
      </c>
      <c r="Q2554" s="664">
        <v>360.5</v>
      </c>
      <c r="R2554" s="37"/>
      <c r="S2554" s="664">
        <v>358.7</v>
      </c>
      <c r="T2554" s="664">
        <v>717.4</v>
      </c>
      <c r="U2554" s="664">
        <v>4.58</v>
      </c>
      <c r="V2554" s="279">
        <v>1</v>
      </c>
    </row>
    <row r="2555" s="5" customFormat="1" customHeight="1" spans="1:22">
      <c r="A2555" s="47"/>
      <c r="B2555" s="27"/>
      <c r="C2555" s="61"/>
      <c r="D2555" s="659" t="s">
        <v>885</v>
      </c>
      <c r="E2555" s="658">
        <v>98</v>
      </c>
      <c r="F2555" s="661">
        <v>142</v>
      </c>
      <c r="G2555" s="658"/>
      <c r="H2555" s="658"/>
      <c r="I2555" s="658"/>
      <c r="J2555" s="658"/>
      <c r="K2555" s="658"/>
      <c r="L2555" s="26"/>
      <c r="M2555" s="26"/>
      <c r="N2555" s="26"/>
      <c r="O2555" s="26"/>
      <c r="P2555" s="664">
        <v>385.3</v>
      </c>
      <c r="Q2555" s="664">
        <v>368.6</v>
      </c>
      <c r="R2555" s="37"/>
      <c r="S2555" s="664">
        <v>376.95</v>
      </c>
      <c r="T2555" s="664">
        <v>753.9</v>
      </c>
      <c r="U2555" s="664">
        <v>6.41</v>
      </c>
      <c r="V2555" s="279">
        <v>1</v>
      </c>
    </row>
    <row r="2556" s="5" customFormat="1" customHeight="1" spans="1:22">
      <c r="A2556" s="47"/>
      <c r="B2556" s="27"/>
      <c r="C2556" s="61"/>
      <c r="D2556" s="659" t="s">
        <v>757</v>
      </c>
      <c r="E2556" s="658">
        <v>98.2</v>
      </c>
      <c r="F2556" s="398">
        <v>145</v>
      </c>
      <c r="G2556" s="658"/>
      <c r="H2556" s="658"/>
      <c r="I2556" s="658"/>
      <c r="J2556" s="658"/>
      <c r="K2556" s="658"/>
      <c r="L2556" s="26"/>
      <c r="M2556" s="26"/>
      <c r="N2556" s="26"/>
      <c r="O2556" s="26"/>
      <c r="P2556" s="664">
        <v>362.3</v>
      </c>
      <c r="Q2556" s="664">
        <v>365.6</v>
      </c>
      <c r="R2556" s="37"/>
      <c r="S2556" s="664">
        <v>363.95</v>
      </c>
      <c r="T2556" s="664">
        <v>727.9</v>
      </c>
      <c r="U2556" s="664">
        <v>5.11</v>
      </c>
      <c r="V2556" s="279">
        <v>1</v>
      </c>
    </row>
    <row r="2557" s="5" customFormat="1" customHeight="1" spans="1:22">
      <c r="A2557" s="47"/>
      <c r="B2557" s="27"/>
      <c r="C2557" s="61"/>
      <c r="D2557" s="292" t="s">
        <v>580</v>
      </c>
      <c r="E2557" s="660">
        <v>97.39</v>
      </c>
      <c r="F2557" s="399">
        <v>146.63</v>
      </c>
      <c r="G2557" s="660"/>
      <c r="H2557" s="660"/>
      <c r="I2557" s="660"/>
      <c r="J2557" s="660"/>
      <c r="K2557" s="660"/>
      <c r="L2557" s="26"/>
      <c r="M2557" s="26"/>
      <c r="N2557" s="26"/>
      <c r="O2557" s="26"/>
      <c r="P2557" s="665">
        <v>363.65</v>
      </c>
      <c r="Q2557" s="665">
        <v>358.26</v>
      </c>
      <c r="R2557" s="37"/>
      <c r="S2557" s="665">
        <v>360.96</v>
      </c>
      <c r="T2557" s="665">
        <v>721.91</v>
      </c>
      <c r="U2557" s="665">
        <v>5.22</v>
      </c>
      <c r="V2557" s="399">
        <v>1</v>
      </c>
    </row>
    <row r="2558" s="5" customFormat="1" customHeight="1" spans="1:22">
      <c r="A2558" s="47" t="s">
        <v>871</v>
      </c>
      <c r="B2558" s="42" t="s">
        <v>1115</v>
      </c>
      <c r="C2558" s="25" t="s">
        <v>1116</v>
      </c>
      <c r="D2558" s="657" t="s">
        <v>916</v>
      </c>
      <c r="E2558" s="658">
        <v>97.2</v>
      </c>
      <c r="F2558" s="398">
        <v>149</v>
      </c>
      <c r="G2558" s="658">
        <v>7.9</v>
      </c>
      <c r="H2558" s="658">
        <v>28.2</v>
      </c>
      <c r="I2558" s="658">
        <v>257</v>
      </c>
      <c r="J2558" s="658">
        <v>20.6</v>
      </c>
      <c r="K2558" s="658">
        <v>72.3</v>
      </c>
      <c r="L2558" s="658">
        <v>125.4</v>
      </c>
      <c r="M2558" s="658">
        <v>114.8</v>
      </c>
      <c r="N2558" s="658">
        <v>91.4</v>
      </c>
      <c r="O2558" s="658">
        <v>28.1</v>
      </c>
      <c r="P2558" s="664">
        <v>14.37</v>
      </c>
      <c r="Q2558" s="664">
        <v>14.25</v>
      </c>
      <c r="R2558" s="664">
        <v>14.21</v>
      </c>
      <c r="S2558" s="664">
        <v>14.28</v>
      </c>
      <c r="T2558" s="664">
        <v>713.83</v>
      </c>
      <c r="U2558" s="664">
        <v>4.34</v>
      </c>
      <c r="V2558" s="279">
        <v>2</v>
      </c>
    </row>
    <row r="2559" s="5" customFormat="1" customHeight="1" spans="1:22">
      <c r="A2559" s="47"/>
      <c r="B2559" s="42"/>
      <c r="C2559" s="47"/>
      <c r="D2559" s="659" t="s">
        <v>752</v>
      </c>
      <c r="E2559" s="658">
        <v>101.7</v>
      </c>
      <c r="F2559" s="398">
        <v>151</v>
      </c>
      <c r="G2559" s="658">
        <v>9.6</v>
      </c>
      <c r="H2559" s="658">
        <v>46.5</v>
      </c>
      <c r="I2559" s="658">
        <v>383.6</v>
      </c>
      <c r="J2559" s="658">
        <v>23.3</v>
      </c>
      <c r="K2559" s="658">
        <v>50.2</v>
      </c>
      <c r="L2559" s="658">
        <v>125.2</v>
      </c>
      <c r="M2559" s="658">
        <v>120.3</v>
      </c>
      <c r="N2559" s="658">
        <v>96.09</v>
      </c>
      <c r="O2559" s="658">
        <v>25.1</v>
      </c>
      <c r="P2559" s="664">
        <v>13.69</v>
      </c>
      <c r="Q2559" s="664">
        <v>13.48</v>
      </c>
      <c r="R2559" s="664">
        <v>13.76</v>
      </c>
      <c r="S2559" s="664">
        <v>13.64</v>
      </c>
      <c r="T2559" s="664">
        <v>682.2</v>
      </c>
      <c r="U2559" s="664">
        <v>3.88</v>
      </c>
      <c r="V2559" s="279">
        <v>2</v>
      </c>
    </row>
    <row r="2560" s="5" customFormat="1" customHeight="1" spans="1:22">
      <c r="A2560" s="47"/>
      <c r="B2560" s="42"/>
      <c r="C2560" s="47"/>
      <c r="D2560" s="657" t="s">
        <v>753</v>
      </c>
      <c r="E2560" s="658">
        <v>95</v>
      </c>
      <c r="F2560" s="398">
        <v>153</v>
      </c>
      <c r="G2560" s="658">
        <v>7.8</v>
      </c>
      <c r="H2560" s="658">
        <v>31.6</v>
      </c>
      <c r="I2560" s="658">
        <v>304.5</v>
      </c>
      <c r="J2560" s="658">
        <v>25.5</v>
      </c>
      <c r="K2560" s="658">
        <v>80.7</v>
      </c>
      <c r="L2560" s="658">
        <v>117.5</v>
      </c>
      <c r="M2560" s="658">
        <v>106.7</v>
      </c>
      <c r="N2560" s="658">
        <v>90.81</v>
      </c>
      <c r="O2560" s="658">
        <v>25.5</v>
      </c>
      <c r="P2560" s="664">
        <v>15.41</v>
      </c>
      <c r="Q2560" s="664">
        <v>15.1</v>
      </c>
      <c r="R2560" s="664">
        <v>15.24</v>
      </c>
      <c r="S2560" s="664">
        <v>15.25</v>
      </c>
      <c r="T2560" s="664">
        <v>677.8</v>
      </c>
      <c r="U2560" s="664">
        <v>4.59</v>
      </c>
      <c r="V2560" s="279">
        <v>2</v>
      </c>
    </row>
    <row r="2561" s="5" customFormat="1" customHeight="1" spans="1:22">
      <c r="A2561" s="47"/>
      <c r="B2561" s="42"/>
      <c r="C2561" s="47"/>
      <c r="D2561" s="277" t="s">
        <v>728</v>
      </c>
      <c r="E2561" s="658">
        <v>95</v>
      </c>
      <c r="F2561" s="398">
        <v>150</v>
      </c>
      <c r="G2561" s="658">
        <v>8.7</v>
      </c>
      <c r="H2561" s="658">
        <v>33.1</v>
      </c>
      <c r="I2561" s="658">
        <v>280.5</v>
      </c>
      <c r="J2561" s="658">
        <v>23.2</v>
      </c>
      <c r="K2561" s="658">
        <v>70.1</v>
      </c>
      <c r="L2561" s="658">
        <v>141.6</v>
      </c>
      <c r="M2561" s="658">
        <v>122.8</v>
      </c>
      <c r="N2561" s="658">
        <v>86.7</v>
      </c>
      <c r="O2561" s="658">
        <v>28.8</v>
      </c>
      <c r="P2561" s="664">
        <v>14.79</v>
      </c>
      <c r="Q2561" s="664">
        <v>14.93</v>
      </c>
      <c r="R2561" s="664">
        <v>15.11</v>
      </c>
      <c r="S2561" s="664">
        <v>14.94</v>
      </c>
      <c r="T2561" s="664">
        <v>747</v>
      </c>
      <c r="U2561" s="664">
        <v>5.29</v>
      </c>
      <c r="V2561" s="279">
        <v>2</v>
      </c>
    </row>
    <row r="2562" s="5" customFormat="1" customHeight="1" spans="1:22">
      <c r="A2562" s="47"/>
      <c r="B2562" s="42"/>
      <c r="C2562" s="47"/>
      <c r="D2562" s="659" t="s">
        <v>762</v>
      </c>
      <c r="E2562" s="658">
        <v>97.2</v>
      </c>
      <c r="F2562" s="398">
        <v>151</v>
      </c>
      <c r="G2562" s="658">
        <v>7.2</v>
      </c>
      <c r="H2562" s="658">
        <v>32.4</v>
      </c>
      <c r="I2562" s="658">
        <v>350.6</v>
      </c>
      <c r="J2562" s="658">
        <v>22.6</v>
      </c>
      <c r="K2562" s="658">
        <v>69.7</v>
      </c>
      <c r="L2562" s="658">
        <v>135.5</v>
      </c>
      <c r="M2562" s="658">
        <v>124.2</v>
      </c>
      <c r="N2562" s="658">
        <v>91.66</v>
      </c>
      <c r="O2562" s="658">
        <v>25.9</v>
      </c>
      <c r="P2562" s="664">
        <v>14.43</v>
      </c>
      <c r="Q2562" s="664">
        <v>14.37</v>
      </c>
      <c r="R2562" s="664">
        <v>14.32</v>
      </c>
      <c r="S2562" s="664">
        <v>14.37</v>
      </c>
      <c r="T2562" s="664">
        <v>718.67</v>
      </c>
      <c r="U2562" s="664">
        <v>5.04</v>
      </c>
      <c r="V2562" s="279">
        <v>2</v>
      </c>
    </row>
    <row r="2563" s="5" customFormat="1" customHeight="1" spans="1:22">
      <c r="A2563" s="47"/>
      <c r="B2563" s="42"/>
      <c r="C2563" s="47"/>
      <c r="D2563" s="659" t="s">
        <v>755</v>
      </c>
      <c r="E2563" s="658">
        <v>98</v>
      </c>
      <c r="F2563" s="398">
        <v>155</v>
      </c>
      <c r="G2563" s="658">
        <v>9.1</v>
      </c>
      <c r="H2563" s="658">
        <v>35.6</v>
      </c>
      <c r="I2563" s="658">
        <v>391.2</v>
      </c>
      <c r="J2563" s="658">
        <v>23.7</v>
      </c>
      <c r="K2563" s="658">
        <v>66.6</v>
      </c>
      <c r="L2563" s="658">
        <v>128.4</v>
      </c>
      <c r="M2563" s="658">
        <v>114.9</v>
      </c>
      <c r="N2563" s="658">
        <v>89.5</v>
      </c>
      <c r="O2563" s="658">
        <v>26.2</v>
      </c>
      <c r="P2563" s="664">
        <v>13.91</v>
      </c>
      <c r="Q2563" s="664">
        <v>14.15</v>
      </c>
      <c r="R2563" s="664">
        <v>13.95</v>
      </c>
      <c r="S2563" s="664">
        <v>14</v>
      </c>
      <c r="T2563" s="664">
        <v>700.17</v>
      </c>
      <c r="U2563" s="664">
        <v>5.77</v>
      </c>
      <c r="V2563" s="279">
        <v>1</v>
      </c>
    </row>
    <row r="2564" s="5" customFormat="1" customHeight="1" spans="1:22">
      <c r="A2564" s="47"/>
      <c r="B2564" s="42"/>
      <c r="C2564" s="47"/>
      <c r="D2564" s="659" t="s">
        <v>920</v>
      </c>
      <c r="E2564" s="658">
        <v>98</v>
      </c>
      <c r="F2564" s="398">
        <v>149</v>
      </c>
      <c r="G2564" s="658">
        <v>5.1</v>
      </c>
      <c r="H2564" s="658">
        <v>30.3</v>
      </c>
      <c r="I2564" s="658">
        <v>494.1</v>
      </c>
      <c r="J2564" s="658">
        <v>23.8</v>
      </c>
      <c r="K2564" s="658">
        <v>78.5</v>
      </c>
      <c r="L2564" s="658">
        <v>151.8</v>
      </c>
      <c r="M2564" s="658">
        <v>148.5</v>
      </c>
      <c r="N2564" s="658">
        <v>97.8</v>
      </c>
      <c r="O2564" s="658">
        <v>22.4</v>
      </c>
      <c r="P2564" s="664">
        <v>15.7</v>
      </c>
      <c r="Q2564" s="664">
        <v>15.94</v>
      </c>
      <c r="R2564" s="664">
        <v>16.12</v>
      </c>
      <c r="S2564" s="664">
        <v>15.92</v>
      </c>
      <c r="T2564" s="664">
        <v>758.1</v>
      </c>
      <c r="U2564" s="664">
        <v>4.9</v>
      </c>
      <c r="V2564" s="279">
        <v>1</v>
      </c>
    </row>
    <row r="2565" s="5" customFormat="1" customHeight="1" spans="1:22">
      <c r="A2565" s="47"/>
      <c r="B2565" s="42"/>
      <c r="C2565" s="47"/>
      <c r="D2565" s="659" t="s">
        <v>754</v>
      </c>
      <c r="E2565" s="658">
        <v>97.2</v>
      </c>
      <c r="F2565" s="398">
        <v>154</v>
      </c>
      <c r="G2565" s="658">
        <v>7.2</v>
      </c>
      <c r="H2565" s="658">
        <v>26.5</v>
      </c>
      <c r="I2565" s="658">
        <v>268.1</v>
      </c>
      <c r="J2565" s="658">
        <v>21.2</v>
      </c>
      <c r="K2565" s="658">
        <v>79.9</v>
      </c>
      <c r="L2565" s="658">
        <v>143.7</v>
      </c>
      <c r="M2565" s="658">
        <v>118.5</v>
      </c>
      <c r="N2565" s="658">
        <v>82.5</v>
      </c>
      <c r="O2565" s="658">
        <v>26.3</v>
      </c>
      <c r="P2565" s="664">
        <v>14.85</v>
      </c>
      <c r="Q2565" s="664">
        <v>14.57</v>
      </c>
      <c r="R2565" s="664">
        <v>14.66</v>
      </c>
      <c r="S2565" s="664">
        <v>14.69</v>
      </c>
      <c r="T2565" s="664">
        <v>657.65</v>
      </c>
      <c r="U2565" s="664">
        <v>3.79</v>
      </c>
      <c r="V2565" s="279">
        <v>1</v>
      </c>
    </row>
    <row r="2566" s="5" customFormat="1" customHeight="1" spans="1:22">
      <c r="A2566" s="47"/>
      <c r="B2566" s="42"/>
      <c r="C2566" s="47"/>
      <c r="D2566" s="659" t="s">
        <v>765</v>
      </c>
      <c r="E2566" s="658">
        <v>96</v>
      </c>
      <c r="F2566" s="398">
        <v>142</v>
      </c>
      <c r="G2566" s="658">
        <v>6.1</v>
      </c>
      <c r="H2566" s="658">
        <v>29.7</v>
      </c>
      <c r="I2566" s="658">
        <v>385.3</v>
      </c>
      <c r="J2566" s="658">
        <v>19.9</v>
      </c>
      <c r="K2566" s="658">
        <v>67</v>
      </c>
      <c r="L2566" s="658">
        <v>142.3</v>
      </c>
      <c r="M2566" s="658">
        <v>135.7</v>
      </c>
      <c r="N2566" s="658">
        <v>95.4</v>
      </c>
      <c r="O2566" s="658">
        <v>26.1</v>
      </c>
      <c r="P2566" s="664">
        <v>14.03</v>
      </c>
      <c r="Q2566" s="664">
        <v>14.11</v>
      </c>
      <c r="R2566" s="664">
        <v>14.05</v>
      </c>
      <c r="S2566" s="664">
        <v>14.06</v>
      </c>
      <c r="T2566" s="664">
        <v>703.17</v>
      </c>
      <c r="U2566" s="664">
        <v>5.32</v>
      </c>
      <c r="V2566" s="279">
        <v>2</v>
      </c>
    </row>
    <row r="2567" s="5" customFormat="1" customHeight="1" spans="1:22">
      <c r="A2567" s="47"/>
      <c r="B2567" s="42"/>
      <c r="C2567" s="47"/>
      <c r="D2567" s="659" t="s">
        <v>885</v>
      </c>
      <c r="E2567" s="658">
        <v>102</v>
      </c>
      <c r="F2567" s="398">
        <v>139</v>
      </c>
      <c r="G2567" s="658">
        <v>8.7</v>
      </c>
      <c r="H2567" s="658">
        <v>40.7</v>
      </c>
      <c r="I2567" s="658">
        <v>367.8</v>
      </c>
      <c r="J2567" s="658">
        <v>25.6</v>
      </c>
      <c r="K2567" s="658">
        <v>62.9</v>
      </c>
      <c r="L2567" s="658">
        <v>129.3</v>
      </c>
      <c r="M2567" s="658">
        <v>123.7</v>
      </c>
      <c r="N2567" s="658">
        <v>95.7</v>
      </c>
      <c r="O2567" s="658">
        <v>26.8</v>
      </c>
      <c r="P2567" s="664">
        <v>16.06</v>
      </c>
      <c r="Q2567" s="664">
        <v>15.55</v>
      </c>
      <c r="R2567" s="664">
        <v>15.77</v>
      </c>
      <c r="S2567" s="664">
        <v>15.79</v>
      </c>
      <c r="T2567" s="664">
        <v>789.7</v>
      </c>
      <c r="U2567" s="664">
        <v>8.82</v>
      </c>
      <c r="V2567" s="279">
        <v>1</v>
      </c>
    </row>
    <row r="2568" s="5" customFormat="1" customHeight="1" spans="1:22">
      <c r="A2568" s="47"/>
      <c r="B2568" s="42"/>
      <c r="C2568" s="47"/>
      <c r="D2568" s="659" t="s">
        <v>757</v>
      </c>
      <c r="E2568" s="658">
        <v>96</v>
      </c>
      <c r="F2568" s="398">
        <v>150</v>
      </c>
      <c r="G2568" s="658">
        <v>7.9</v>
      </c>
      <c r="H2568" s="658">
        <v>30</v>
      </c>
      <c r="I2568" s="658">
        <v>378.1</v>
      </c>
      <c r="J2568" s="658">
        <v>26.9</v>
      </c>
      <c r="K2568" s="658">
        <v>89.7</v>
      </c>
      <c r="L2568" s="658">
        <v>123.5</v>
      </c>
      <c r="M2568" s="658">
        <v>118.3</v>
      </c>
      <c r="N2568" s="658">
        <v>95.79</v>
      </c>
      <c r="O2568" s="658">
        <v>25.2</v>
      </c>
      <c r="P2568" s="664">
        <v>14.33</v>
      </c>
      <c r="Q2568" s="664">
        <v>14.75</v>
      </c>
      <c r="R2568" s="664">
        <v>14.56</v>
      </c>
      <c r="S2568" s="664">
        <v>14.55</v>
      </c>
      <c r="T2568" s="664">
        <v>727.33</v>
      </c>
      <c r="U2568" s="664">
        <v>5.23</v>
      </c>
      <c r="V2568" s="279">
        <v>2</v>
      </c>
    </row>
    <row r="2569" s="5" customFormat="1" customHeight="1" spans="1:22">
      <c r="A2569" s="47"/>
      <c r="B2569" s="42"/>
      <c r="C2569" s="47"/>
      <c r="D2569" s="292" t="s">
        <v>580</v>
      </c>
      <c r="E2569" s="660">
        <v>97.6</v>
      </c>
      <c r="F2569" s="399">
        <v>149.4</v>
      </c>
      <c r="G2569" s="660">
        <v>7.8</v>
      </c>
      <c r="H2569" s="660">
        <v>33.1</v>
      </c>
      <c r="I2569" s="660">
        <v>351</v>
      </c>
      <c r="J2569" s="660">
        <v>23.3</v>
      </c>
      <c r="K2569" s="660">
        <v>71.6</v>
      </c>
      <c r="L2569" s="660">
        <v>133.1</v>
      </c>
      <c r="M2569" s="660">
        <v>122.6</v>
      </c>
      <c r="N2569" s="660">
        <v>92.12</v>
      </c>
      <c r="O2569" s="660">
        <v>26</v>
      </c>
      <c r="P2569" s="665">
        <v>14.69</v>
      </c>
      <c r="Q2569" s="665">
        <v>14.65</v>
      </c>
      <c r="R2569" s="665">
        <v>14.7</v>
      </c>
      <c r="S2569" s="665">
        <v>14.68</v>
      </c>
      <c r="T2569" s="665">
        <v>715.97</v>
      </c>
      <c r="U2569" s="665">
        <v>5.18</v>
      </c>
      <c r="V2569" s="399">
        <v>1</v>
      </c>
    </row>
    <row r="2570" s="5" customFormat="1" customHeight="1" spans="1:22">
      <c r="A2570" s="47" t="s">
        <v>866</v>
      </c>
      <c r="B2570" s="42"/>
      <c r="C2570" s="25" t="s">
        <v>1116</v>
      </c>
      <c r="D2570" s="659" t="s">
        <v>752</v>
      </c>
      <c r="E2570" s="658">
        <v>92.4</v>
      </c>
      <c r="F2570" s="398">
        <v>151</v>
      </c>
      <c r="G2570" s="658">
        <v>8.8</v>
      </c>
      <c r="H2570" s="658">
        <v>45.3</v>
      </c>
      <c r="I2570" s="658">
        <v>414.8</v>
      </c>
      <c r="J2570" s="658">
        <v>23.25</v>
      </c>
      <c r="K2570" s="658">
        <v>51.32</v>
      </c>
      <c r="L2570" s="658">
        <v>119.3</v>
      </c>
      <c r="M2570" s="658">
        <v>113.7</v>
      </c>
      <c r="N2570" s="658">
        <v>95.3</v>
      </c>
      <c r="O2570" s="658">
        <v>26</v>
      </c>
      <c r="P2570" s="664">
        <v>13.28</v>
      </c>
      <c r="Q2570" s="664">
        <v>12.76</v>
      </c>
      <c r="R2570" s="664">
        <v>12.93</v>
      </c>
      <c r="S2570" s="664">
        <v>12.99</v>
      </c>
      <c r="T2570" s="664">
        <v>649.67</v>
      </c>
      <c r="U2570" s="664">
        <v>1.01</v>
      </c>
      <c r="V2570" s="398">
        <v>1</v>
      </c>
    </row>
    <row r="2571" s="5" customFormat="1" customHeight="1" spans="1:22">
      <c r="A2571" s="47"/>
      <c r="B2571" s="42"/>
      <c r="C2571" s="47"/>
      <c r="D2571" s="659" t="s">
        <v>762</v>
      </c>
      <c r="E2571" s="658">
        <v>100.2</v>
      </c>
      <c r="F2571" s="398">
        <v>148</v>
      </c>
      <c r="G2571" s="658">
        <v>7.2</v>
      </c>
      <c r="H2571" s="658">
        <v>30.9</v>
      </c>
      <c r="I2571" s="658">
        <v>329.4</v>
      </c>
      <c r="J2571" s="658">
        <v>21.6</v>
      </c>
      <c r="K2571" s="658">
        <v>69.9</v>
      </c>
      <c r="L2571" s="658">
        <v>124.6</v>
      </c>
      <c r="M2571" s="658">
        <v>112.2</v>
      </c>
      <c r="N2571" s="658">
        <v>90</v>
      </c>
      <c r="O2571" s="658">
        <v>26.3</v>
      </c>
      <c r="P2571" s="664">
        <v>12.22</v>
      </c>
      <c r="Q2571" s="664">
        <v>12.54</v>
      </c>
      <c r="R2571" s="664">
        <v>12.12</v>
      </c>
      <c r="S2571" s="664">
        <v>12.29</v>
      </c>
      <c r="T2571" s="664">
        <v>614.55</v>
      </c>
      <c r="U2571" s="664">
        <v>12.47</v>
      </c>
      <c r="V2571" s="398">
        <v>1</v>
      </c>
    </row>
    <row r="2572" s="5" customFormat="1" customHeight="1" spans="1:22">
      <c r="A2572" s="47"/>
      <c r="B2572" s="42"/>
      <c r="C2572" s="47"/>
      <c r="D2572" s="659" t="s">
        <v>754</v>
      </c>
      <c r="E2572" s="658">
        <v>115</v>
      </c>
      <c r="F2572" s="398">
        <v>154</v>
      </c>
      <c r="G2572" s="658">
        <v>7.2</v>
      </c>
      <c r="H2572" s="658">
        <v>25.3</v>
      </c>
      <c r="I2572" s="658">
        <v>251.4</v>
      </c>
      <c r="J2572" s="658">
        <v>20.95</v>
      </c>
      <c r="K2572" s="658">
        <v>82.81</v>
      </c>
      <c r="L2572" s="658">
        <v>170.33</v>
      </c>
      <c r="M2572" s="658">
        <v>145</v>
      </c>
      <c r="N2572" s="658">
        <v>85.1</v>
      </c>
      <c r="O2572" s="658">
        <v>24.4</v>
      </c>
      <c r="P2572" s="664">
        <v>15.67</v>
      </c>
      <c r="Q2572" s="664">
        <v>16.76</v>
      </c>
      <c r="R2572" s="664">
        <v>16.57</v>
      </c>
      <c r="S2572" s="664">
        <v>16.33</v>
      </c>
      <c r="T2572" s="664">
        <v>731.07</v>
      </c>
      <c r="U2572" s="664">
        <v>7.47</v>
      </c>
      <c r="V2572" s="398">
        <v>1</v>
      </c>
    </row>
    <row r="2573" s="5" customFormat="1" customHeight="1" spans="1:22">
      <c r="A2573" s="47"/>
      <c r="B2573" s="42"/>
      <c r="C2573" s="47"/>
      <c r="D2573" s="659" t="s">
        <v>755</v>
      </c>
      <c r="E2573" s="654">
        <v>96</v>
      </c>
      <c r="F2573" s="397">
        <v>159</v>
      </c>
      <c r="G2573" s="658">
        <v>9.5</v>
      </c>
      <c r="H2573" s="654">
        <v>36.6</v>
      </c>
      <c r="I2573" s="654">
        <v>385.3</v>
      </c>
      <c r="J2573" s="654">
        <v>25.8</v>
      </c>
      <c r="K2573" s="654">
        <v>70.5</v>
      </c>
      <c r="L2573" s="654">
        <v>118.2</v>
      </c>
      <c r="M2573" s="654">
        <v>101.8</v>
      </c>
      <c r="N2573" s="654">
        <v>88.6</v>
      </c>
      <c r="O2573" s="654">
        <v>25.9</v>
      </c>
      <c r="P2573" s="662">
        <v>13.44</v>
      </c>
      <c r="Q2573" s="662">
        <v>13.79</v>
      </c>
      <c r="R2573" s="662">
        <v>13.59</v>
      </c>
      <c r="S2573" s="662">
        <v>13.61</v>
      </c>
      <c r="T2573" s="662">
        <v>680.3</v>
      </c>
      <c r="U2573" s="662">
        <v>6.6</v>
      </c>
      <c r="V2573" s="397">
        <v>1</v>
      </c>
    </row>
    <row r="2574" s="5" customFormat="1" customHeight="1" spans="1:22">
      <c r="A2574" s="47"/>
      <c r="B2574" s="42"/>
      <c r="C2574" s="47"/>
      <c r="D2574" s="659" t="s">
        <v>920</v>
      </c>
      <c r="E2574" s="654">
        <v>91.2</v>
      </c>
      <c r="F2574" s="397">
        <v>148</v>
      </c>
      <c r="G2574" s="654">
        <v>7.8</v>
      </c>
      <c r="H2574" s="654">
        <v>34.3</v>
      </c>
      <c r="I2574" s="654">
        <v>340.3</v>
      </c>
      <c r="J2574" s="654">
        <v>22.88</v>
      </c>
      <c r="K2574" s="654">
        <v>66.63</v>
      </c>
      <c r="L2574" s="654">
        <v>122.95</v>
      </c>
      <c r="M2574" s="654">
        <v>118.42</v>
      </c>
      <c r="N2574" s="654">
        <v>95.1</v>
      </c>
      <c r="O2574" s="658">
        <v>28.6</v>
      </c>
      <c r="P2574" s="664">
        <v>15.2</v>
      </c>
      <c r="Q2574" s="664">
        <v>14.5</v>
      </c>
      <c r="R2574" s="664">
        <v>14.4</v>
      </c>
      <c r="S2574" s="664">
        <v>14.7</v>
      </c>
      <c r="T2574" s="664">
        <v>671.39</v>
      </c>
      <c r="U2574" s="664">
        <v>0.23</v>
      </c>
      <c r="V2574" s="397">
        <v>1</v>
      </c>
    </row>
    <row r="2575" s="5" customFormat="1" customHeight="1" spans="1:22">
      <c r="A2575" s="47"/>
      <c r="B2575" s="42"/>
      <c r="C2575" s="47"/>
      <c r="D2575" s="659" t="s">
        <v>916</v>
      </c>
      <c r="E2575" s="658">
        <v>106.4</v>
      </c>
      <c r="F2575" s="398">
        <v>158</v>
      </c>
      <c r="G2575" s="658">
        <v>5</v>
      </c>
      <c r="H2575" s="658">
        <v>28.8</v>
      </c>
      <c r="I2575" s="658">
        <v>476</v>
      </c>
      <c r="J2575" s="658">
        <v>20.6</v>
      </c>
      <c r="K2575" s="658">
        <v>71.5</v>
      </c>
      <c r="L2575" s="658">
        <v>164.4</v>
      </c>
      <c r="M2575" s="658">
        <v>150.2</v>
      </c>
      <c r="N2575" s="658">
        <v>91.4</v>
      </c>
      <c r="O2575" s="658">
        <v>26.3</v>
      </c>
      <c r="P2575" s="664">
        <v>14.12</v>
      </c>
      <c r="Q2575" s="664">
        <v>14.01</v>
      </c>
      <c r="R2575" s="664">
        <v>14.11</v>
      </c>
      <c r="S2575" s="664">
        <v>14.08</v>
      </c>
      <c r="T2575" s="664">
        <v>681.64</v>
      </c>
      <c r="U2575" s="664">
        <v>4.76</v>
      </c>
      <c r="V2575" s="398">
        <v>1</v>
      </c>
    </row>
    <row r="2576" s="5" customFormat="1" customHeight="1" spans="1:22">
      <c r="A2576" s="47"/>
      <c r="B2576" s="42"/>
      <c r="C2576" s="47"/>
      <c r="D2576" s="659" t="s">
        <v>757</v>
      </c>
      <c r="E2576" s="658">
        <v>105.3</v>
      </c>
      <c r="F2576" s="398">
        <v>148</v>
      </c>
      <c r="G2576" s="658">
        <v>5.9</v>
      </c>
      <c r="H2576" s="658">
        <v>34.6</v>
      </c>
      <c r="I2576" s="658">
        <v>491.1</v>
      </c>
      <c r="J2576" s="658">
        <v>21.28</v>
      </c>
      <c r="K2576" s="658">
        <v>61.55</v>
      </c>
      <c r="L2576" s="658">
        <v>114.8</v>
      </c>
      <c r="M2576" s="658">
        <v>110.4</v>
      </c>
      <c r="N2576" s="658">
        <v>96.2</v>
      </c>
      <c r="O2576" s="658">
        <v>25.6</v>
      </c>
      <c r="P2576" s="664">
        <v>15.57</v>
      </c>
      <c r="Q2576" s="664">
        <v>15.65</v>
      </c>
      <c r="R2576" s="664">
        <v>15.65</v>
      </c>
      <c r="S2576" s="664">
        <v>15.62</v>
      </c>
      <c r="T2576" s="664">
        <v>659.45</v>
      </c>
      <c r="U2576" s="664">
        <v>13.87</v>
      </c>
      <c r="V2576" s="398">
        <v>1</v>
      </c>
    </row>
    <row r="2577" s="5" customFormat="1" customHeight="1" spans="1:22">
      <c r="A2577" s="47"/>
      <c r="B2577" s="42"/>
      <c r="C2577" s="47"/>
      <c r="D2577" s="659" t="s">
        <v>765</v>
      </c>
      <c r="E2577" s="654">
        <v>106</v>
      </c>
      <c r="F2577" s="397">
        <v>156</v>
      </c>
      <c r="G2577" s="654">
        <v>6</v>
      </c>
      <c r="H2577" s="654">
        <v>34.8</v>
      </c>
      <c r="I2577" s="654">
        <v>480</v>
      </c>
      <c r="J2577" s="658">
        <v>21.9</v>
      </c>
      <c r="K2577" s="658">
        <v>62.9</v>
      </c>
      <c r="L2577" s="654">
        <v>143.7</v>
      </c>
      <c r="M2577" s="654">
        <v>135.4</v>
      </c>
      <c r="N2577" s="654">
        <v>94.2</v>
      </c>
      <c r="O2577" s="654">
        <v>23.7</v>
      </c>
      <c r="P2577" s="662">
        <v>13.5</v>
      </c>
      <c r="Q2577" s="662">
        <v>14.6</v>
      </c>
      <c r="R2577" s="662">
        <v>13.9</v>
      </c>
      <c r="S2577" s="664">
        <v>14</v>
      </c>
      <c r="T2577" s="664">
        <v>702.8</v>
      </c>
      <c r="U2577" s="662">
        <v>5.28</v>
      </c>
      <c r="V2577" s="397">
        <v>1</v>
      </c>
    </row>
    <row r="2578" s="5" customFormat="1" customHeight="1" spans="1:22">
      <c r="A2578" s="47"/>
      <c r="B2578" s="42"/>
      <c r="C2578" s="47"/>
      <c r="D2578" s="659" t="s">
        <v>728</v>
      </c>
      <c r="E2578" s="654">
        <v>95.3</v>
      </c>
      <c r="F2578" s="397">
        <v>159</v>
      </c>
      <c r="G2578" s="654">
        <v>8.6</v>
      </c>
      <c r="H2578" s="654">
        <v>37.5</v>
      </c>
      <c r="I2578" s="654">
        <v>336</v>
      </c>
      <c r="J2578" s="654">
        <v>22.8</v>
      </c>
      <c r="K2578" s="654">
        <v>60.8</v>
      </c>
      <c r="L2578" s="668">
        <v>108.5</v>
      </c>
      <c r="M2578" s="668">
        <v>97.4</v>
      </c>
      <c r="N2578" s="668">
        <v>89.8</v>
      </c>
      <c r="O2578" s="668">
        <v>27.1</v>
      </c>
      <c r="P2578" s="662">
        <v>14.49</v>
      </c>
      <c r="Q2578" s="683">
        <v>14.63</v>
      </c>
      <c r="R2578" s="683">
        <v>14.85</v>
      </c>
      <c r="S2578" s="683">
        <v>14.62</v>
      </c>
      <c r="T2578" s="683">
        <v>731</v>
      </c>
      <c r="U2578" s="662">
        <v>1.18</v>
      </c>
      <c r="V2578" s="397">
        <v>1</v>
      </c>
    </row>
    <row r="2579" s="5" customFormat="1" customHeight="1" spans="1:22">
      <c r="A2579" s="47"/>
      <c r="B2579" s="42"/>
      <c r="C2579" s="47"/>
      <c r="D2579" s="659" t="s">
        <v>753</v>
      </c>
      <c r="E2579" s="658">
        <v>97</v>
      </c>
      <c r="F2579" s="397">
        <v>148</v>
      </c>
      <c r="G2579" s="654">
        <v>8.1</v>
      </c>
      <c r="H2579" s="658">
        <v>30</v>
      </c>
      <c r="I2579" s="658">
        <v>370.8</v>
      </c>
      <c r="J2579" s="658">
        <v>21.7</v>
      </c>
      <c r="K2579" s="658">
        <v>72.33</v>
      </c>
      <c r="L2579" s="658">
        <v>129.2</v>
      </c>
      <c r="M2579" s="658">
        <v>121</v>
      </c>
      <c r="N2579" s="658">
        <v>93.7</v>
      </c>
      <c r="O2579" s="658">
        <v>25.5</v>
      </c>
      <c r="P2579" s="664">
        <v>14.5</v>
      </c>
      <c r="Q2579" s="664">
        <v>14.48</v>
      </c>
      <c r="R2579" s="664">
        <v>14.65</v>
      </c>
      <c r="S2579" s="664">
        <v>14.54</v>
      </c>
      <c r="T2579" s="664">
        <v>646.36</v>
      </c>
      <c r="U2579" s="664">
        <v>4.4</v>
      </c>
      <c r="V2579" s="397">
        <v>1</v>
      </c>
    </row>
    <row r="2580" s="5" customFormat="1" customHeight="1" spans="1:22">
      <c r="A2580" s="47"/>
      <c r="B2580" s="42"/>
      <c r="C2580" s="47"/>
      <c r="D2580" s="659" t="s">
        <v>731</v>
      </c>
      <c r="E2580" s="668">
        <v>100</v>
      </c>
      <c r="F2580" s="661">
        <v>143</v>
      </c>
      <c r="G2580" s="658">
        <v>8.9</v>
      </c>
      <c r="H2580" s="658">
        <v>35.2</v>
      </c>
      <c r="I2580" s="658">
        <v>295.3</v>
      </c>
      <c r="J2580" s="658">
        <v>23.1</v>
      </c>
      <c r="K2580" s="658">
        <v>65.8</v>
      </c>
      <c r="L2580" s="658">
        <v>116.6</v>
      </c>
      <c r="M2580" s="658">
        <v>111.6</v>
      </c>
      <c r="N2580" s="658">
        <v>95.7</v>
      </c>
      <c r="O2580" s="658">
        <v>23.7</v>
      </c>
      <c r="P2580" s="664">
        <v>12.45</v>
      </c>
      <c r="Q2580" s="664">
        <v>12.33</v>
      </c>
      <c r="R2580" s="664">
        <v>12.48</v>
      </c>
      <c r="S2580" s="664">
        <v>12.42</v>
      </c>
      <c r="T2580" s="664">
        <v>621.21</v>
      </c>
      <c r="U2580" s="664">
        <v>3.85</v>
      </c>
      <c r="V2580" s="398">
        <v>1</v>
      </c>
    </row>
    <row r="2581" s="5" customFormat="1" customHeight="1" spans="1:22">
      <c r="A2581" s="47"/>
      <c r="B2581" s="42"/>
      <c r="C2581" s="47"/>
      <c r="D2581" s="669" t="s">
        <v>580</v>
      </c>
      <c r="E2581" s="670">
        <v>100.4</v>
      </c>
      <c r="F2581" s="671">
        <v>152</v>
      </c>
      <c r="G2581" s="670">
        <v>7.5</v>
      </c>
      <c r="H2581" s="670">
        <v>33.9</v>
      </c>
      <c r="I2581" s="670">
        <v>379.1</v>
      </c>
      <c r="J2581" s="670">
        <v>22.35</v>
      </c>
      <c r="K2581" s="670">
        <v>66.91</v>
      </c>
      <c r="L2581" s="670">
        <v>130.23</v>
      </c>
      <c r="M2581" s="670">
        <v>119.74</v>
      </c>
      <c r="N2581" s="670">
        <v>92.3</v>
      </c>
      <c r="O2581" s="670">
        <v>25.7</v>
      </c>
      <c r="P2581" s="679">
        <v>14.04</v>
      </c>
      <c r="Q2581" s="679">
        <v>14.19</v>
      </c>
      <c r="R2581" s="679">
        <v>14.11</v>
      </c>
      <c r="S2581" s="679">
        <v>14.11</v>
      </c>
      <c r="T2581" s="679">
        <v>671.77</v>
      </c>
      <c r="U2581" s="679">
        <v>5.56</v>
      </c>
      <c r="V2581" s="671">
        <v>1</v>
      </c>
    </row>
    <row r="2582" s="5" customFormat="1" customHeight="1" spans="1:22">
      <c r="A2582" s="47" t="s">
        <v>866</v>
      </c>
      <c r="B2582" s="42"/>
      <c r="C2582" s="25" t="s">
        <v>1117</v>
      </c>
      <c r="D2582" s="659" t="s">
        <v>728</v>
      </c>
      <c r="E2582" s="672">
        <v>99.3</v>
      </c>
      <c r="F2582" s="673">
        <v>150</v>
      </c>
      <c r="G2582" s="674">
        <v>8.6</v>
      </c>
      <c r="H2582" s="674">
        <v>37.5</v>
      </c>
      <c r="I2582" s="674">
        <v>336</v>
      </c>
      <c r="J2582" s="674">
        <v>22.8</v>
      </c>
      <c r="K2582" s="674">
        <v>60.8</v>
      </c>
      <c r="L2582" s="672">
        <v>127.8</v>
      </c>
      <c r="M2582" s="672">
        <v>120.3</v>
      </c>
      <c r="N2582" s="672">
        <v>94.1</v>
      </c>
      <c r="O2582" s="672">
        <v>29.2</v>
      </c>
      <c r="P2582" s="680">
        <v>181.59</v>
      </c>
      <c r="Q2582" s="680">
        <v>174.46</v>
      </c>
      <c r="R2582" s="37"/>
      <c r="S2582" s="680">
        <v>178.03</v>
      </c>
      <c r="T2582" s="680">
        <v>712.12</v>
      </c>
      <c r="U2582" s="680">
        <v>5.98</v>
      </c>
      <c r="V2582" s="673">
        <v>1</v>
      </c>
    </row>
    <row r="2583" s="5" customFormat="1" customHeight="1" spans="1:22">
      <c r="A2583" s="47"/>
      <c r="B2583" s="42"/>
      <c r="C2583" s="47"/>
      <c r="D2583" s="659" t="s">
        <v>762</v>
      </c>
      <c r="E2583" s="674">
        <v>100.6</v>
      </c>
      <c r="F2583" s="675">
        <v>148</v>
      </c>
      <c r="G2583" s="674">
        <v>7.5</v>
      </c>
      <c r="H2583" s="674">
        <v>35.4</v>
      </c>
      <c r="I2583" s="674">
        <v>372</v>
      </c>
      <c r="J2583" s="674">
        <v>22.2</v>
      </c>
      <c r="K2583" s="674">
        <v>62.7</v>
      </c>
      <c r="L2583" s="674">
        <v>130.6</v>
      </c>
      <c r="M2583" s="674">
        <v>119.6</v>
      </c>
      <c r="N2583" s="674">
        <v>91.6</v>
      </c>
      <c r="O2583" s="674">
        <v>26.3</v>
      </c>
      <c r="P2583" s="681">
        <v>339.7</v>
      </c>
      <c r="Q2583" s="681">
        <v>330.25</v>
      </c>
      <c r="R2583" s="37"/>
      <c r="S2583" s="681">
        <v>334.98</v>
      </c>
      <c r="T2583" s="681">
        <v>669.96</v>
      </c>
      <c r="U2583" s="681">
        <v>5.96</v>
      </c>
      <c r="V2583" s="675">
        <v>1</v>
      </c>
    </row>
    <row r="2584" s="5" customFormat="1" customHeight="1" spans="1:22">
      <c r="A2584" s="47"/>
      <c r="B2584" s="42"/>
      <c r="C2584" s="47"/>
      <c r="D2584" s="659" t="s">
        <v>775</v>
      </c>
      <c r="E2584" s="672">
        <v>94.6</v>
      </c>
      <c r="F2584" s="673">
        <v>145</v>
      </c>
      <c r="G2584" s="674">
        <v>8.9</v>
      </c>
      <c r="H2584" s="674">
        <v>36.2</v>
      </c>
      <c r="I2584" s="674">
        <v>307</v>
      </c>
      <c r="J2584" s="674">
        <v>24.6</v>
      </c>
      <c r="K2584" s="674">
        <v>68</v>
      </c>
      <c r="L2584" s="674">
        <v>119.1</v>
      </c>
      <c r="M2584" s="674">
        <v>106.9</v>
      </c>
      <c r="N2584" s="674">
        <v>89.8</v>
      </c>
      <c r="O2584" s="672">
        <v>24.5</v>
      </c>
      <c r="P2584" s="681">
        <v>137.35</v>
      </c>
      <c r="Q2584" s="680">
        <v>134.04</v>
      </c>
      <c r="R2584" s="37"/>
      <c r="S2584" s="680">
        <v>135.7</v>
      </c>
      <c r="T2584" s="680">
        <v>574.4</v>
      </c>
      <c r="U2584" s="680">
        <v>1.65</v>
      </c>
      <c r="V2584" s="673">
        <v>1</v>
      </c>
    </row>
    <row r="2585" s="5" customFormat="1" customHeight="1" spans="1:22">
      <c r="A2585" s="47"/>
      <c r="B2585" s="42"/>
      <c r="C2585" s="47"/>
      <c r="D2585" s="659" t="s">
        <v>920</v>
      </c>
      <c r="E2585" s="674">
        <v>90.4</v>
      </c>
      <c r="F2585" s="675">
        <v>148</v>
      </c>
      <c r="G2585" s="674">
        <v>7.8</v>
      </c>
      <c r="H2585" s="674">
        <v>41.8</v>
      </c>
      <c r="I2585" s="674">
        <v>435.4</v>
      </c>
      <c r="J2585" s="674">
        <v>28.8</v>
      </c>
      <c r="K2585" s="674">
        <v>69</v>
      </c>
      <c r="L2585" s="672">
        <v>110.38</v>
      </c>
      <c r="M2585" s="672">
        <v>106.62</v>
      </c>
      <c r="N2585" s="672">
        <v>96.6</v>
      </c>
      <c r="O2585" s="672">
        <v>26.9</v>
      </c>
      <c r="P2585" s="681">
        <v>339</v>
      </c>
      <c r="Q2585" s="681">
        <v>341.24</v>
      </c>
      <c r="R2585" s="37"/>
      <c r="S2585" s="681">
        <v>340.12</v>
      </c>
      <c r="T2585" s="681">
        <v>680.24</v>
      </c>
      <c r="U2585" s="681">
        <v>2.71</v>
      </c>
      <c r="V2585" s="673">
        <v>1</v>
      </c>
    </row>
    <row r="2586" s="5" customFormat="1" customHeight="1" spans="1:22">
      <c r="A2586" s="47"/>
      <c r="B2586" s="42"/>
      <c r="C2586" s="47"/>
      <c r="D2586" s="659" t="s">
        <v>765</v>
      </c>
      <c r="E2586" s="672">
        <v>106</v>
      </c>
      <c r="F2586" s="673">
        <v>155</v>
      </c>
      <c r="G2586" s="674">
        <v>7.6</v>
      </c>
      <c r="H2586" s="674">
        <v>31.5</v>
      </c>
      <c r="I2586" s="674">
        <v>314</v>
      </c>
      <c r="J2586" s="674">
        <v>20.8</v>
      </c>
      <c r="K2586" s="674">
        <v>66</v>
      </c>
      <c r="L2586" s="672">
        <v>146</v>
      </c>
      <c r="M2586" s="672">
        <v>133</v>
      </c>
      <c r="N2586" s="672">
        <v>91</v>
      </c>
      <c r="O2586" s="672">
        <v>25.1</v>
      </c>
      <c r="P2586" s="680">
        <v>160.2</v>
      </c>
      <c r="Q2586" s="680">
        <v>170.5</v>
      </c>
      <c r="R2586" s="37"/>
      <c r="S2586" s="680">
        <v>165.3</v>
      </c>
      <c r="T2586" s="680">
        <v>661.2</v>
      </c>
      <c r="U2586" s="680">
        <v>4.06</v>
      </c>
      <c r="V2586" s="673">
        <v>1</v>
      </c>
    </row>
    <row r="2587" s="5" customFormat="1" customHeight="1" spans="1:22">
      <c r="A2587" s="47"/>
      <c r="B2587" s="42"/>
      <c r="C2587" s="47"/>
      <c r="D2587" s="659" t="s">
        <v>916</v>
      </c>
      <c r="E2587" s="674">
        <v>99.6</v>
      </c>
      <c r="F2587" s="675">
        <v>158</v>
      </c>
      <c r="G2587" s="674">
        <v>5</v>
      </c>
      <c r="H2587" s="674">
        <v>30.6</v>
      </c>
      <c r="I2587" s="674">
        <v>512</v>
      </c>
      <c r="J2587" s="674">
        <v>21.6</v>
      </c>
      <c r="K2587" s="674">
        <v>70.6</v>
      </c>
      <c r="L2587" s="674">
        <v>158</v>
      </c>
      <c r="M2587" s="674">
        <v>148.4</v>
      </c>
      <c r="N2587" s="674">
        <v>93.9</v>
      </c>
      <c r="O2587" s="674">
        <v>27.2</v>
      </c>
      <c r="P2587" s="681">
        <v>360.6</v>
      </c>
      <c r="Q2587" s="681">
        <v>365.5</v>
      </c>
      <c r="R2587" s="37"/>
      <c r="S2587" s="681">
        <v>363.05</v>
      </c>
      <c r="T2587" s="681">
        <v>726.1</v>
      </c>
      <c r="U2587" s="681">
        <v>7.36</v>
      </c>
      <c r="V2587" s="675">
        <v>1</v>
      </c>
    </row>
    <row r="2588" s="5" customFormat="1" customHeight="1" spans="1:22">
      <c r="A2588" s="47"/>
      <c r="B2588" s="42"/>
      <c r="C2588" s="47"/>
      <c r="D2588" s="659" t="s">
        <v>757</v>
      </c>
      <c r="E2588" s="672">
        <v>102.5</v>
      </c>
      <c r="F2588" s="673">
        <v>142</v>
      </c>
      <c r="G2588" s="674">
        <v>8.8</v>
      </c>
      <c r="H2588" s="674">
        <v>34.6</v>
      </c>
      <c r="I2588" s="674">
        <v>293.1</v>
      </c>
      <c r="J2588" s="674">
        <v>23.2</v>
      </c>
      <c r="K2588" s="674">
        <v>67.1</v>
      </c>
      <c r="L2588" s="674">
        <v>133.6</v>
      </c>
      <c r="M2588" s="674">
        <v>124.7</v>
      </c>
      <c r="N2588" s="674">
        <v>93.3</v>
      </c>
      <c r="O2588" s="674">
        <v>25.4</v>
      </c>
      <c r="P2588" s="681">
        <v>346.5</v>
      </c>
      <c r="Q2588" s="681">
        <v>347.2</v>
      </c>
      <c r="R2588" s="37"/>
      <c r="S2588" s="681">
        <v>346.85</v>
      </c>
      <c r="T2588" s="681">
        <v>693.8</v>
      </c>
      <c r="U2588" s="681">
        <v>8.68</v>
      </c>
      <c r="V2588" s="675">
        <v>1</v>
      </c>
    </row>
    <row r="2589" s="5" customFormat="1" customHeight="1" spans="1:22">
      <c r="A2589" s="47"/>
      <c r="B2589" s="42"/>
      <c r="C2589" s="47"/>
      <c r="D2589" s="669" t="s">
        <v>580</v>
      </c>
      <c r="E2589" s="676">
        <v>99</v>
      </c>
      <c r="F2589" s="677">
        <v>149.4</v>
      </c>
      <c r="G2589" s="678">
        <v>7.7</v>
      </c>
      <c r="H2589" s="678">
        <v>35.4</v>
      </c>
      <c r="I2589" s="678">
        <v>379.4</v>
      </c>
      <c r="J2589" s="678">
        <v>23.4</v>
      </c>
      <c r="K2589" s="678">
        <v>66.3</v>
      </c>
      <c r="L2589" s="676">
        <v>132.21</v>
      </c>
      <c r="M2589" s="676">
        <v>122.79</v>
      </c>
      <c r="N2589" s="676">
        <v>92.9</v>
      </c>
      <c r="O2589" s="676">
        <v>26.4</v>
      </c>
      <c r="P2589" s="682">
        <v>266.42</v>
      </c>
      <c r="Q2589" s="682">
        <v>266.17</v>
      </c>
      <c r="R2589" s="37"/>
      <c r="S2589" s="682">
        <v>266.29</v>
      </c>
      <c r="T2589" s="682">
        <v>673.97</v>
      </c>
      <c r="U2589" s="682">
        <v>5.27</v>
      </c>
      <c r="V2589" s="684">
        <v>1</v>
      </c>
    </row>
    <row r="2590" customFormat="1" customHeight="1" spans="1:22">
      <c r="A2590" s="264" t="s">
        <v>871</v>
      </c>
      <c r="B2590" s="27" t="s">
        <v>1118</v>
      </c>
      <c r="C2590" s="265" t="s">
        <v>1119</v>
      </c>
      <c r="D2590" s="274" t="s">
        <v>754</v>
      </c>
      <c r="E2590" s="275">
        <v>105</v>
      </c>
      <c r="F2590" s="276">
        <v>154</v>
      </c>
      <c r="G2590" s="275">
        <v>7.2</v>
      </c>
      <c r="H2590" s="275">
        <v>28.3</v>
      </c>
      <c r="I2590" s="275">
        <v>311.8</v>
      </c>
      <c r="J2590" s="275">
        <v>27.3</v>
      </c>
      <c r="K2590" s="275">
        <v>87.3</v>
      </c>
      <c r="L2590" s="275">
        <v>152.3</v>
      </c>
      <c r="M2590" s="275">
        <v>125.1</v>
      </c>
      <c r="N2590" s="275">
        <v>82.1</v>
      </c>
      <c r="O2590" s="275">
        <v>26.2</v>
      </c>
      <c r="P2590" s="285">
        <v>13.76</v>
      </c>
      <c r="Q2590" s="285">
        <v>13.54</v>
      </c>
      <c r="R2590" s="285">
        <v>51.3</v>
      </c>
      <c r="S2590" s="285">
        <v>13.68</v>
      </c>
      <c r="T2590" s="275">
        <v>616.2</v>
      </c>
      <c r="U2590" s="290">
        <v>3.64</v>
      </c>
      <c r="V2590" s="276">
        <v>1</v>
      </c>
    </row>
    <row r="2591" customFormat="1" customHeight="1" spans="1:22">
      <c r="A2591" s="266"/>
      <c r="B2591" s="42"/>
      <c r="C2591" s="266"/>
      <c r="D2591" s="277" t="s">
        <v>743</v>
      </c>
      <c r="E2591" s="278">
        <v>91.9</v>
      </c>
      <c r="F2591" s="279">
        <v>144</v>
      </c>
      <c r="G2591" s="278">
        <v>7.1</v>
      </c>
      <c r="H2591" s="278">
        <v>30.1</v>
      </c>
      <c r="I2591" s="278">
        <v>326</v>
      </c>
      <c r="J2591" s="278">
        <v>20.9</v>
      </c>
      <c r="K2591" s="278">
        <v>69.5</v>
      </c>
      <c r="L2591" s="278">
        <v>156.7</v>
      </c>
      <c r="M2591" s="278">
        <v>146.7</v>
      </c>
      <c r="N2591" s="278">
        <v>93.6</v>
      </c>
      <c r="O2591" s="278">
        <v>26.1</v>
      </c>
      <c r="P2591" s="286">
        <v>12.35</v>
      </c>
      <c r="Q2591" s="286">
        <v>12.35</v>
      </c>
      <c r="R2591" s="286">
        <v>12.65</v>
      </c>
      <c r="S2591" s="286">
        <v>12.45</v>
      </c>
      <c r="T2591" s="278">
        <v>658.7</v>
      </c>
      <c r="U2591" s="291">
        <v>2.08</v>
      </c>
      <c r="V2591" s="279">
        <v>1</v>
      </c>
    </row>
    <row r="2592" customFormat="1" customHeight="1" spans="1:22">
      <c r="A2592" s="266"/>
      <c r="B2592" s="42"/>
      <c r="C2592" s="266"/>
      <c r="D2592" s="277" t="s">
        <v>803</v>
      </c>
      <c r="E2592" s="278">
        <v>98.8</v>
      </c>
      <c r="F2592" s="279">
        <v>154</v>
      </c>
      <c r="G2592" s="278">
        <v>7.4</v>
      </c>
      <c r="H2592" s="278">
        <v>33.5</v>
      </c>
      <c r="I2592" s="278">
        <v>351.9</v>
      </c>
      <c r="J2592" s="278">
        <v>23.5</v>
      </c>
      <c r="K2592" s="278">
        <v>70.1</v>
      </c>
      <c r="L2592" s="278">
        <v>157.6</v>
      </c>
      <c r="M2592" s="278">
        <v>153.8</v>
      </c>
      <c r="N2592" s="278">
        <v>97.6</v>
      </c>
      <c r="O2592" s="278">
        <v>26.7</v>
      </c>
      <c r="P2592" s="286">
        <v>14.82</v>
      </c>
      <c r="Q2592" s="286">
        <v>14.53</v>
      </c>
      <c r="R2592" s="286">
        <v>14.32</v>
      </c>
      <c r="S2592" s="286">
        <v>14.56</v>
      </c>
      <c r="T2592" s="278">
        <v>727.9</v>
      </c>
      <c r="U2592" s="291">
        <v>2.53</v>
      </c>
      <c r="V2592" s="279">
        <v>1</v>
      </c>
    </row>
    <row r="2593" customFormat="1" customHeight="1" spans="1:22">
      <c r="A2593" s="266"/>
      <c r="B2593" s="42"/>
      <c r="C2593" s="266"/>
      <c r="D2593" s="277" t="s">
        <v>731</v>
      </c>
      <c r="E2593" s="278">
        <v>103</v>
      </c>
      <c r="F2593" s="279">
        <v>136</v>
      </c>
      <c r="G2593" s="278">
        <v>8.5</v>
      </c>
      <c r="H2593" s="278">
        <v>42</v>
      </c>
      <c r="I2593" s="278">
        <v>394.1</v>
      </c>
      <c r="J2593" s="278">
        <v>23.9</v>
      </c>
      <c r="K2593" s="278">
        <v>56.8</v>
      </c>
      <c r="L2593" s="278">
        <v>129.2</v>
      </c>
      <c r="M2593" s="278">
        <v>111.8</v>
      </c>
      <c r="N2593" s="278">
        <v>86.5</v>
      </c>
      <c r="O2593" s="278">
        <v>29.3</v>
      </c>
      <c r="P2593" s="286">
        <v>15.04</v>
      </c>
      <c r="Q2593" s="286">
        <v>15</v>
      </c>
      <c r="R2593" s="286">
        <v>14.87</v>
      </c>
      <c r="S2593" s="286">
        <v>14.97</v>
      </c>
      <c r="T2593" s="278">
        <v>748.5</v>
      </c>
      <c r="U2593" s="291">
        <v>3.15</v>
      </c>
      <c r="V2593" s="279">
        <v>1</v>
      </c>
    </row>
    <row r="2594" customFormat="1" customHeight="1" spans="1:22">
      <c r="A2594" s="266"/>
      <c r="B2594" s="42"/>
      <c r="C2594" s="266"/>
      <c r="D2594" s="277" t="s">
        <v>760</v>
      </c>
      <c r="E2594" s="278">
        <v>85</v>
      </c>
      <c r="F2594" s="279">
        <v>150</v>
      </c>
      <c r="G2594" s="278">
        <v>9.2</v>
      </c>
      <c r="H2594" s="278">
        <v>36.4</v>
      </c>
      <c r="I2594" s="278">
        <v>295.65</v>
      </c>
      <c r="J2594" s="278">
        <v>26.9</v>
      </c>
      <c r="K2594" s="278">
        <v>73.9</v>
      </c>
      <c r="L2594" s="278">
        <v>129.2</v>
      </c>
      <c r="M2594" s="278">
        <v>109.8</v>
      </c>
      <c r="N2594" s="278">
        <v>85</v>
      </c>
      <c r="O2594" s="278">
        <v>30.9</v>
      </c>
      <c r="P2594" s="286">
        <v>16.5</v>
      </c>
      <c r="Q2594" s="286">
        <v>15.5</v>
      </c>
      <c r="R2594" s="286">
        <v>15.8</v>
      </c>
      <c r="S2594" s="286">
        <v>15.93</v>
      </c>
      <c r="T2594" s="278">
        <v>708.2</v>
      </c>
      <c r="U2594" s="291">
        <v>7.17</v>
      </c>
      <c r="V2594" s="279">
        <v>1</v>
      </c>
    </row>
    <row r="2595" customFormat="1" customHeight="1" spans="1:22">
      <c r="A2595" s="266"/>
      <c r="B2595" s="42"/>
      <c r="C2595" s="266"/>
      <c r="D2595" s="277" t="s">
        <v>756</v>
      </c>
      <c r="E2595" s="278">
        <v>89</v>
      </c>
      <c r="F2595" s="279">
        <v>138</v>
      </c>
      <c r="G2595" s="278">
        <v>7.7</v>
      </c>
      <c r="H2595" s="278">
        <v>29.8</v>
      </c>
      <c r="I2595" s="278">
        <v>287</v>
      </c>
      <c r="J2595" s="278">
        <v>25.7</v>
      </c>
      <c r="K2595" s="278">
        <v>86.2</v>
      </c>
      <c r="L2595" s="278">
        <v>154.3</v>
      </c>
      <c r="M2595" s="278">
        <v>140</v>
      </c>
      <c r="N2595" s="278">
        <v>90.7</v>
      </c>
      <c r="O2595" s="278">
        <v>27.9</v>
      </c>
      <c r="P2595" s="286">
        <v>14.95</v>
      </c>
      <c r="Q2595" s="286">
        <v>14.91</v>
      </c>
      <c r="R2595" s="286">
        <v>15.27</v>
      </c>
      <c r="S2595" s="286">
        <v>15.04</v>
      </c>
      <c r="T2595" s="278">
        <v>752.2</v>
      </c>
      <c r="U2595" s="291">
        <v>4.57</v>
      </c>
      <c r="V2595" s="279">
        <v>1</v>
      </c>
    </row>
    <row r="2596" customFormat="1" customHeight="1" spans="1:22">
      <c r="A2596" s="266"/>
      <c r="B2596" s="42"/>
      <c r="C2596" s="266"/>
      <c r="D2596" s="277" t="s">
        <v>732</v>
      </c>
      <c r="E2596" s="278">
        <v>92.1</v>
      </c>
      <c r="F2596" s="279">
        <v>144</v>
      </c>
      <c r="G2596" s="278">
        <v>7.5</v>
      </c>
      <c r="H2596" s="278">
        <v>28.3</v>
      </c>
      <c r="I2596" s="278">
        <v>277.3</v>
      </c>
      <c r="J2596" s="278">
        <v>20.7</v>
      </c>
      <c r="K2596" s="278">
        <v>73.1</v>
      </c>
      <c r="L2596" s="278">
        <v>137.3</v>
      </c>
      <c r="M2596" s="278">
        <v>130.4</v>
      </c>
      <c r="N2596" s="278">
        <v>95</v>
      </c>
      <c r="O2596" s="278">
        <v>26.5</v>
      </c>
      <c r="P2596" s="286">
        <v>13.67</v>
      </c>
      <c r="Q2596" s="286">
        <v>13.22</v>
      </c>
      <c r="R2596" s="286">
        <v>13.8</v>
      </c>
      <c r="S2596" s="286">
        <v>13.56</v>
      </c>
      <c r="T2596" s="278">
        <v>679.9</v>
      </c>
      <c r="U2596" s="291">
        <v>4.49</v>
      </c>
      <c r="V2596" s="279">
        <v>1</v>
      </c>
    </row>
    <row r="2597" customFormat="1" customHeight="1" spans="1:22">
      <c r="A2597" s="266"/>
      <c r="B2597" s="42"/>
      <c r="C2597" s="266"/>
      <c r="D2597" s="277" t="s">
        <v>757</v>
      </c>
      <c r="E2597" s="278">
        <v>98</v>
      </c>
      <c r="F2597" s="279">
        <v>144</v>
      </c>
      <c r="G2597" s="278">
        <v>6.6</v>
      </c>
      <c r="H2597" s="278">
        <v>33.7</v>
      </c>
      <c r="I2597" s="278">
        <v>414</v>
      </c>
      <c r="J2597" s="278">
        <v>23.7</v>
      </c>
      <c r="K2597" s="278">
        <v>70.2</v>
      </c>
      <c r="L2597" s="278">
        <v>118</v>
      </c>
      <c r="M2597" s="278">
        <v>111.7</v>
      </c>
      <c r="N2597" s="278">
        <v>94.6</v>
      </c>
      <c r="O2597" s="278">
        <v>25.4</v>
      </c>
      <c r="P2597" s="286">
        <v>13.66</v>
      </c>
      <c r="Q2597" s="286">
        <v>14.01</v>
      </c>
      <c r="R2597" s="286">
        <v>13.79</v>
      </c>
      <c r="S2597" s="286">
        <v>13.82</v>
      </c>
      <c r="T2597" s="278">
        <v>639.7</v>
      </c>
      <c r="U2597" s="291">
        <v>6.93</v>
      </c>
      <c r="V2597" s="279">
        <v>1</v>
      </c>
    </row>
    <row r="2598" customFormat="1" customHeight="1" spans="1:22">
      <c r="A2598" s="266"/>
      <c r="B2598" s="42"/>
      <c r="C2598" s="266"/>
      <c r="D2598" s="277" t="s">
        <v>753</v>
      </c>
      <c r="E2598" s="278">
        <v>85.4</v>
      </c>
      <c r="F2598" s="279">
        <v>153</v>
      </c>
      <c r="G2598" s="278">
        <v>8.4</v>
      </c>
      <c r="H2598" s="278">
        <v>32.7</v>
      </c>
      <c r="I2598" s="278">
        <v>288.9</v>
      </c>
      <c r="J2598" s="278">
        <v>21.6</v>
      </c>
      <c r="K2598" s="278">
        <v>66.1</v>
      </c>
      <c r="L2598" s="278">
        <v>131.2</v>
      </c>
      <c r="M2598" s="278">
        <v>116.3</v>
      </c>
      <c r="N2598" s="278">
        <v>88.6</v>
      </c>
      <c r="O2598" s="278">
        <v>27.3</v>
      </c>
      <c r="P2598" s="286">
        <v>14.12</v>
      </c>
      <c r="Q2598" s="286">
        <v>13.98</v>
      </c>
      <c r="R2598" s="286">
        <v>14.17</v>
      </c>
      <c r="S2598" s="286">
        <v>14.09</v>
      </c>
      <c r="T2598" s="278">
        <v>626.3</v>
      </c>
      <c r="U2598" s="291">
        <v>4.13</v>
      </c>
      <c r="V2598" s="279">
        <v>1</v>
      </c>
    </row>
    <row r="2599" customFormat="1" customHeight="1" spans="1:22">
      <c r="A2599" s="266"/>
      <c r="B2599" s="42"/>
      <c r="C2599" s="266"/>
      <c r="D2599" s="277" t="s">
        <v>892</v>
      </c>
      <c r="E2599" s="278">
        <v>96</v>
      </c>
      <c r="F2599" s="279">
        <v>150</v>
      </c>
      <c r="G2599" s="278">
        <v>7.2</v>
      </c>
      <c r="H2599" s="278">
        <v>32.7</v>
      </c>
      <c r="I2599" s="278">
        <v>354.2</v>
      </c>
      <c r="J2599" s="278">
        <v>21.8</v>
      </c>
      <c r="K2599" s="278">
        <v>66.7</v>
      </c>
      <c r="L2599" s="278">
        <v>146.5</v>
      </c>
      <c r="M2599" s="278">
        <v>132.6</v>
      </c>
      <c r="N2599" s="278">
        <v>90.5</v>
      </c>
      <c r="O2599" s="278">
        <v>26.8</v>
      </c>
      <c r="P2599" s="286">
        <v>18.64</v>
      </c>
      <c r="Q2599" s="286">
        <v>17.97</v>
      </c>
      <c r="R2599" s="286">
        <v>18.35</v>
      </c>
      <c r="S2599" s="286">
        <v>18.32</v>
      </c>
      <c r="T2599" s="278">
        <v>674.8</v>
      </c>
      <c r="U2599" s="291">
        <v>2.1</v>
      </c>
      <c r="V2599" s="279">
        <v>1</v>
      </c>
    </row>
    <row r="2600" customFormat="1" customHeight="1" spans="1:22">
      <c r="A2600" s="268"/>
      <c r="B2600" s="42"/>
      <c r="C2600" s="268"/>
      <c r="D2600" s="292" t="s">
        <v>580</v>
      </c>
      <c r="E2600" s="293">
        <v>94.4</v>
      </c>
      <c r="F2600" s="294">
        <v>146.7</v>
      </c>
      <c r="G2600" s="293">
        <v>7.7</v>
      </c>
      <c r="H2600" s="293">
        <v>32.7</v>
      </c>
      <c r="I2600" s="293">
        <v>333.9</v>
      </c>
      <c r="J2600" s="293">
        <v>23.6</v>
      </c>
      <c r="K2600" s="293">
        <v>71.8</v>
      </c>
      <c r="L2600" s="293">
        <v>141.2</v>
      </c>
      <c r="M2600" s="293">
        <v>127.8</v>
      </c>
      <c r="N2600" s="293">
        <v>90.4</v>
      </c>
      <c r="O2600" s="293">
        <v>27.3</v>
      </c>
      <c r="P2600" s="298">
        <v>14.75</v>
      </c>
      <c r="Q2600" s="298">
        <v>14.5</v>
      </c>
      <c r="R2600" s="298">
        <v>18.43</v>
      </c>
      <c r="S2600" s="298">
        <v>14.64</v>
      </c>
      <c r="T2600" s="293">
        <v>683.2</v>
      </c>
      <c r="U2600" s="300">
        <v>4.12</v>
      </c>
      <c r="V2600" s="294">
        <v>1</v>
      </c>
    </row>
    <row r="2601" customFormat="1" customHeight="1" spans="1:22">
      <c r="A2601" s="47" t="s">
        <v>866</v>
      </c>
      <c r="B2601" s="42"/>
      <c r="C2601" s="25" t="s">
        <v>1120</v>
      </c>
      <c r="D2601" s="32" t="s">
        <v>754</v>
      </c>
      <c r="E2601" s="295">
        <v>117</v>
      </c>
      <c r="F2601" s="44">
        <v>154</v>
      </c>
      <c r="G2601" s="295">
        <v>7.2</v>
      </c>
      <c r="H2601" s="295">
        <v>28.6</v>
      </c>
      <c r="I2601" s="295">
        <v>297.2</v>
      </c>
      <c r="J2601" s="295">
        <v>22.6</v>
      </c>
      <c r="K2601" s="295">
        <v>79.2</v>
      </c>
      <c r="L2601" s="278">
        <v>149.7</v>
      </c>
      <c r="M2601" s="278">
        <v>126</v>
      </c>
      <c r="N2601" s="278">
        <v>84.2</v>
      </c>
      <c r="O2601" s="278">
        <v>24.5</v>
      </c>
      <c r="P2601" s="286">
        <v>15.77</v>
      </c>
      <c r="Q2601" s="286">
        <v>15.5</v>
      </c>
      <c r="R2601" s="286">
        <v>15.68</v>
      </c>
      <c r="S2601" s="286">
        <v>15.65</v>
      </c>
      <c r="T2601" s="278">
        <v>700.4</v>
      </c>
      <c r="U2601" s="291">
        <v>11.09</v>
      </c>
      <c r="V2601" s="279">
        <v>1</v>
      </c>
    </row>
    <row r="2602" customFormat="1" customHeight="1" spans="1:22">
      <c r="A2602" s="47"/>
      <c r="B2602" s="42"/>
      <c r="C2602" s="47"/>
      <c r="D2602" s="32" t="s">
        <v>743</v>
      </c>
      <c r="E2602" s="295">
        <v>100.6</v>
      </c>
      <c r="F2602" s="44">
        <v>145</v>
      </c>
      <c r="G2602" s="295">
        <v>7.6</v>
      </c>
      <c r="H2602" s="295">
        <v>32.7</v>
      </c>
      <c r="I2602" s="295">
        <v>330.3</v>
      </c>
      <c r="J2602" s="295">
        <v>24.2</v>
      </c>
      <c r="K2602" s="295">
        <v>73.9</v>
      </c>
      <c r="L2602" s="295">
        <v>146</v>
      </c>
      <c r="M2602" s="295">
        <v>138.2</v>
      </c>
      <c r="N2602" s="295">
        <v>94.7</v>
      </c>
      <c r="O2602" s="295">
        <v>27.4</v>
      </c>
      <c r="P2602" s="299">
        <v>13.24</v>
      </c>
      <c r="Q2602" s="299">
        <v>12.12</v>
      </c>
      <c r="R2602" s="299">
        <v>12.71</v>
      </c>
      <c r="S2602" s="299">
        <v>12.69</v>
      </c>
      <c r="T2602" s="295">
        <v>671.7</v>
      </c>
      <c r="U2602" s="43">
        <v>7.56</v>
      </c>
      <c r="V2602" s="44">
        <v>1</v>
      </c>
    </row>
    <row r="2603" customFormat="1" customHeight="1" spans="1:22">
      <c r="A2603" s="47"/>
      <c r="B2603" s="42"/>
      <c r="C2603" s="47"/>
      <c r="D2603" s="32" t="s">
        <v>803</v>
      </c>
      <c r="E2603" s="295">
        <v>102.7</v>
      </c>
      <c r="F2603" s="44">
        <v>147</v>
      </c>
      <c r="G2603" s="295">
        <v>8.8</v>
      </c>
      <c r="H2603" s="295">
        <v>33.6</v>
      </c>
      <c r="I2603" s="295">
        <v>381.1</v>
      </c>
      <c r="J2603" s="295">
        <v>24</v>
      </c>
      <c r="K2603" s="295">
        <v>71.3</v>
      </c>
      <c r="L2603" s="295">
        <v>119.9</v>
      </c>
      <c r="M2603" s="295">
        <v>113.9</v>
      </c>
      <c r="N2603" s="295">
        <v>95</v>
      </c>
      <c r="O2603" s="295">
        <v>26.4</v>
      </c>
      <c r="P2603" s="299">
        <v>13.89</v>
      </c>
      <c r="Q2603" s="299">
        <v>13.13</v>
      </c>
      <c r="R2603" s="299">
        <v>13.68</v>
      </c>
      <c r="S2603" s="299">
        <v>13.57</v>
      </c>
      <c r="T2603" s="295">
        <v>678.4</v>
      </c>
      <c r="U2603" s="43">
        <v>5.74</v>
      </c>
      <c r="V2603" s="279">
        <v>1</v>
      </c>
    </row>
    <row r="2604" customFormat="1" customHeight="1" spans="1:22">
      <c r="A2604" s="47"/>
      <c r="B2604" s="42"/>
      <c r="C2604" s="47"/>
      <c r="D2604" s="32" t="s">
        <v>731</v>
      </c>
      <c r="E2604" s="278">
        <v>103</v>
      </c>
      <c r="F2604" s="279">
        <v>149</v>
      </c>
      <c r="G2604" s="278">
        <v>6.3</v>
      </c>
      <c r="H2604" s="278">
        <v>32</v>
      </c>
      <c r="I2604" s="278">
        <v>408.5</v>
      </c>
      <c r="J2604" s="278">
        <v>23.7</v>
      </c>
      <c r="K2604" s="278">
        <v>74</v>
      </c>
      <c r="L2604" s="278">
        <v>124.9</v>
      </c>
      <c r="M2604" s="278">
        <v>117.6</v>
      </c>
      <c r="N2604" s="278">
        <v>94.1</v>
      </c>
      <c r="O2604" s="278">
        <v>24.6</v>
      </c>
      <c r="P2604" s="286">
        <v>13.35</v>
      </c>
      <c r="Q2604" s="286">
        <v>13.35</v>
      </c>
      <c r="R2604" s="286">
        <v>12.83</v>
      </c>
      <c r="S2604" s="286">
        <v>13.18</v>
      </c>
      <c r="T2604" s="278">
        <v>658.8</v>
      </c>
      <c r="U2604" s="291">
        <v>4.96</v>
      </c>
      <c r="V2604" s="279">
        <v>1</v>
      </c>
    </row>
    <row r="2605" customFormat="1" customHeight="1" spans="1:22">
      <c r="A2605" s="47"/>
      <c r="B2605" s="42"/>
      <c r="C2605" s="47"/>
      <c r="D2605" s="32" t="s">
        <v>760</v>
      </c>
      <c r="E2605" s="295">
        <v>93.1</v>
      </c>
      <c r="F2605" s="279">
        <v>147</v>
      </c>
      <c r="G2605" s="295">
        <v>8.1</v>
      </c>
      <c r="H2605" s="295">
        <v>32.6</v>
      </c>
      <c r="I2605" s="278">
        <v>402.5</v>
      </c>
      <c r="J2605" s="295">
        <v>23.2</v>
      </c>
      <c r="K2605" s="278">
        <v>71.2</v>
      </c>
      <c r="L2605" s="278">
        <v>134.5</v>
      </c>
      <c r="M2605" s="278">
        <v>122</v>
      </c>
      <c r="N2605" s="278">
        <v>90.7</v>
      </c>
      <c r="O2605" s="278">
        <v>25.5</v>
      </c>
      <c r="P2605" s="286">
        <v>14.1</v>
      </c>
      <c r="Q2605" s="286">
        <v>14.15</v>
      </c>
      <c r="R2605" s="286">
        <v>13.64</v>
      </c>
      <c r="S2605" s="286">
        <v>13.96</v>
      </c>
      <c r="T2605" s="278">
        <v>620.6</v>
      </c>
      <c r="U2605" s="291">
        <v>5.57</v>
      </c>
      <c r="V2605" s="44">
        <v>1</v>
      </c>
    </row>
    <row r="2606" customFormat="1" customHeight="1" spans="1:22">
      <c r="A2606" s="47"/>
      <c r="B2606" s="42"/>
      <c r="C2606" s="47"/>
      <c r="D2606" s="32" t="s">
        <v>756</v>
      </c>
      <c r="E2606" s="278">
        <v>104.2</v>
      </c>
      <c r="F2606" s="279">
        <v>146</v>
      </c>
      <c r="G2606" s="278">
        <v>6.5</v>
      </c>
      <c r="H2606" s="278">
        <v>31.1</v>
      </c>
      <c r="I2606" s="278">
        <v>378.5</v>
      </c>
      <c r="J2606" s="278">
        <v>24.4</v>
      </c>
      <c r="K2606" s="278">
        <v>78.5</v>
      </c>
      <c r="L2606" s="278">
        <v>141.6</v>
      </c>
      <c r="M2606" s="278">
        <v>133</v>
      </c>
      <c r="N2606" s="278">
        <v>93.9</v>
      </c>
      <c r="O2606" s="278">
        <v>24.9</v>
      </c>
      <c r="P2606" s="286">
        <v>14</v>
      </c>
      <c r="Q2606" s="286">
        <v>14.38</v>
      </c>
      <c r="R2606" s="286">
        <v>14.86</v>
      </c>
      <c r="S2606" s="286">
        <v>14.41</v>
      </c>
      <c r="T2606" s="278">
        <v>720.7</v>
      </c>
      <c r="U2606" s="291">
        <v>6.4</v>
      </c>
      <c r="V2606" s="279">
        <v>1</v>
      </c>
    </row>
    <row r="2607" customFormat="1" customHeight="1" spans="1:22">
      <c r="A2607" s="47"/>
      <c r="B2607" s="42"/>
      <c r="C2607" s="47"/>
      <c r="D2607" s="32" t="s">
        <v>732</v>
      </c>
      <c r="E2607" s="278">
        <v>104.8</v>
      </c>
      <c r="F2607" s="279">
        <v>146</v>
      </c>
      <c r="G2607" s="278">
        <v>7</v>
      </c>
      <c r="H2607" s="278">
        <v>26.7</v>
      </c>
      <c r="I2607" s="278">
        <v>281.4</v>
      </c>
      <c r="J2607" s="278">
        <v>22.7</v>
      </c>
      <c r="K2607" s="278">
        <v>84.9</v>
      </c>
      <c r="L2607" s="278">
        <v>184.3</v>
      </c>
      <c r="M2607" s="278">
        <v>173.7</v>
      </c>
      <c r="N2607" s="278">
        <v>94.2</v>
      </c>
      <c r="O2607" s="278">
        <v>24.6</v>
      </c>
      <c r="P2607" s="286">
        <v>11.58</v>
      </c>
      <c r="Q2607" s="286">
        <v>11.49</v>
      </c>
      <c r="R2607" s="286">
        <v>11.65</v>
      </c>
      <c r="S2607" s="286">
        <v>11.57</v>
      </c>
      <c r="T2607" s="278">
        <v>578.7</v>
      </c>
      <c r="U2607" s="291">
        <v>2</v>
      </c>
      <c r="V2607" s="279">
        <v>1</v>
      </c>
    </row>
    <row r="2608" customFormat="1" customHeight="1" spans="1:22">
      <c r="A2608" s="47"/>
      <c r="B2608" s="42"/>
      <c r="C2608" s="47"/>
      <c r="D2608" s="32" t="s">
        <v>757</v>
      </c>
      <c r="E2608" s="278">
        <v>95.1</v>
      </c>
      <c r="F2608" s="279">
        <v>150</v>
      </c>
      <c r="G2608" s="278">
        <v>8.1</v>
      </c>
      <c r="H2608" s="278">
        <v>29.5</v>
      </c>
      <c r="I2608" s="278">
        <v>264.4</v>
      </c>
      <c r="J2608" s="278">
        <v>22.3</v>
      </c>
      <c r="K2608" s="278">
        <v>75.4</v>
      </c>
      <c r="L2608" s="278">
        <v>107.6</v>
      </c>
      <c r="M2608" s="278">
        <v>103.9</v>
      </c>
      <c r="N2608" s="278">
        <v>96.6</v>
      </c>
      <c r="O2608" s="278">
        <v>23.7</v>
      </c>
      <c r="P2608" s="286">
        <v>15.49</v>
      </c>
      <c r="Q2608" s="286">
        <v>15.53</v>
      </c>
      <c r="R2608" s="286">
        <v>15.51</v>
      </c>
      <c r="S2608" s="286">
        <v>15.51</v>
      </c>
      <c r="T2608" s="278">
        <v>655</v>
      </c>
      <c r="U2608" s="291">
        <v>7.46</v>
      </c>
      <c r="V2608" s="279">
        <v>1</v>
      </c>
    </row>
    <row r="2609" customFormat="1" customHeight="1" spans="1:22">
      <c r="A2609" s="47"/>
      <c r="B2609" s="42"/>
      <c r="C2609" s="47"/>
      <c r="D2609" s="32" t="s">
        <v>753</v>
      </c>
      <c r="E2609" s="295">
        <v>95</v>
      </c>
      <c r="F2609" s="44">
        <v>147</v>
      </c>
      <c r="G2609" s="295">
        <v>8.2</v>
      </c>
      <c r="H2609" s="278">
        <v>31.3</v>
      </c>
      <c r="I2609" s="278">
        <v>381.7</v>
      </c>
      <c r="J2609" s="278">
        <v>20</v>
      </c>
      <c r="K2609" s="278">
        <v>63.8</v>
      </c>
      <c r="L2609" s="278">
        <v>130.4</v>
      </c>
      <c r="M2609" s="278">
        <v>117.5</v>
      </c>
      <c r="N2609" s="278">
        <v>90.1</v>
      </c>
      <c r="O2609" s="278">
        <v>28.1</v>
      </c>
      <c r="P2609" s="286">
        <v>14.05</v>
      </c>
      <c r="Q2609" s="286">
        <v>14.21</v>
      </c>
      <c r="R2609" s="286">
        <v>14.19</v>
      </c>
      <c r="S2609" s="299">
        <v>14.15</v>
      </c>
      <c r="T2609" s="278">
        <v>643.2</v>
      </c>
      <c r="U2609" s="291">
        <v>5.6</v>
      </c>
      <c r="V2609" s="44">
        <v>2</v>
      </c>
    </row>
    <row r="2610" customFormat="1" customHeight="1" spans="1:22">
      <c r="A2610" s="47"/>
      <c r="B2610" s="42"/>
      <c r="C2610" s="47"/>
      <c r="D2610" s="32" t="s">
        <v>892</v>
      </c>
      <c r="E2610" s="278">
        <v>99.1</v>
      </c>
      <c r="F2610" s="279">
        <v>148</v>
      </c>
      <c r="G2610" s="278">
        <v>6.8</v>
      </c>
      <c r="H2610" s="278">
        <v>35.9</v>
      </c>
      <c r="I2610" s="278">
        <v>427.9</v>
      </c>
      <c r="J2610" s="278">
        <v>25.6</v>
      </c>
      <c r="K2610" s="278">
        <v>71.3</v>
      </c>
      <c r="L2610" s="278">
        <v>134.2</v>
      </c>
      <c r="M2610" s="278">
        <v>122.8</v>
      </c>
      <c r="N2610" s="278">
        <v>91.5</v>
      </c>
      <c r="O2610" s="278">
        <v>25.8</v>
      </c>
      <c r="P2610" s="286">
        <v>25.92</v>
      </c>
      <c r="Q2610" s="286">
        <v>25.63</v>
      </c>
      <c r="R2610" s="286">
        <v>26.46</v>
      </c>
      <c r="S2610" s="286">
        <v>26</v>
      </c>
      <c r="T2610" s="278">
        <v>642.4</v>
      </c>
      <c r="U2610" s="291">
        <v>6.59</v>
      </c>
      <c r="V2610" s="279">
        <v>1</v>
      </c>
    </row>
    <row r="2611" customFormat="1" customHeight="1" spans="1:22">
      <c r="A2611" s="47"/>
      <c r="B2611" s="42"/>
      <c r="C2611" s="47"/>
      <c r="D2611" s="34" t="s">
        <v>580</v>
      </c>
      <c r="E2611" s="293">
        <v>101.5</v>
      </c>
      <c r="F2611" s="294">
        <v>147.9</v>
      </c>
      <c r="G2611" s="293">
        <v>7.5</v>
      </c>
      <c r="H2611" s="293">
        <v>31.4</v>
      </c>
      <c r="I2611" s="293">
        <v>355.4</v>
      </c>
      <c r="J2611" s="293">
        <v>23.3</v>
      </c>
      <c r="K2611" s="293">
        <v>74.3</v>
      </c>
      <c r="L2611" s="293">
        <v>137.3</v>
      </c>
      <c r="M2611" s="293">
        <v>126.9</v>
      </c>
      <c r="N2611" s="293">
        <v>92.5</v>
      </c>
      <c r="O2611" s="293">
        <v>25.5</v>
      </c>
      <c r="P2611" s="298">
        <v>15.1</v>
      </c>
      <c r="Q2611" s="298">
        <v>14.9</v>
      </c>
      <c r="R2611" s="298">
        <v>15.1</v>
      </c>
      <c r="S2611" s="298">
        <v>15.1</v>
      </c>
      <c r="T2611" s="293">
        <v>657</v>
      </c>
      <c r="U2611" s="300">
        <v>6.34</v>
      </c>
      <c r="V2611" s="294">
        <v>1</v>
      </c>
    </row>
    <row r="2612" customFormat="1" customHeight="1" spans="1:22">
      <c r="A2612" s="47" t="s">
        <v>866</v>
      </c>
      <c r="B2612" s="42"/>
      <c r="C2612" s="217" t="s">
        <v>1121</v>
      </c>
      <c r="D2612" s="32" t="s">
        <v>754</v>
      </c>
      <c r="E2612" s="278">
        <v>117</v>
      </c>
      <c r="F2612" s="279">
        <v>154</v>
      </c>
      <c r="G2612" s="278">
        <v>7.2</v>
      </c>
      <c r="H2612" s="278">
        <v>29.6</v>
      </c>
      <c r="I2612" s="278">
        <v>311.1</v>
      </c>
      <c r="J2612" s="278">
        <v>25.3</v>
      </c>
      <c r="K2612" s="278">
        <v>85.4</v>
      </c>
      <c r="L2612" s="278">
        <v>149.7</v>
      </c>
      <c r="M2612" s="278">
        <v>126</v>
      </c>
      <c r="N2612" s="278">
        <v>84.2</v>
      </c>
      <c r="O2612" s="278">
        <v>24.5</v>
      </c>
      <c r="P2612" s="286">
        <v>255.52</v>
      </c>
      <c r="Q2612" s="286">
        <v>254.99</v>
      </c>
      <c r="R2612" s="286"/>
      <c r="S2612" s="286">
        <v>255.26</v>
      </c>
      <c r="T2612" s="278">
        <v>772.7</v>
      </c>
      <c r="U2612" s="291">
        <v>13.38</v>
      </c>
      <c r="V2612" s="279">
        <v>1</v>
      </c>
    </row>
    <row r="2613" customFormat="1" customHeight="1" spans="1:22">
      <c r="A2613" s="47"/>
      <c r="B2613" s="42"/>
      <c r="C2613" s="61"/>
      <c r="D2613" s="32" t="s">
        <v>743</v>
      </c>
      <c r="E2613" s="278">
        <v>101.8</v>
      </c>
      <c r="F2613" s="279">
        <v>148</v>
      </c>
      <c r="G2613" s="278">
        <v>6.9</v>
      </c>
      <c r="H2613" s="278">
        <v>31.5</v>
      </c>
      <c r="I2613" s="278">
        <v>371</v>
      </c>
      <c r="J2613" s="278">
        <v>21.9</v>
      </c>
      <c r="K2613" s="278">
        <v>69.4</v>
      </c>
      <c r="L2613" s="278">
        <v>142.7</v>
      </c>
      <c r="M2613" s="278">
        <v>135.2</v>
      </c>
      <c r="N2613" s="278">
        <v>94.8</v>
      </c>
      <c r="O2613" s="278">
        <v>26</v>
      </c>
      <c r="P2613" s="286">
        <v>151.63</v>
      </c>
      <c r="Q2613" s="286">
        <v>149.48</v>
      </c>
      <c r="R2613" s="299"/>
      <c r="S2613" s="286">
        <v>150.55</v>
      </c>
      <c r="T2613" s="278">
        <v>669.4</v>
      </c>
      <c r="U2613" s="291">
        <v>5.27</v>
      </c>
      <c r="V2613" s="279">
        <v>1</v>
      </c>
    </row>
    <row r="2614" customFormat="1" customHeight="1" spans="1:22">
      <c r="A2614" s="47"/>
      <c r="B2614" s="42"/>
      <c r="C2614" s="61"/>
      <c r="D2614" s="32" t="s">
        <v>803</v>
      </c>
      <c r="E2614" s="278">
        <v>101.3</v>
      </c>
      <c r="F2614" s="279">
        <v>147</v>
      </c>
      <c r="G2614" s="278">
        <v>7.3</v>
      </c>
      <c r="H2614" s="278">
        <v>31.8</v>
      </c>
      <c r="I2614" s="278">
        <v>435</v>
      </c>
      <c r="J2614" s="278">
        <v>24</v>
      </c>
      <c r="K2614" s="278">
        <v>75.6</v>
      </c>
      <c r="L2614" s="278">
        <v>116.8</v>
      </c>
      <c r="M2614" s="278">
        <v>110.9</v>
      </c>
      <c r="N2614" s="278">
        <v>94.9</v>
      </c>
      <c r="O2614" s="278">
        <v>26</v>
      </c>
      <c r="P2614" s="286">
        <v>356.78</v>
      </c>
      <c r="Q2614" s="286">
        <v>336.08</v>
      </c>
      <c r="R2614" s="299"/>
      <c r="S2614" s="286">
        <v>346.43</v>
      </c>
      <c r="T2614" s="278">
        <v>692.9</v>
      </c>
      <c r="U2614" s="291">
        <v>6.92</v>
      </c>
      <c r="V2614" s="279">
        <v>1</v>
      </c>
    </row>
    <row r="2615" customFormat="1" customHeight="1" spans="1:22">
      <c r="A2615" s="47"/>
      <c r="B2615" s="42"/>
      <c r="C2615" s="61"/>
      <c r="D2615" s="32" t="s">
        <v>731</v>
      </c>
      <c r="E2615" s="278">
        <v>104</v>
      </c>
      <c r="F2615" s="279">
        <v>150</v>
      </c>
      <c r="G2615" s="278">
        <v>7.4</v>
      </c>
      <c r="H2615" s="278">
        <v>30.2</v>
      </c>
      <c r="I2615" s="278">
        <v>307.9</v>
      </c>
      <c r="J2615" s="278">
        <v>22.4</v>
      </c>
      <c r="K2615" s="278">
        <v>74.2</v>
      </c>
      <c r="L2615" s="278">
        <v>125.4</v>
      </c>
      <c r="M2615" s="278">
        <v>118.3</v>
      </c>
      <c r="N2615" s="278">
        <v>94.3</v>
      </c>
      <c r="O2615" s="278">
        <v>25.2</v>
      </c>
      <c r="P2615" s="286">
        <v>316.6</v>
      </c>
      <c r="Q2615" s="286">
        <v>324.8</v>
      </c>
      <c r="R2615" s="286"/>
      <c r="S2615" s="286">
        <v>320.7</v>
      </c>
      <c r="T2615" s="278">
        <v>641.4</v>
      </c>
      <c r="U2615" s="291">
        <v>3.95</v>
      </c>
      <c r="V2615" s="279">
        <v>1</v>
      </c>
    </row>
    <row r="2616" customFormat="1" customHeight="1" spans="1:22">
      <c r="A2616" s="47"/>
      <c r="B2616" s="42"/>
      <c r="C2616" s="61"/>
      <c r="D2616" s="32" t="s">
        <v>760</v>
      </c>
      <c r="E2616" s="278">
        <v>95</v>
      </c>
      <c r="F2616" s="279">
        <v>150</v>
      </c>
      <c r="G2616" s="278">
        <v>9.3</v>
      </c>
      <c r="H2616" s="278">
        <v>32.8</v>
      </c>
      <c r="I2616" s="278">
        <v>352.7</v>
      </c>
      <c r="J2616" s="278">
        <v>25.1</v>
      </c>
      <c r="K2616" s="278">
        <v>76.5</v>
      </c>
      <c r="L2616" s="278">
        <v>138.3</v>
      </c>
      <c r="M2616" s="278">
        <v>126.4</v>
      </c>
      <c r="N2616" s="278">
        <v>91.4</v>
      </c>
      <c r="O2616" s="278">
        <v>26.6</v>
      </c>
      <c r="P2616" s="286">
        <v>172.4</v>
      </c>
      <c r="Q2616" s="286">
        <v>171.9</v>
      </c>
      <c r="R2616" s="286"/>
      <c r="S2616" s="286">
        <v>172.15</v>
      </c>
      <c r="T2616" s="278">
        <v>637.6</v>
      </c>
      <c r="U2616" s="291">
        <v>4.9</v>
      </c>
      <c r="V2616" s="279">
        <v>1</v>
      </c>
    </row>
    <row r="2617" customFormat="1" customHeight="1" spans="1:22">
      <c r="A2617" s="47"/>
      <c r="B2617" s="42"/>
      <c r="C2617" s="61"/>
      <c r="D2617" s="32" t="s">
        <v>756</v>
      </c>
      <c r="E2617" s="278">
        <v>95.3</v>
      </c>
      <c r="F2617" s="279">
        <v>145</v>
      </c>
      <c r="G2617" s="278">
        <v>7.5</v>
      </c>
      <c r="H2617" s="278">
        <v>27.8</v>
      </c>
      <c r="I2617" s="278">
        <v>270.7</v>
      </c>
      <c r="J2617" s="278">
        <v>23.9</v>
      </c>
      <c r="K2617" s="278">
        <v>86</v>
      </c>
      <c r="L2617" s="278">
        <v>144.9</v>
      </c>
      <c r="M2617" s="278">
        <v>132.6</v>
      </c>
      <c r="N2617" s="278">
        <v>91.7</v>
      </c>
      <c r="O2617" s="278">
        <v>23.6</v>
      </c>
      <c r="P2617" s="286">
        <v>215.5</v>
      </c>
      <c r="Q2617" s="286">
        <v>198.3</v>
      </c>
      <c r="R2617" s="286"/>
      <c r="S2617" s="286">
        <v>206.9</v>
      </c>
      <c r="T2617" s="278">
        <v>766.3</v>
      </c>
      <c r="U2617" s="291">
        <v>6.7</v>
      </c>
      <c r="V2617" s="279">
        <v>1</v>
      </c>
    </row>
    <row r="2618" s="1" customFormat="1" customHeight="1" spans="1:22">
      <c r="A2618" s="47"/>
      <c r="B2618" s="42"/>
      <c r="C2618" s="61"/>
      <c r="D2618" s="32" t="s">
        <v>732</v>
      </c>
      <c r="E2618" s="278">
        <v>104.8</v>
      </c>
      <c r="F2618" s="279">
        <v>146</v>
      </c>
      <c r="G2618" s="278">
        <v>7</v>
      </c>
      <c r="H2618" s="278">
        <v>26.7</v>
      </c>
      <c r="I2618" s="278">
        <v>281.4</v>
      </c>
      <c r="J2618" s="278">
        <v>22.7</v>
      </c>
      <c r="K2618" s="278">
        <v>84.9</v>
      </c>
      <c r="L2618" s="278">
        <v>184.3</v>
      </c>
      <c r="M2618" s="278">
        <v>173.7</v>
      </c>
      <c r="N2618" s="278">
        <v>94.2</v>
      </c>
      <c r="O2618" s="278">
        <v>24.6</v>
      </c>
      <c r="P2618" s="286">
        <v>153.74</v>
      </c>
      <c r="Q2618" s="286">
        <v>153.9</v>
      </c>
      <c r="R2618" s="286"/>
      <c r="S2618" s="286">
        <v>153.82</v>
      </c>
      <c r="T2618" s="278">
        <v>640.9</v>
      </c>
      <c r="U2618" s="291">
        <v>3.11</v>
      </c>
      <c r="V2618" s="279">
        <v>1</v>
      </c>
    </row>
    <row r="2619" customFormat="1" customHeight="1" spans="1:22">
      <c r="A2619" s="47"/>
      <c r="B2619" s="42"/>
      <c r="C2619" s="61"/>
      <c r="D2619" s="32" t="s">
        <v>757</v>
      </c>
      <c r="E2619" s="278">
        <v>95.1</v>
      </c>
      <c r="F2619" s="279">
        <v>152</v>
      </c>
      <c r="G2619" s="278">
        <v>6.2</v>
      </c>
      <c r="H2619" s="278">
        <v>36.3</v>
      </c>
      <c r="I2619" s="278">
        <v>485.5</v>
      </c>
      <c r="J2619" s="278">
        <v>22.5</v>
      </c>
      <c r="K2619" s="278">
        <v>62</v>
      </c>
      <c r="L2619" s="278">
        <v>131.7</v>
      </c>
      <c r="M2619" s="278">
        <v>126</v>
      </c>
      <c r="N2619" s="278">
        <v>95.7</v>
      </c>
      <c r="O2619" s="278">
        <v>25.8</v>
      </c>
      <c r="P2619" s="286">
        <v>342.5</v>
      </c>
      <c r="Q2619" s="286">
        <v>342.7</v>
      </c>
      <c r="R2619" s="286"/>
      <c r="S2619" s="286">
        <v>342.6</v>
      </c>
      <c r="T2619" s="278">
        <v>685.2</v>
      </c>
      <c r="U2619" s="291">
        <v>1.5</v>
      </c>
      <c r="V2619" s="279">
        <v>1</v>
      </c>
    </row>
    <row r="2620" customFormat="1" customHeight="1" spans="1:22">
      <c r="A2620" s="47"/>
      <c r="B2620" s="42"/>
      <c r="C2620" s="61"/>
      <c r="D2620" s="32" t="s">
        <v>753</v>
      </c>
      <c r="E2620" s="278">
        <v>96</v>
      </c>
      <c r="F2620" s="279">
        <v>147</v>
      </c>
      <c r="G2620" s="278">
        <v>8.2</v>
      </c>
      <c r="H2620" s="278">
        <v>32.2</v>
      </c>
      <c r="I2620" s="278">
        <v>392.7</v>
      </c>
      <c r="J2620" s="278">
        <v>19.5</v>
      </c>
      <c r="K2620" s="278">
        <v>60.5</v>
      </c>
      <c r="L2620" s="278">
        <v>131.4</v>
      </c>
      <c r="M2620" s="278">
        <v>118.8</v>
      </c>
      <c r="N2620" s="278">
        <v>90.4</v>
      </c>
      <c r="O2620" s="278">
        <v>28.1</v>
      </c>
      <c r="P2620" s="286">
        <v>143.8</v>
      </c>
      <c r="Q2620" s="286">
        <v>139.6</v>
      </c>
      <c r="R2620" s="286"/>
      <c r="S2620" s="286">
        <v>141.7</v>
      </c>
      <c r="T2620" s="278">
        <v>629.8</v>
      </c>
      <c r="U2620" s="291">
        <v>3.65</v>
      </c>
      <c r="V2620" s="279">
        <v>1</v>
      </c>
    </row>
    <row r="2621" customFormat="1" customHeight="1" spans="1:22">
      <c r="A2621" s="47"/>
      <c r="B2621" s="42"/>
      <c r="C2621" s="61"/>
      <c r="D2621" s="32" t="s">
        <v>892</v>
      </c>
      <c r="E2621" s="278">
        <v>99.4</v>
      </c>
      <c r="F2621" s="279">
        <v>150</v>
      </c>
      <c r="G2621" s="278">
        <v>6.9</v>
      </c>
      <c r="H2621" s="278">
        <v>33.9</v>
      </c>
      <c r="I2621" s="278">
        <v>391.4</v>
      </c>
      <c r="J2621" s="278">
        <v>24</v>
      </c>
      <c r="K2621" s="278">
        <v>70.8</v>
      </c>
      <c r="L2621" s="278">
        <v>127</v>
      </c>
      <c r="M2621" s="278">
        <v>113.5</v>
      </c>
      <c r="N2621" s="278">
        <v>89.4</v>
      </c>
      <c r="O2621" s="278">
        <v>25.5</v>
      </c>
      <c r="P2621" s="286">
        <v>142.59</v>
      </c>
      <c r="Q2621" s="286">
        <v>144.85</v>
      </c>
      <c r="R2621" s="286"/>
      <c r="S2621" s="286">
        <v>143.72</v>
      </c>
      <c r="T2621" s="278">
        <v>639.1</v>
      </c>
      <c r="U2621" s="291">
        <v>3.11</v>
      </c>
      <c r="V2621" s="279">
        <v>1</v>
      </c>
    </row>
    <row r="2622" customFormat="1" customHeight="1" spans="1:22">
      <c r="A2622" s="47"/>
      <c r="B2622" s="42"/>
      <c r="C2622" s="61"/>
      <c r="D2622" s="34" t="s">
        <v>580</v>
      </c>
      <c r="E2622" s="293">
        <v>101</v>
      </c>
      <c r="F2622" s="294">
        <v>148.9</v>
      </c>
      <c r="G2622" s="293">
        <v>7.4</v>
      </c>
      <c r="H2622" s="293">
        <v>31.3</v>
      </c>
      <c r="I2622" s="293">
        <v>359.9</v>
      </c>
      <c r="J2622" s="293">
        <v>23.1</v>
      </c>
      <c r="K2622" s="293">
        <v>74.5</v>
      </c>
      <c r="L2622" s="293">
        <v>139.2</v>
      </c>
      <c r="M2622" s="293">
        <v>128.1</v>
      </c>
      <c r="N2622" s="293">
        <v>92.1</v>
      </c>
      <c r="O2622" s="293">
        <v>25.6</v>
      </c>
      <c r="P2622" s="298">
        <v>225.1</v>
      </c>
      <c r="Q2622" s="298">
        <v>221.7</v>
      </c>
      <c r="R2622" s="301"/>
      <c r="S2622" s="298">
        <v>223.4</v>
      </c>
      <c r="T2622" s="293">
        <v>677.5</v>
      </c>
      <c r="U2622" s="300">
        <v>5.34</v>
      </c>
      <c r="V2622" s="294">
        <v>1</v>
      </c>
    </row>
    <row r="2623" s="6" customFormat="1" customHeight="1" spans="1:22">
      <c r="A2623" s="347" t="s">
        <v>861</v>
      </c>
      <c r="B2623" s="419" t="s">
        <v>1122</v>
      </c>
      <c r="C2623" s="419" t="s">
        <v>1122</v>
      </c>
      <c r="D2623" s="349" t="s">
        <v>973</v>
      </c>
      <c r="E2623" s="360">
        <v>92</v>
      </c>
      <c r="F2623" s="360">
        <v>146</v>
      </c>
      <c r="G2623" s="360">
        <v>8.79</v>
      </c>
      <c r="H2623" s="360">
        <v>32.82</v>
      </c>
      <c r="I2623" s="360">
        <v>395.9</v>
      </c>
      <c r="J2623" s="360">
        <v>26.62</v>
      </c>
      <c r="K2623" s="360">
        <v>81.1</v>
      </c>
      <c r="L2623" s="360">
        <v>110</v>
      </c>
      <c r="M2623" s="360">
        <v>98.7</v>
      </c>
      <c r="N2623" s="360">
        <v>89.73</v>
      </c>
      <c r="O2623" s="360">
        <v>28</v>
      </c>
      <c r="P2623" s="369">
        <v>15.49</v>
      </c>
      <c r="Q2623" s="369">
        <v>15.44</v>
      </c>
      <c r="R2623" s="369">
        <v>14.81</v>
      </c>
      <c r="S2623" s="369">
        <v>15.25</v>
      </c>
      <c r="T2623" s="369">
        <v>677.97</v>
      </c>
      <c r="U2623" s="371">
        <v>-0.48</v>
      </c>
      <c r="V2623" s="372">
        <v>2</v>
      </c>
    </row>
    <row r="2624" s="6" customFormat="1" customHeight="1" spans="1:22">
      <c r="A2624" s="351"/>
      <c r="B2624" s="420"/>
      <c r="C2624" s="420"/>
      <c r="D2624" s="349" t="s">
        <v>785</v>
      </c>
      <c r="E2624" s="360">
        <v>91</v>
      </c>
      <c r="F2624" s="360">
        <v>147</v>
      </c>
      <c r="G2624" s="360">
        <v>10.5</v>
      </c>
      <c r="H2624" s="360">
        <v>36.6</v>
      </c>
      <c r="I2624" s="360">
        <v>249</v>
      </c>
      <c r="J2624" s="360">
        <v>25.6</v>
      </c>
      <c r="K2624" s="360">
        <v>70</v>
      </c>
      <c r="L2624" s="360">
        <v>116</v>
      </c>
      <c r="M2624" s="360">
        <v>114</v>
      </c>
      <c r="N2624" s="360">
        <v>98</v>
      </c>
      <c r="O2624" s="360"/>
      <c r="P2624" s="369">
        <v>15.15</v>
      </c>
      <c r="Q2624" s="369">
        <v>15.1</v>
      </c>
      <c r="R2624" s="369">
        <v>14.4</v>
      </c>
      <c r="S2624" s="369">
        <v>14.8833333333333</v>
      </c>
      <c r="T2624" s="369">
        <v>734.979423868313</v>
      </c>
      <c r="U2624" s="371">
        <v>5.40604343720493</v>
      </c>
      <c r="V2624" s="372">
        <v>1</v>
      </c>
    </row>
    <row r="2625" s="6" customFormat="1" customHeight="1" spans="1:22">
      <c r="A2625" s="351"/>
      <c r="B2625" s="420"/>
      <c r="C2625" s="420"/>
      <c r="D2625" s="349" t="s">
        <v>850</v>
      </c>
      <c r="E2625" s="360">
        <v>98</v>
      </c>
      <c r="F2625" s="360">
        <v>152</v>
      </c>
      <c r="G2625" s="360">
        <v>7.5</v>
      </c>
      <c r="H2625" s="360">
        <v>32.2</v>
      </c>
      <c r="I2625" s="360">
        <v>329.3</v>
      </c>
      <c r="J2625" s="360">
        <v>22.2</v>
      </c>
      <c r="K2625" s="360">
        <v>68.9</v>
      </c>
      <c r="L2625" s="360">
        <v>118.63</v>
      </c>
      <c r="M2625" s="360">
        <v>109.14</v>
      </c>
      <c r="N2625" s="360">
        <v>92</v>
      </c>
      <c r="O2625" s="360">
        <v>30</v>
      </c>
      <c r="P2625" s="369">
        <v>13.08</v>
      </c>
      <c r="Q2625" s="369">
        <v>13.36</v>
      </c>
      <c r="R2625" s="369">
        <v>13.66</v>
      </c>
      <c r="S2625" s="369">
        <v>13.36</v>
      </c>
      <c r="T2625" s="369">
        <v>668</v>
      </c>
      <c r="U2625" s="371">
        <v>1.75</v>
      </c>
      <c r="V2625" s="372">
        <v>1</v>
      </c>
    </row>
    <row r="2626" s="6" customFormat="1" customHeight="1" spans="1:22">
      <c r="A2626" s="351"/>
      <c r="B2626" s="420"/>
      <c r="C2626" s="420"/>
      <c r="D2626" s="349" t="s">
        <v>880</v>
      </c>
      <c r="E2626" s="360">
        <v>102.5</v>
      </c>
      <c r="F2626" s="360">
        <v>149</v>
      </c>
      <c r="G2626" s="360">
        <v>8</v>
      </c>
      <c r="H2626" s="360">
        <v>29.1</v>
      </c>
      <c r="I2626" s="360">
        <v>263.8</v>
      </c>
      <c r="J2626" s="360">
        <v>22.3</v>
      </c>
      <c r="K2626" s="360">
        <v>76.6</v>
      </c>
      <c r="L2626" s="360">
        <v>158.3</v>
      </c>
      <c r="M2626" s="360">
        <v>145.5</v>
      </c>
      <c r="N2626" s="360">
        <v>91.9</v>
      </c>
      <c r="O2626" s="360">
        <v>27.6</v>
      </c>
      <c r="P2626" s="369">
        <v>14.39</v>
      </c>
      <c r="Q2626" s="369">
        <v>14.74</v>
      </c>
      <c r="R2626" s="369">
        <v>14.5</v>
      </c>
      <c r="S2626" s="369">
        <v>14.54</v>
      </c>
      <c r="T2626" s="369">
        <v>727.2</v>
      </c>
      <c r="U2626" s="371">
        <v>5.5</v>
      </c>
      <c r="V2626" s="372">
        <v>1</v>
      </c>
    </row>
    <row r="2627" s="6" customFormat="1" customHeight="1" spans="1:22">
      <c r="A2627" s="351"/>
      <c r="B2627" s="420"/>
      <c r="C2627" s="420"/>
      <c r="D2627" s="349" t="s">
        <v>736</v>
      </c>
      <c r="E2627" s="360">
        <v>107.7</v>
      </c>
      <c r="F2627" s="360">
        <v>150</v>
      </c>
      <c r="G2627" s="360">
        <v>8.5</v>
      </c>
      <c r="H2627" s="360">
        <v>34.8</v>
      </c>
      <c r="I2627" s="360">
        <v>309.4</v>
      </c>
      <c r="J2627" s="360">
        <v>24.8</v>
      </c>
      <c r="K2627" s="360">
        <v>71.3</v>
      </c>
      <c r="L2627" s="360">
        <v>128.3</v>
      </c>
      <c r="M2627" s="360">
        <v>123.3</v>
      </c>
      <c r="N2627" s="360">
        <v>96.1</v>
      </c>
      <c r="O2627" s="360">
        <v>26.2</v>
      </c>
      <c r="P2627" s="369">
        <v>17.2</v>
      </c>
      <c r="Q2627" s="369">
        <v>17.65</v>
      </c>
      <c r="R2627" s="369">
        <v>17.9</v>
      </c>
      <c r="S2627" s="369">
        <v>17.58</v>
      </c>
      <c r="T2627" s="369">
        <v>728.9</v>
      </c>
      <c r="U2627" s="371">
        <v>4.50179211469534</v>
      </c>
      <c r="V2627" s="372">
        <v>1</v>
      </c>
    </row>
    <row r="2628" s="6" customFormat="1" customHeight="1" spans="1:22">
      <c r="A2628" s="351"/>
      <c r="B2628" s="420"/>
      <c r="C2628" s="420"/>
      <c r="D2628" s="349" t="s">
        <v>784</v>
      </c>
      <c r="E2628" s="360">
        <v>95.4</v>
      </c>
      <c r="F2628" s="360">
        <v>157</v>
      </c>
      <c r="G2628" s="360">
        <v>7.76</v>
      </c>
      <c r="H2628" s="360">
        <v>37.3</v>
      </c>
      <c r="I2628" s="360">
        <v>380.7</v>
      </c>
      <c r="J2628" s="360">
        <v>26.54</v>
      </c>
      <c r="K2628" s="360">
        <v>71.2</v>
      </c>
      <c r="L2628" s="360">
        <v>120.8</v>
      </c>
      <c r="M2628" s="360">
        <v>116.8</v>
      </c>
      <c r="N2628" s="360">
        <v>96.7</v>
      </c>
      <c r="O2628" s="360">
        <v>27.9</v>
      </c>
      <c r="P2628" s="369">
        <v>16.695</v>
      </c>
      <c r="Q2628" s="369">
        <v>16.676</v>
      </c>
      <c r="R2628" s="369">
        <v>17.041</v>
      </c>
      <c r="S2628" s="369">
        <v>16.804</v>
      </c>
      <c r="T2628" s="369">
        <v>746.8</v>
      </c>
      <c r="U2628" s="371">
        <v>7.08</v>
      </c>
      <c r="V2628" s="372">
        <v>1</v>
      </c>
    </row>
    <row r="2629" s="6" customFormat="1" customHeight="1" spans="1:22">
      <c r="A2629" s="351"/>
      <c r="B2629" s="420"/>
      <c r="C2629" s="420"/>
      <c r="D2629" s="349" t="s">
        <v>781</v>
      </c>
      <c r="E2629" s="360">
        <v>99</v>
      </c>
      <c r="F2629" s="360">
        <v>139</v>
      </c>
      <c r="G2629" s="360">
        <v>7.5</v>
      </c>
      <c r="H2629" s="360">
        <v>37.6</v>
      </c>
      <c r="I2629" s="360">
        <v>401</v>
      </c>
      <c r="J2629" s="360">
        <v>20.2</v>
      </c>
      <c r="K2629" s="360">
        <v>53.7</v>
      </c>
      <c r="L2629" s="360">
        <v>118.4</v>
      </c>
      <c r="M2629" s="360">
        <v>110.7</v>
      </c>
      <c r="N2629" s="360">
        <v>93.9</v>
      </c>
      <c r="O2629" s="360">
        <v>29.6</v>
      </c>
      <c r="P2629" s="369">
        <v>13.8</v>
      </c>
      <c r="Q2629" s="369">
        <v>13.9</v>
      </c>
      <c r="R2629" s="369">
        <v>14.1</v>
      </c>
      <c r="S2629" s="369">
        <v>13.9</v>
      </c>
      <c r="T2629" s="369">
        <v>697.1</v>
      </c>
      <c r="U2629" s="371">
        <v>1.14</v>
      </c>
      <c r="V2629" s="372">
        <v>1</v>
      </c>
    </row>
    <row r="2630" s="6" customFormat="1" customHeight="1" spans="1:22">
      <c r="A2630" s="351"/>
      <c r="B2630" s="420"/>
      <c r="C2630" s="420"/>
      <c r="D2630" s="349" t="s">
        <v>815</v>
      </c>
      <c r="E2630" s="360">
        <v>95</v>
      </c>
      <c r="F2630" s="360">
        <v>158</v>
      </c>
      <c r="G2630" s="360">
        <v>10.29</v>
      </c>
      <c r="H2630" s="360">
        <v>28.25</v>
      </c>
      <c r="I2630" s="360">
        <v>274.69</v>
      </c>
      <c r="J2630" s="360">
        <v>22.67</v>
      </c>
      <c r="K2630" s="360">
        <v>80.22</v>
      </c>
      <c r="L2630" s="360">
        <v>83.3</v>
      </c>
      <c r="M2630" s="360">
        <v>79.9</v>
      </c>
      <c r="N2630" s="360">
        <v>95.9</v>
      </c>
      <c r="O2630" s="360">
        <v>26.7</v>
      </c>
      <c r="P2630" s="369">
        <v>11.46</v>
      </c>
      <c r="Q2630" s="369">
        <v>11.59</v>
      </c>
      <c r="R2630" s="369">
        <v>11.91</v>
      </c>
      <c r="S2630" s="369">
        <v>11.66</v>
      </c>
      <c r="T2630" s="369">
        <v>582.77</v>
      </c>
      <c r="U2630" s="371">
        <v>-2.3</v>
      </c>
      <c r="V2630" s="372">
        <v>2</v>
      </c>
    </row>
    <row r="2631" s="6" customFormat="1" customHeight="1" spans="1:22">
      <c r="A2631" s="351"/>
      <c r="B2631" s="420"/>
      <c r="C2631" s="420"/>
      <c r="D2631" s="349" t="s">
        <v>794</v>
      </c>
      <c r="E2631" s="360">
        <v>84.2</v>
      </c>
      <c r="F2631" s="360">
        <v>148</v>
      </c>
      <c r="G2631" s="360">
        <v>7.1</v>
      </c>
      <c r="H2631" s="360">
        <v>26</v>
      </c>
      <c r="I2631" s="360">
        <v>366.2</v>
      </c>
      <c r="J2631" s="360">
        <v>18.7</v>
      </c>
      <c r="K2631" s="360">
        <v>71.9</v>
      </c>
      <c r="L2631" s="360">
        <v>131.2</v>
      </c>
      <c r="M2631" s="360">
        <v>127</v>
      </c>
      <c r="N2631" s="360">
        <v>96.8</v>
      </c>
      <c r="O2631" s="360">
        <v>29.7</v>
      </c>
      <c r="P2631" s="369">
        <v>13.94</v>
      </c>
      <c r="Q2631" s="369">
        <v>14.61</v>
      </c>
      <c r="R2631" s="369">
        <v>13.76</v>
      </c>
      <c r="S2631" s="369">
        <v>14.1</v>
      </c>
      <c r="T2631" s="369">
        <v>705</v>
      </c>
      <c r="U2631" s="371">
        <v>3.85</v>
      </c>
      <c r="V2631" s="372">
        <v>1</v>
      </c>
    </row>
    <row r="2632" s="6" customFormat="1" customHeight="1" spans="1:22">
      <c r="A2632" s="351"/>
      <c r="B2632" s="420"/>
      <c r="C2632" s="420"/>
      <c r="D2632" s="349" t="s">
        <v>727</v>
      </c>
      <c r="E2632" s="360">
        <v>105</v>
      </c>
      <c r="F2632" s="360">
        <v>147</v>
      </c>
      <c r="G2632" s="360">
        <v>7.4</v>
      </c>
      <c r="H2632" s="360">
        <v>31.2</v>
      </c>
      <c r="I2632" s="360">
        <v>423.6</v>
      </c>
      <c r="J2632" s="360">
        <v>22.8</v>
      </c>
      <c r="K2632" s="360">
        <v>73.1</v>
      </c>
      <c r="L2632" s="360">
        <v>127.4</v>
      </c>
      <c r="M2632" s="360">
        <v>123.8</v>
      </c>
      <c r="N2632" s="360">
        <v>97.2</v>
      </c>
      <c r="O2632" s="360">
        <v>28.8</v>
      </c>
      <c r="P2632" s="369">
        <v>16.92</v>
      </c>
      <c r="Q2632" s="369">
        <v>16.64</v>
      </c>
      <c r="R2632" s="369">
        <v>16.68</v>
      </c>
      <c r="S2632" s="369">
        <v>16.75</v>
      </c>
      <c r="T2632" s="369">
        <v>715.7</v>
      </c>
      <c r="U2632" s="371">
        <v>1.78</v>
      </c>
      <c r="V2632" s="372">
        <v>1</v>
      </c>
    </row>
    <row r="2633" s="6" customFormat="1" customHeight="1" spans="1:22">
      <c r="A2633" s="351"/>
      <c r="B2633" s="420"/>
      <c r="C2633" s="420"/>
      <c r="D2633" s="349" t="s">
        <v>788</v>
      </c>
      <c r="E2633" s="360">
        <v>99</v>
      </c>
      <c r="F2633" s="360">
        <v>150</v>
      </c>
      <c r="G2633" s="360">
        <v>7.2</v>
      </c>
      <c r="H2633" s="360">
        <v>25.2</v>
      </c>
      <c r="I2633" s="360">
        <v>349.5</v>
      </c>
      <c r="J2633" s="360">
        <v>21.8</v>
      </c>
      <c r="K2633" s="360">
        <v>86.2</v>
      </c>
      <c r="L2633" s="360">
        <v>130.3</v>
      </c>
      <c r="M2633" s="360">
        <v>122.1</v>
      </c>
      <c r="N2633" s="360">
        <v>93.7</v>
      </c>
      <c r="O2633" s="360">
        <v>26</v>
      </c>
      <c r="P2633" s="369">
        <v>13.23</v>
      </c>
      <c r="Q2633" s="369">
        <v>13.36</v>
      </c>
      <c r="R2633" s="369">
        <v>13.35</v>
      </c>
      <c r="S2633" s="369">
        <v>13.3133333333333</v>
      </c>
      <c r="T2633" s="369">
        <v>665.666666666667</v>
      </c>
      <c r="U2633" s="371">
        <v>3.82115934494411</v>
      </c>
      <c r="V2633" s="372">
        <v>1</v>
      </c>
    </row>
    <row r="2634" s="6" customFormat="1" customHeight="1" spans="1:22">
      <c r="A2634" s="351"/>
      <c r="B2634" s="420"/>
      <c r="C2634" s="420"/>
      <c r="D2634" s="349" t="s">
        <v>786</v>
      </c>
      <c r="E2634" s="360">
        <v>92</v>
      </c>
      <c r="F2634" s="360">
        <v>151</v>
      </c>
      <c r="G2634" s="360">
        <v>7.2</v>
      </c>
      <c r="H2634" s="360">
        <v>35.2</v>
      </c>
      <c r="I2634" s="360">
        <v>388.9</v>
      </c>
      <c r="J2634" s="360">
        <v>23.2</v>
      </c>
      <c r="K2634" s="360">
        <v>65.9</v>
      </c>
      <c r="L2634" s="360">
        <v>130.3</v>
      </c>
      <c r="M2634" s="360">
        <v>122.1</v>
      </c>
      <c r="N2634" s="360">
        <v>93.7</v>
      </c>
      <c r="O2634" s="360">
        <v>25.2</v>
      </c>
      <c r="P2634" s="369">
        <v>12.11</v>
      </c>
      <c r="Q2634" s="369">
        <v>11.98</v>
      </c>
      <c r="R2634" s="369">
        <v>12.1</v>
      </c>
      <c r="S2634" s="369">
        <v>12.0633333333333</v>
      </c>
      <c r="T2634" s="369">
        <v>603.166666666667</v>
      </c>
      <c r="U2634" s="371">
        <v>2.4922118380062</v>
      </c>
      <c r="V2634" s="372">
        <v>1</v>
      </c>
    </row>
    <row r="2635" s="7" customFormat="1" customHeight="1" spans="1:22">
      <c r="A2635" s="353"/>
      <c r="B2635" s="420"/>
      <c r="C2635" s="421"/>
      <c r="D2635" s="355" t="s">
        <v>580</v>
      </c>
      <c r="E2635" s="361">
        <v>96.7333333333333</v>
      </c>
      <c r="F2635" s="361">
        <v>149.5</v>
      </c>
      <c r="G2635" s="361">
        <v>8.145</v>
      </c>
      <c r="H2635" s="361">
        <v>32.1891666666667</v>
      </c>
      <c r="I2635" s="361">
        <v>344.3325</v>
      </c>
      <c r="J2635" s="361">
        <v>23.1191666666667</v>
      </c>
      <c r="K2635" s="361">
        <v>72.51</v>
      </c>
      <c r="L2635" s="361">
        <v>122.744166666667</v>
      </c>
      <c r="M2635" s="361">
        <v>116.086666666667</v>
      </c>
      <c r="N2635" s="361">
        <v>94.6358333333333</v>
      </c>
      <c r="O2635" s="361">
        <v>27.7909090909091</v>
      </c>
      <c r="P2635" s="370">
        <v>14.4554166666667</v>
      </c>
      <c r="Q2635" s="370">
        <v>14.5871666666667</v>
      </c>
      <c r="R2635" s="370">
        <v>14.5175833333333</v>
      </c>
      <c r="S2635" s="370">
        <v>14.517</v>
      </c>
      <c r="T2635" s="370">
        <v>687.771063100137</v>
      </c>
      <c r="U2635" s="373">
        <v>2.94624733201095</v>
      </c>
      <c r="V2635" s="374">
        <v>1</v>
      </c>
    </row>
    <row r="2636" s="6" customFormat="1" customHeight="1" spans="1:22">
      <c r="A2636" s="347" t="s">
        <v>941</v>
      </c>
      <c r="B2636" s="420"/>
      <c r="C2636" s="348" t="s">
        <v>1123</v>
      </c>
      <c r="D2636" s="349" t="s">
        <v>973</v>
      </c>
      <c r="E2636" s="360">
        <v>93.5</v>
      </c>
      <c r="F2636" s="360">
        <v>148</v>
      </c>
      <c r="G2636" s="360">
        <v>7.84</v>
      </c>
      <c r="H2636" s="360">
        <v>33.86</v>
      </c>
      <c r="I2636" s="360">
        <v>432.1</v>
      </c>
      <c r="J2636" s="360">
        <v>26.67</v>
      </c>
      <c r="K2636" s="360">
        <v>78.8</v>
      </c>
      <c r="L2636" s="360">
        <v>82.5</v>
      </c>
      <c r="M2636" s="360">
        <v>80.9</v>
      </c>
      <c r="N2636" s="360">
        <v>98.1</v>
      </c>
      <c r="O2636" s="360">
        <v>31.2</v>
      </c>
      <c r="P2636" s="369">
        <v>14.9</v>
      </c>
      <c r="Q2636" s="369">
        <v>14.9</v>
      </c>
      <c r="R2636" s="369">
        <v>14.7</v>
      </c>
      <c r="S2636" s="369">
        <v>14.8333333333333</v>
      </c>
      <c r="T2636" s="369">
        <v>659.259259259259</v>
      </c>
      <c r="U2636" s="371">
        <v>3.24825986078887</v>
      </c>
      <c r="V2636" s="372">
        <v>1</v>
      </c>
    </row>
    <row r="2637" s="6" customFormat="1" customHeight="1" spans="1:22">
      <c r="A2637" s="351"/>
      <c r="B2637" s="420"/>
      <c r="C2637" s="352"/>
      <c r="D2637" s="349" t="s">
        <v>850</v>
      </c>
      <c r="E2637" s="360">
        <v>100</v>
      </c>
      <c r="F2637" s="360">
        <v>154</v>
      </c>
      <c r="G2637" s="360">
        <v>7.6</v>
      </c>
      <c r="H2637" s="360">
        <v>33.1</v>
      </c>
      <c r="I2637" s="360">
        <v>335.5</v>
      </c>
      <c r="J2637" s="360">
        <v>24.3</v>
      </c>
      <c r="K2637" s="360">
        <v>73.4</v>
      </c>
      <c r="L2637" s="360">
        <v>125.6</v>
      </c>
      <c r="M2637" s="360">
        <v>119.5</v>
      </c>
      <c r="N2637" s="360">
        <v>95.1</v>
      </c>
      <c r="O2637" s="360">
        <v>27.2</v>
      </c>
      <c r="P2637" s="369">
        <v>13.33</v>
      </c>
      <c r="Q2637" s="369">
        <v>11.92</v>
      </c>
      <c r="R2637" s="369">
        <v>12.65</v>
      </c>
      <c r="S2637" s="369">
        <v>12.63</v>
      </c>
      <c r="T2637" s="369">
        <v>631.5</v>
      </c>
      <c r="U2637" s="371">
        <v>3.6</v>
      </c>
      <c r="V2637" s="372">
        <v>1</v>
      </c>
    </row>
    <row r="2638" s="6" customFormat="1" customHeight="1" spans="1:22">
      <c r="A2638" s="351"/>
      <c r="B2638" s="420"/>
      <c r="C2638" s="352"/>
      <c r="D2638" s="349" t="s">
        <v>880</v>
      </c>
      <c r="E2638" s="360">
        <v>108.4</v>
      </c>
      <c r="F2638" s="360">
        <v>145</v>
      </c>
      <c r="G2638" s="360">
        <v>7.2</v>
      </c>
      <c r="H2638" s="360">
        <v>30.4</v>
      </c>
      <c r="I2638" s="360">
        <v>322.2</v>
      </c>
      <c r="J2638" s="360">
        <v>21.2</v>
      </c>
      <c r="K2638" s="360">
        <v>69.7</v>
      </c>
      <c r="L2638" s="360">
        <v>136.5</v>
      </c>
      <c r="M2638" s="360">
        <v>126</v>
      </c>
      <c r="N2638" s="360">
        <v>92.3</v>
      </c>
      <c r="O2638" s="360">
        <v>27.3</v>
      </c>
      <c r="P2638" s="369">
        <v>13.78</v>
      </c>
      <c r="Q2638" s="369">
        <v>13.98</v>
      </c>
      <c r="R2638" s="369">
        <v>13.6</v>
      </c>
      <c r="S2638" s="369">
        <v>13.79</v>
      </c>
      <c r="T2638" s="369">
        <v>689.54</v>
      </c>
      <c r="U2638" s="371">
        <v>2.99</v>
      </c>
      <c r="V2638" s="372">
        <v>1</v>
      </c>
    </row>
    <row r="2639" s="6" customFormat="1" customHeight="1" spans="1:22">
      <c r="A2639" s="351"/>
      <c r="B2639" s="420"/>
      <c r="C2639" s="352"/>
      <c r="D2639" s="349" t="s">
        <v>736</v>
      </c>
      <c r="E2639" s="360">
        <v>112.7</v>
      </c>
      <c r="F2639" s="360">
        <v>148</v>
      </c>
      <c r="G2639" s="360">
        <v>7.1</v>
      </c>
      <c r="H2639" s="360">
        <v>29.2</v>
      </c>
      <c r="I2639" s="360">
        <v>311.267605633803</v>
      </c>
      <c r="J2639" s="360">
        <v>22.7</v>
      </c>
      <c r="K2639" s="360">
        <v>77.7</v>
      </c>
      <c r="L2639" s="360">
        <v>116.6</v>
      </c>
      <c r="M2639" s="360">
        <v>106.3</v>
      </c>
      <c r="N2639" s="360">
        <v>91.1663807890223</v>
      </c>
      <c r="O2639" s="360">
        <v>28.8</v>
      </c>
      <c r="P2639" s="369">
        <v>16.4</v>
      </c>
      <c r="Q2639" s="369">
        <v>16.5</v>
      </c>
      <c r="R2639" s="369">
        <v>16.7</v>
      </c>
      <c r="S2639" s="369">
        <v>16.5333333333333</v>
      </c>
      <c r="T2639" s="369">
        <v>685.465008291874</v>
      </c>
      <c r="U2639" s="371">
        <v>3.77</v>
      </c>
      <c r="V2639" s="372">
        <v>1</v>
      </c>
    </row>
    <row r="2640" s="6" customFormat="1" customHeight="1" spans="1:22">
      <c r="A2640" s="351"/>
      <c r="B2640" s="420"/>
      <c r="C2640" s="352"/>
      <c r="D2640" s="349" t="s">
        <v>784</v>
      </c>
      <c r="E2640" s="360">
        <v>99.2</v>
      </c>
      <c r="F2640" s="360">
        <v>157</v>
      </c>
      <c r="G2640" s="360">
        <v>7.72</v>
      </c>
      <c r="H2640" s="360">
        <v>36.01</v>
      </c>
      <c r="I2640" s="360">
        <v>366.5</v>
      </c>
      <c r="J2640" s="360">
        <v>25.48</v>
      </c>
      <c r="K2640" s="360">
        <v>70.8</v>
      </c>
      <c r="L2640" s="360">
        <v>115.8</v>
      </c>
      <c r="M2640" s="360">
        <v>109.9</v>
      </c>
      <c r="N2640" s="360">
        <v>94.9</v>
      </c>
      <c r="O2640" s="360">
        <v>26.4</v>
      </c>
      <c r="P2640" s="369">
        <v>16.11</v>
      </c>
      <c r="Q2640" s="369">
        <v>15.95</v>
      </c>
      <c r="R2640" s="369">
        <v>15.76</v>
      </c>
      <c r="S2640" s="369">
        <v>15.94</v>
      </c>
      <c r="T2640" s="369">
        <v>708.444444444444</v>
      </c>
      <c r="U2640" s="371">
        <v>2.11402946828957</v>
      </c>
      <c r="V2640" s="372">
        <v>1</v>
      </c>
    </row>
    <row r="2641" s="6" customFormat="1" customHeight="1" spans="1:22">
      <c r="A2641" s="351"/>
      <c r="B2641" s="420"/>
      <c r="C2641" s="352"/>
      <c r="D2641" s="349" t="s">
        <v>781</v>
      </c>
      <c r="E2641" s="360">
        <v>104.5</v>
      </c>
      <c r="F2641" s="360">
        <v>145</v>
      </c>
      <c r="G2641" s="360">
        <v>6.5</v>
      </c>
      <c r="H2641" s="360">
        <v>36.5</v>
      </c>
      <c r="I2641" s="360">
        <v>461.5</v>
      </c>
      <c r="J2641" s="360">
        <v>24.6</v>
      </c>
      <c r="K2641" s="360">
        <v>67.3</v>
      </c>
      <c r="L2641" s="360">
        <v>103.8</v>
      </c>
      <c r="M2641" s="360">
        <v>96.6</v>
      </c>
      <c r="N2641" s="360">
        <v>93</v>
      </c>
      <c r="O2641" s="360">
        <v>29.6</v>
      </c>
      <c r="P2641" s="369">
        <v>15.27</v>
      </c>
      <c r="Q2641" s="369">
        <v>15.42</v>
      </c>
      <c r="R2641" s="369">
        <v>15.39</v>
      </c>
      <c r="S2641" s="369">
        <v>15.36</v>
      </c>
      <c r="T2641" s="369">
        <v>677.248677248677</v>
      </c>
      <c r="U2641" s="371">
        <v>2.55953705764524</v>
      </c>
      <c r="V2641" s="372">
        <v>1</v>
      </c>
    </row>
    <row r="2642" s="6" customFormat="1" customHeight="1" spans="1:22">
      <c r="A2642" s="351"/>
      <c r="B2642" s="420"/>
      <c r="C2642" s="352"/>
      <c r="D2642" s="349" t="s">
        <v>815</v>
      </c>
      <c r="E2642" s="360">
        <v>96</v>
      </c>
      <c r="F2642" s="360">
        <v>163</v>
      </c>
      <c r="G2642" s="360"/>
      <c r="H2642" s="360"/>
      <c r="I2642" s="360"/>
      <c r="J2642" s="360">
        <v>20.38</v>
      </c>
      <c r="K2642" s="360"/>
      <c r="L2642" s="360">
        <v>99.2</v>
      </c>
      <c r="M2642" s="360">
        <v>87.6</v>
      </c>
      <c r="N2642" s="360">
        <v>88.3</v>
      </c>
      <c r="O2642" s="360">
        <v>25.25</v>
      </c>
      <c r="P2642" s="369">
        <v>12.82</v>
      </c>
      <c r="Q2642" s="369">
        <v>12.53</v>
      </c>
      <c r="R2642" s="369">
        <v>11.68</v>
      </c>
      <c r="S2642" s="369">
        <v>12.35</v>
      </c>
      <c r="T2642" s="369">
        <v>617.3</v>
      </c>
      <c r="U2642" s="371">
        <v>3.83</v>
      </c>
      <c r="V2642" s="372">
        <v>1</v>
      </c>
    </row>
    <row r="2643" s="6" customFormat="1" customHeight="1" spans="1:22">
      <c r="A2643" s="351"/>
      <c r="B2643" s="420"/>
      <c r="C2643" s="352"/>
      <c r="D2643" s="349" t="s">
        <v>794</v>
      </c>
      <c r="E2643" s="360">
        <v>87.2</v>
      </c>
      <c r="F2643" s="360">
        <v>155</v>
      </c>
      <c r="G2643" s="360">
        <v>7.2</v>
      </c>
      <c r="H2643" s="360">
        <v>26.3</v>
      </c>
      <c r="I2643" s="360">
        <v>267.6</v>
      </c>
      <c r="J2643" s="360">
        <v>19.1</v>
      </c>
      <c r="K2643" s="360">
        <v>72.8</v>
      </c>
      <c r="L2643" s="360">
        <v>127.5</v>
      </c>
      <c r="M2643" s="360">
        <v>118</v>
      </c>
      <c r="N2643" s="360">
        <v>92.5</v>
      </c>
      <c r="O2643" s="360">
        <v>28.8</v>
      </c>
      <c r="P2643" s="369">
        <v>13.32</v>
      </c>
      <c r="Q2643" s="369">
        <v>12.64</v>
      </c>
      <c r="R2643" s="369">
        <v>13.35</v>
      </c>
      <c r="S2643" s="369">
        <v>12.98</v>
      </c>
      <c r="T2643" s="369">
        <v>649</v>
      </c>
      <c r="U2643" s="371">
        <v>5.5</v>
      </c>
      <c r="V2643" s="372">
        <v>1</v>
      </c>
    </row>
    <row r="2644" s="6" customFormat="1" customHeight="1" spans="1:22">
      <c r="A2644" s="351"/>
      <c r="B2644" s="420"/>
      <c r="C2644" s="352"/>
      <c r="D2644" s="349" t="s">
        <v>727</v>
      </c>
      <c r="E2644" s="360">
        <v>107.2</v>
      </c>
      <c r="F2644" s="360">
        <v>140</v>
      </c>
      <c r="G2644" s="360">
        <v>7.3</v>
      </c>
      <c r="H2644" s="360">
        <v>32.8</v>
      </c>
      <c r="I2644" s="360">
        <v>446.6</v>
      </c>
      <c r="J2644" s="360">
        <v>25.1</v>
      </c>
      <c r="K2644" s="360">
        <v>76.7</v>
      </c>
      <c r="L2644" s="360">
        <v>116.5</v>
      </c>
      <c r="M2644" s="360">
        <v>113.4</v>
      </c>
      <c r="N2644" s="360">
        <v>97.4</v>
      </c>
      <c r="O2644" s="360">
        <v>26</v>
      </c>
      <c r="P2644" s="369">
        <v>15.24</v>
      </c>
      <c r="Q2644" s="369">
        <v>15.88</v>
      </c>
      <c r="R2644" s="369">
        <v>15.28</v>
      </c>
      <c r="S2644" s="369">
        <v>15.47</v>
      </c>
      <c r="T2644" s="369">
        <v>661</v>
      </c>
      <c r="U2644" s="371">
        <v>2.12</v>
      </c>
      <c r="V2644" s="372">
        <v>1</v>
      </c>
    </row>
    <row r="2645" s="6" customFormat="1" customHeight="1" spans="1:22">
      <c r="A2645" s="351"/>
      <c r="B2645" s="420"/>
      <c r="C2645" s="352"/>
      <c r="D2645" s="349" t="s">
        <v>788</v>
      </c>
      <c r="E2645" s="360">
        <v>97.3333333333333</v>
      </c>
      <c r="F2645" s="360">
        <v>148</v>
      </c>
      <c r="G2645" s="360">
        <v>9.07861111111111</v>
      </c>
      <c r="H2645" s="360">
        <v>32.4251111111111</v>
      </c>
      <c r="I2645" s="360">
        <v>257.159379493926</v>
      </c>
      <c r="J2645" s="360">
        <v>24.9458</v>
      </c>
      <c r="K2645" s="360">
        <v>76.9335837108414</v>
      </c>
      <c r="L2645" s="360">
        <v>128.5</v>
      </c>
      <c r="M2645" s="360">
        <v>124.714285714286</v>
      </c>
      <c r="N2645" s="360">
        <v>97.0539188438021</v>
      </c>
      <c r="O2645" s="360">
        <v>28.5</v>
      </c>
      <c r="P2645" s="369">
        <v>12.54</v>
      </c>
      <c r="Q2645" s="369">
        <v>12.26</v>
      </c>
      <c r="R2645" s="369">
        <v>12.63</v>
      </c>
      <c r="S2645" s="369">
        <v>12.4766666666667</v>
      </c>
      <c r="T2645" s="369">
        <v>623.833333333333</v>
      </c>
      <c r="U2645" s="371">
        <v>3.14136125654452</v>
      </c>
      <c r="V2645" s="372">
        <v>1</v>
      </c>
    </row>
    <row r="2646" s="6" customFormat="1" customHeight="1" spans="1:22">
      <c r="A2646" s="351"/>
      <c r="B2646" s="420"/>
      <c r="C2646" s="352"/>
      <c r="D2646" s="349" t="s">
        <v>786</v>
      </c>
      <c r="E2646" s="360">
        <v>92</v>
      </c>
      <c r="F2646" s="360">
        <v>151</v>
      </c>
      <c r="G2646" s="360">
        <v>7.2</v>
      </c>
      <c r="H2646" s="360">
        <v>35.2</v>
      </c>
      <c r="I2646" s="360">
        <v>388.9</v>
      </c>
      <c r="J2646" s="360">
        <v>23.2</v>
      </c>
      <c r="K2646" s="360">
        <v>65.9</v>
      </c>
      <c r="L2646" s="360">
        <v>130.3</v>
      </c>
      <c r="M2646" s="360">
        <v>122.1</v>
      </c>
      <c r="N2646" s="360">
        <v>93.7</v>
      </c>
      <c r="O2646" s="360">
        <v>25.2</v>
      </c>
      <c r="P2646" s="369">
        <v>12.95</v>
      </c>
      <c r="Q2646" s="369">
        <v>12.08</v>
      </c>
      <c r="R2646" s="369">
        <v>12.41</v>
      </c>
      <c r="S2646" s="369">
        <v>12.48</v>
      </c>
      <c r="T2646" s="369">
        <v>624</v>
      </c>
      <c r="U2646" s="371">
        <v>5.6731583403895</v>
      </c>
      <c r="V2646" s="372">
        <v>1</v>
      </c>
    </row>
    <row r="2647" s="7" customFormat="1" customHeight="1" spans="1:22">
      <c r="A2647" s="353"/>
      <c r="B2647" s="420"/>
      <c r="C2647" s="354"/>
      <c r="D2647" s="355" t="s">
        <v>580</v>
      </c>
      <c r="E2647" s="361">
        <v>99.8212121212121</v>
      </c>
      <c r="F2647" s="361">
        <v>150.363636363636</v>
      </c>
      <c r="G2647" s="361">
        <v>7.47386111111111</v>
      </c>
      <c r="H2647" s="361">
        <v>32.5795111111111</v>
      </c>
      <c r="I2647" s="361">
        <v>358.932698512773</v>
      </c>
      <c r="J2647" s="361">
        <v>23.4250727272727</v>
      </c>
      <c r="K2647" s="361">
        <v>73.0033583710841</v>
      </c>
      <c r="L2647" s="361">
        <v>116.618181818182</v>
      </c>
      <c r="M2647" s="361">
        <v>109.546753246753</v>
      </c>
      <c r="N2647" s="361">
        <v>93.9563908757113</v>
      </c>
      <c r="O2647" s="361">
        <v>27.6590909090909</v>
      </c>
      <c r="P2647" s="370">
        <v>14.2418181818182</v>
      </c>
      <c r="Q2647" s="370">
        <v>14.0054545454545</v>
      </c>
      <c r="R2647" s="370">
        <v>14.0136363636364</v>
      </c>
      <c r="S2647" s="370">
        <v>14.0766666666667</v>
      </c>
      <c r="T2647" s="370">
        <v>656.962792961599</v>
      </c>
      <c r="U2647" s="373">
        <v>3.40103765683411</v>
      </c>
      <c r="V2647" s="374">
        <v>1</v>
      </c>
    </row>
    <row r="2648" s="6" customFormat="1" customHeight="1" spans="1:22">
      <c r="A2648" s="347" t="s">
        <v>941</v>
      </c>
      <c r="B2648" s="420"/>
      <c r="C2648" s="348" t="s">
        <v>1123</v>
      </c>
      <c r="D2648" s="349" t="s">
        <v>973</v>
      </c>
      <c r="E2648" s="360">
        <v>93.7</v>
      </c>
      <c r="F2648" s="360">
        <v>148</v>
      </c>
      <c r="G2648" s="360">
        <v>9.23</v>
      </c>
      <c r="H2648" s="360">
        <v>33</v>
      </c>
      <c r="I2648" s="360">
        <v>357.6</v>
      </c>
      <c r="J2648" s="360">
        <v>27.93</v>
      </c>
      <c r="K2648" s="360">
        <v>84.6</v>
      </c>
      <c r="L2648" s="360">
        <v>86.1</v>
      </c>
      <c r="M2648" s="360">
        <v>83.9</v>
      </c>
      <c r="N2648" s="360">
        <v>97.4</v>
      </c>
      <c r="O2648" s="360">
        <v>28.2</v>
      </c>
      <c r="P2648" s="369">
        <v>375.5</v>
      </c>
      <c r="Q2648" s="369">
        <v>390.5</v>
      </c>
      <c r="R2648" s="369"/>
      <c r="S2648" s="369">
        <v>383</v>
      </c>
      <c r="T2648" s="369">
        <v>626.16</v>
      </c>
      <c r="U2648" s="371">
        <v>3.1</v>
      </c>
      <c r="V2648" s="372">
        <v>1</v>
      </c>
    </row>
    <row r="2649" s="6" customFormat="1" customHeight="1" spans="1:22">
      <c r="A2649" s="351"/>
      <c r="B2649" s="420"/>
      <c r="C2649" s="352"/>
      <c r="D2649" s="349" t="s">
        <v>785</v>
      </c>
      <c r="E2649" s="360">
        <v>94</v>
      </c>
      <c r="F2649" s="360">
        <v>146</v>
      </c>
      <c r="G2649" s="360">
        <v>10.1</v>
      </c>
      <c r="H2649" s="360">
        <v>36.5</v>
      </c>
      <c r="I2649" s="360">
        <v>261</v>
      </c>
      <c r="J2649" s="360">
        <v>25.2</v>
      </c>
      <c r="K2649" s="360">
        <v>69</v>
      </c>
      <c r="L2649" s="360">
        <v>110</v>
      </c>
      <c r="M2649" s="360">
        <v>104</v>
      </c>
      <c r="N2649" s="360">
        <v>94.5454545454545</v>
      </c>
      <c r="O2649" s="360">
        <v>27.8</v>
      </c>
      <c r="P2649" s="369">
        <v>202</v>
      </c>
      <c r="Q2649" s="369">
        <v>209</v>
      </c>
      <c r="R2649" s="369"/>
      <c r="S2649" s="369">
        <v>205.5</v>
      </c>
      <c r="T2649" s="369">
        <v>685</v>
      </c>
      <c r="U2649" s="371">
        <v>0.735294117647059</v>
      </c>
      <c r="V2649" s="372">
        <v>1</v>
      </c>
    </row>
    <row r="2650" s="6" customFormat="1" customHeight="1" spans="1:22">
      <c r="A2650" s="351"/>
      <c r="B2650" s="420"/>
      <c r="C2650" s="352"/>
      <c r="D2650" s="349" t="s">
        <v>850</v>
      </c>
      <c r="E2650" s="360">
        <v>96</v>
      </c>
      <c r="F2650" s="360">
        <v>153</v>
      </c>
      <c r="G2650" s="360">
        <v>7.4</v>
      </c>
      <c r="H2650" s="360">
        <v>32.4</v>
      </c>
      <c r="I2650" s="360">
        <v>337.8</v>
      </c>
      <c r="J2650" s="360">
        <v>22.3</v>
      </c>
      <c r="K2650" s="360">
        <v>66.02</v>
      </c>
      <c r="L2650" s="360">
        <v>124.5</v>
      </c>
      <c r="M2650" s="360">
        <v>118.6</v>
      </c>
      <c r="N2650" s="360">
        <v>95.3</v>
      </c>
      <c r="O2650" s="360">
        <v>27.2</v>
      </c>
      <c r="P2650" s="369">
        <v>217.6</v>
      </c>
      <c r="Q2650" s="369">
        <v>218.3</v>
      </c>
      <c r="R2650" s="369"/>
      <c r="S2650" s="369">
        <v>217.95</v>
      </c>
      <c r="T2650" s="369">
        <v>653.9</v>
      </c>
      <c r="U2650" s="371">
        <v>3.2</v>
      </c>
      <c r="V2650" s="372">
        <v>1</v>
      </c>
    </row>
    <row r="2651" s="6" customFormat="1" customHeight="1" spans="1:22">
      <c r="A2651" s="351"/>
      <c r="B2651" s="420"/>
      <c r="C2651" s="352"/>
      <c r="D2651" s="349" t="s">
        <v>880</v>
      </c>
      <c r="E2651" s="360">
        <v>95.3</v>
      </c>
      <c r="F2651" s="360">
        <v>147</v>
      </c>
      <c r="G2651" s="360">
        <v>7.2</v>
      </c>
      <c r="H2651" s="360">
        <v>31.8</v>
      </c>
      <c r="I2651" s="360">
        <v>341.7</v>
      </c>
      <c r="J2651" s="360">
        <v>22.6</v>
      </c>
      <c r="K2651" s="360">
        <v>71.1</v>
      </c>
      <c r="L2651" s="360">
        <v>128.9</v>
      </c>
      <c r="M2651" s="360">
        <v>118.7</v>
      </c>
      <c r="N2651" s="360">
        <v>92.1</v>
      </c>
      <c r="O2651" s="360">
        <v>27.9</v>
      </c>
      <c r="P2651" s="369">
        <v>179.3</v>
      </c>
      <c r="Q2651" s="369">
        <v>176.5</v>
      </c>
      <c r="R2651" s="369"/>
      <c r="S2651" s="369">
        <v>177.9</v>
      </c>
      <c r="T2651" s="369">
        <v>711.49</v>
      </c>
      <c r="U2651" s="371">
        <v>5.7</v>
      </c>
      <c r="V2651" s="372">
        <v>1</v>
      </c>
    </row>
    <row r="2652" s="6" customFormat="1" customHeight="1" spans="1:22">
      <c r="A2652" s="351"/>
      <c r="B2652" s="420"/>
      <c r="C2652" s="352"/>
      <c r="D2652" s="349" t="s">
        <v>784</v>
      </c>
      <c r="E2652" s="360">
        <v>97.4</v>
      </c>
      <c r="F2652" s="360">
        <v>157</v>
      </c>
      <c r="G2652" s="360">
        <v>7.76</v>
      </c>
      <c r="H2652" s="360">
        <v>42.17</v>
      </c>
      <c r="I2652" s="360">
        <v>443.4</v>
      </c>
      <c r="J2652" s="360">
        <v>25.51</v>
      </c>
      <c r="K2652" s="360">
        <v>60.5</v>
      </c>
      <c r="L2652" s="360">
        <v>112.3</v>
      </c>
      <c r="M2652" s="360">
        <v>106.8</v>
      </c>
      <c r="N2652" s="360">
        <v>95.1</v>
      </c>
      <c r="O2652" s="360">
        <v>27.3</v>
      </c>
      <c r="P2652" s="369">
        <v>362.6</v>
      </c>
      <c r="Q2652" s="369">
        <v>355.5</v>
      </c>
      <c r="R2652" s="369"/>
      <c r="S2652" s="369">
        <v>359.05</v>
      </c>
      <c r="T2652" s="369">
        <v>683.904761904762</v>
      </c>
      <c r="U2652" s="371">
        <v>2.38095238095238</v>
      </c>
      <c r="V2652" s="372">
        <v>1</v>
      </c>
    </row>
    <row r="2653" s="6" customFormat="1" customHeight="1" spans="1:22">
      <c r="A2653" s="351"/>
      <c r="B2653" s="420"/>
      <c r="C2653" s="352"/>
      <c r="D2653" s="349" t="s">
        <v>781</v>
      </c>
      <c r="E2653" s="360">
        <v>108.5</v>
      </c>
      <c r="F2653" s="360">
        <v>144</v>
      </c>
      <c r="G2653" s="360">
        <v>6.8</v>
      </c>
      <c r="H2653" s="360">
        <v>38</v>
      </c>
      <c r="I2653" s="360">
        <v>458.8</v>
      </c>
      <c r="J2653" s="360">
        <v>21.9</v>
      </c>
      <c r="K2653" s="360">
        <v>57.6</v>
      </c>
      <c r="L2653" s="360">
        <v>138.7</v>
      </c>
      <c r="M2653" s="360">
        <v>124.3</v>
      </c>
      <c r="N2653" s="360">
        <v>89.7</v>
      </c>
      <c r="O2653" s="360">
        <v>26.2</v>
      </c>
      <c r="P2653" s="369">
        <v>179.96</v>
      </c>
      <c r="Q2653" s="369">
        <v>186.92</v>
      </c>
      <c r="R2653" s="369"/>
      <c r="S2653" s="369">
        <v>183.44</v>
      </c>
      <c r="T2653" s="369">
        <v>711.2</v>
      </c>
      <c r="U2653" s="371">
        <v>4.49603291213635</v>
      </c>
      <c r="V2653" s="372">
        <v>1</v>
      </c>
    </row>
    <row r="2654" s="6" customFormat="1" customHeight="1" spans="1:22">
      <c r="A2654" s="351"/>
      <c r="B2654" s="420"/>
      <c r="C2654" s="352"/>
      <c r="D2654" s="349" t="s">
        <v>815</v>
      </c>
      <c r="E2654" s="360">
        <v>94</v>
      </c>
      <c r="F2654" s="360">
        <v>156</v>
      </c>
      <c r="G2654" s="360"/>
      <c r="H2654" s="360"/>
      <c r="I2654" s="360"/>
      <c r="J2654" s="360">
        <v>19.71</v>
      </c>
      <c r="K2654" s="360"/>
      <c r="L2654" s="360">
        <v>106.3</v>
      </c>
      <c r="M2654" s="360">
        <v>99.9</v>
      </c>
      <c r="N2654" s="360">
        <v>94</v>
      </c>
      <c r="O2654" s="360">
        <v>28.56</v>
      </c>
      <c r="P2654" s="369">
        <v>313.05</v>
      </c>
      <c r="Q2654" s="369">
        <v>319.66</v>
      </c>
      <c r="R2654" s="369"/>
      <c r="S2654" s="369">
        <v>316.36</v>
      </c>
      <c r="T2654" s="369">
        <v>632.71</v>
      </c>
      <c r="U2654" s="371">
        <v>3.5</v>
      </c>
      <c r="V2654" s="372">
        <v>1</v>
      </c>
    </row>
    <row r="2655" s="6" customFormat="1" customHeight="1" spans="1:22">
      <c r="A2655" s="351"/>
      <c r="B2655" s="420"/>
      <c r="C2655" s="352"/>
      <c r="D2655" s="349" t="s">
        <v>788</v>
      </c>
      <c r="E2655" s="360">
        <v>104.4</v>
      </c>
      <c r="F2655" s="360">
        <v>152</v>
      </c>
      <c r="G2655" s="360">
        <v>7.07861111111111</v>
      </c>
      <c r="H2655" s="360">
        <v>29.4251111111111</v>
      </c>
      <c r="I2655" s="360">
        <v>315.690460306871</v>
      </c>
      <c r="J2655" s="360">
        <v>21</v>
      </c>
      <c r="K2655" s="360">
        <v>71.3676149622771</v>
      </c>
      <c r="L2655" s="360">
        <v>129.5</v>
      </c>
      <c r="M2655" s="360">
        <v>124.714285714286</v>
      </c>
      <c r="N2655" s="360">
        <v>96.3044677330392</v>
      </c>
      <c r="O2655" s="360">
        <v>28.5</v>
      </c>
      <c r="P2655" s="369">
        <v>342</v>
      </c>
      <c r="Q2655" s="369">
        <v>331.1</v>
      </c>
      <c r="R2655" s="369"/>
      <c r="S2655" s="369">
        <v>336.55</v>
      </c>
      <c r="T2655" s="369">
        <v>673.1</v>
      </c>
      <c r="U2655" s="371">
        <v>2.23268529769136</v>
      </c>
      <c r="V2655" s="372">
        <v>1</v>
      </c>
    </row>
    <row r="2656" s="6" customFormat="1" customHeight="1" spans="1:22">
      <c r="A2656" s="351"/>
      <c r="B2656" s="420"/>
      <c r="C2656" s="352"/>
      <c r="D2656" s="349" t="s">
        <v>786</v>
      </c>
      <c r="E2656" s="360">
        <v>98.5</v>
      </c>
      <c r="F2656" s="360">
        <v>150</v>
      </c>
      <c r="G2656" s="360">
        <v>6.2</v>
      </c>
      <c r="H2656" s="360">
        <v>33.2</v>
      </c>
      <c r="I2656" s="360">
        <v>435.483870967742</v>
      </c>
      <c r="J2656" s="360">
        <v>22.5</v>
      </c>
      <c r="K2656" s="360">
        <v>67.7710843373494</v>
      </c>
      <c r="L2656" s="360">
        <v>129.5</v>
      </c>
      <c r="M2656" s="360">
        <v>125.2</v>
      </c>
      <c r="N2656" s="360">
        <v>96.6795366795367</v>
      </c>
      <c r="O2656" s="360">
        <v>26.2</v>
      </c>
      <c r="P2656" s="369">
        <v>222.95</v>
      </c>
      <c r="Q2656" s="369">
        <v>212.08</v>
      </c>
      <c r="R2656" s="369"/>
      <c r="S2656" s="369">
        <v>217.515</v>
      </c>
      <c r="T2656" s="369">
        <v>644.488888888889</v>
      </c>
      <c r="U2656" s="371">
        <v>3.18548387096775</v>
      </c>
      <c r="V2656" s="372">
        <v>1</v>
      </c>
    </row>
    <row r="2657" s="7" customFormat="1" customHeight="1" spans="1:22">
      <c r="A2657" s="353"/>
      <c r="B2657" s="421"/>
      <c r="C2657" s="354"/>
      <c r="D2657" s="685" t="s">
        <v>580</v>
      </c>
      <c r="E2657" s="686">
        <v>97.9777777777778</v>
      </c>
      <c r="F2657" s="686">
        <v>150.333333333333</v>
      </c>
      <c r="G2657" s="686">
        <v>7.72107638888889</v>
      </c>
      <c r="H2657" s="686">
        <v>34.5618888888889</v>
      </c>
      <c r="I2657" s="686">
        <v>368.934291409327</v>
      </c>
      <c r="J2657" s="686">
        <v>23.1833333333333</v>
      </c>
      <c r="K2657" s="686">
        <v>68.4948374124533</v>
      </c>
      <c r="L2657" s="686">
        <v>118.422222222222</v>
      </c>
      <c r="M2657" s="686">
        <v>111.790476190476</v>
      </c>
      <c r="N2657" s="686">
        <v>94.5699398842256</v>
      </c>
      <c r="O2657" s="686">
        <v>27.54</v>
      </c>
      <c r="P2657" s="697">
        <v>266.106666666667</v>
      </c>
      <c r="Q2657" s="697">
        <v>266.617777777778</v>
      </c>
      <c r="R2657" s="697"/>
      <c r="S2657" s="697">
        <v>266.362777777778</v>
      </c>
      <c r="T2657" s="697">
        <v>669.105961199295</v>
      </c>
      <c r="U2657" s="704">
        <v>3.48581915092948</v>
      </c>
      <c r="V2657" s="705">
        <v>1</v>
      </c>
    </row>
    <row r="2658" s="5" customFormat="1" customHeight="1" spans="1:22">
      <c r="A2658" s="47" t="s">
        <v>871</v>
      </c>
      <c r="B2658" s="27" t="s">
        <v>1124</v>
      </c>
      <c r="C2658" s="687" t="s">
        <v>1125</v>
      </c>
      <c r="D2658" s="688" t="s">
        <v>1126</v>
      </c>
      <c r="E2658" s="689">
        <v>116.4</v>
      </c>
      <c r="F2658" s="689">
        <v>145</v>
      </c>
      <c r="G2658" s="689">
        <v>7.4</v>
      </c>
      <c r="H2658" s="689">
        <v>30.5</v>
      </c>
      <c r="I2658" s="689">
        <v>414</v>
      </c>
      <c r="J2658" s="689">
        <v>22.3</v>
      </c>
      <c r="K2658" s="689">
        <v>73</v>
      </c>
      <c r="L2658" s="689">
        <v>131.5</v>
      </c>
      <c r="M2658" s="689">
        <v>128.1</v>
      </c>
      <c r="N2658" s="689">
        <v>97.4</v>
      </c>
      <c r="O2658" s="689">
        <v>29.15</v>
      </c>
      <c r="P2658" s="698">
        <v>17</v>
      </c>
      <c r="Q2658" s="698">
        <v>17.52</v>
      </c>
      <c r="R2658" s="698">
        <v>17.36</v>
      </c>
      <c r="S2658" s="698">
        <v>17.29</v>
      </c>
      <c r="T2658" s="689">
        <v>751.9</v>
      </c>
      <c r="U2658" s="698">
        <v>7.724</v>
      </c>
      <c r="V2658" s="706">
        <v>1</v>
      </c>
    </row>
    <row r="2659" s="5" customFormat="1" customHeight="1" spans="1:22">
      <c r="A2659" s="47"/>
      <c r="B2659" s="42"/>
      <c r="C2659" s="687"/>
      <c r="D2659" s="688" t="s">
        <v>757</v>
      </c>
      <c r="E2659" s="689">
        <v>97</v>
      </c>
      <c r="F2659" s="689">
        <v>152</v>
      </c>
      <c r="G2659" s="689">
        <v>7.14</v>
      </c>
      <c r="H2659" s="689">
        <v>25.84</v>
      </c>
      <c r="I2659" s="689">
        <v>361.9</v>
      </c>
      <c r="J2659" s="689">
        <v>22.44</v>
      </c>
      <c r="K2659" s="689">
        <v>86.84</v>
      </c>
      <c r="L2659" s="689">
        <v>112</v>
      </c>
      <c r="M2659" s="689">
        <v>105</v>
      </c>
      <c r="N2659" s="689">
        <v>93.75</v>
      </c>
      <c r="O2659" s="689">
        <v>25.22</v>
      </c>
      <c r="P2659" s="698">
        <v>14.62</v>
      </c>
      <c r="Q2659" s="698">
        <v>14.78</v>
      </c>
      <c r="R2659" s="698">
        <v>14.82</v>
      </c>
      <c r="S2659" s="698">
        <v>14.74</v>
      </c>
      <c r="T2659" s="689">
        <v>682.43</v>
      </c>
      <c r="U2659" s="698">
        <v>3.15</v>
      </c>
      <c r="V2659" s="706">
        <v>1</v>
      </c>
    </row>
    <row r="2660" s="5" customFormat="1" customHeight="1" spans="1:22">
      <c r="A2660" s="47"/>
      <c r="B2660" s="42"/>
      <c r="C2660" s="687"/>
      <c r="D2660" s="688" t="s">
        <v>752</v>
      </c>
      <c r="E2660" s="689">
        <v>109.4</v>
      </c>
      <c r="F2660" s="689">
        <v>155</v>
      </c>
      <c r="G2660" s="689">
        <v>8.91</v>
      </c>
      <c r="H2660" s="689">
        <v>37.8</v>
      </c>
      <c r="I2660" s="689">
        <v>324.24</v>
      </c>
      <c r="J2660" s="689">
        <v>21.67</v>
      </c>
      <c r="K2660" s="689">
        <v>57.33</v>
      </c>
      <c r="L2660" s="689">
        <v>169.1</v>
      </c>
      <c r="M2660" s="689">
        <v>164.2</v>
      </c>
      <c r="N2660" s="689">
        <v>97.1</v>
      </c>
      <c r="O2660" s="689">
        <v>25.63</v>
      </c>
      <c r="P2660" s="698">
        <v>14.13</v>
      </c>
      <c r="Q2660" s="698">
        <v>13.71</v>
      </c>
      <c r="R2660" s="698">
        <v>13.82</v>
      </c>
      <c r="S2660" s="698">
        <v>13.89</v>
      </c>
      <c r="T2660" s="689">
        <v>694.33</v>
      </c>
      <c r="U2660" s="698">
        <v>4.33</v>
      </c>
      <c r="V2660" s="706">
        <v>1</v>
      </c>
    </row>
    <row r="2661" s="5" customFormat="1" customHeight="1" spans="1:22">
      <c r="A2661" s="47"/>
      <c r="B2661" s="42"/>
      <c r="C2661" s="687"/>
      <c r="D2661" s="688" t="s">
        <v>785</v>
      </c>
      <c r="E2661" s="689">
        <v>99</v>
      </c>
      <c r="F2661" s="689">
        <v>151</v>
      </c>
      <c r="G2661" s="689">
        <v>6</v>
      </c>
      <c r="H2661" s="689">
        <v>21.3</v>
      </c>
      <c r="I2661" s="689">
        <v>255</v>
      </c>
      <c r="J2661" s="689">
        <v>18.2</v>
      </c>
      <c r="K2661" s="689">
        <v>85.4</v>
      </c>
      <c r="L2661" s="689">
        <v>144.5</v>
      </c>
      <c r="M2661" s="689">
        <v>134.2</v>
      </c>
      <c r="N2661" s="689">
        <v>92.9</v>
      </c>
      <c r="O2661" s="689">
        <v>26.7</v>
      </c>
      <c r="P2661" s="699">
        <v>14.7</v>
      </c>
      <c r="Q2661" s="699">
        <v>14.2</v>
      </c>
      <c r="R2661" s="699">
        <v>13.9</v>
      </c>
      <c r="S2661" s="698">
        <v>14.26</v>
      </c>
      <c r="T2661" s="689">
        <v>713.3</v>
      </c>
      <c r="U2661" s="698">
        <v>5.4</v>
      </c>
      <c r="V2661" s="706">
        <v>1</v>
      </c>
    </row>
    <row r="2662" s="5" customFormat="1" customHeight="1" spans="1:22">
      <c r="A2662" s="47"/>
      <c r="B2662" s="42"/>
      <c r="C2662" s="687"/>
      <c r="D2662" s="690" t="s">
        <v>1127</v>
      </c>
      <c r="E2662" s="689">
        <v>94</v>
      </c>
      <c r="F2662" s="689">
        <v>151</v>
      </c>
      <c r="G2662" s="689">
        <v>9.6</v>
      </c>
      <c r="H2662" s="689">
        <v>32.7</v>
      </c>
      <c r="I2662" s="689">
        <v>340.63</v>
      </c>
      <c r="J2662" s="689">
        <v>22.3</v>
      </c>
      <c r="K2662" s="689">
        <v>68.2</v>
      </c>
      <c r="L2662" s="689">
        <v>132.2</v>
      </c>
      <c r="M2662" s="689">
        <v>123.8</v>
      </c>
      <c r="N2662" s="689">
        <v>93.6</v>
      </c>
      <c r="O2662" s="689">
        <v>27.1</v>
      </c>
      <c r="P2662" s="698">
        <v>13.15</v>
      </c>
      <c r="Q2662" s="698">
        <v>13.85</v>
      </c>
      <c r="R2662" s="698">
        <v>13.35</v>
      </c>
      <c r="S2662" s="698">
        <v>13.45</v>
      </c>
      <c r="T2662" s="689">
        <v>672.5</v>
      </c>
      <c r="U2662" s="698">
        <v>3.86</v>
      </c>
      <c r="V2662" s="706">
        <v>1</v>
      </c>
    </row>
    <row r="2663" s="5" customFormat="1" customHeight="1" spans="1:22">
      <c r="A2663" s="47"/>
      <c r="B2663" s="42"/>
      <c r="C2663" s="687"/>
      <c r="D2663" s="688" t="s">
        <v>784</v>
      </c>
      <c r="E2663" s="689">
        <v>100</v>
      </c>
      <c r="F2663" s="689">
        <v>152</v>
      </c>
      <c r="G2663" s="689">
        <v>5.5</v>
      </c>
      <c r="H2663" s="689">
        <v>23</v>
      </c>
      <c r="I2663" s="689">
        <v>318.2</v>
      </c>
      <c r="J2663" s="689">
        <v>19.6</v>
      </c>
      <c r="K2663" s="689">
        <v>85.2</v>
      </c>
      <c r="L2663" s="689">
        <v>144</v>
      </c>
      <c r="M2663" s="689">
        <v>136.4</v>
      </c>
      <c r="N2663" s="689">
        <v>94.7</v>
      </c>
      <c r="O2663" s="689">
        <v>26.6</v>
      </c>
      <c r="P2663" s="699">
        <v>14.8</v>
      </c>
      <c r="Q2663" s="699">
        <v>14.3</v>
      </c>
      <c r="R2663" s="699">
        <v>14.2</v>
      </c>
      <c r="S2663" s="699">
        <v>14.43</v>
      </c>
      <c r="T2663" s="689">
        <v>721.7</v>
      </c>
      <c r="U2663" s="698">
        <v>4.5</v>
      </c>
      <c r="V2663" s="706">
        <v>1</v>
      </c>
    </row>
    <row r="2664" s="5" customFormat="1" customHeight="1" spans="1:22">
      <c r="A2664" s="47"/>
      <c r="B2664" s="42"/>
      <c r="C2664" s="687"/>
      <c r="D2664" s="688" t="s">
        <v>799</v>
      </c>
      <c r="E2664" s="689">
        <v>105.8</v>
      </c>
      <c r="F2664" s="689">
        <v>149</v>
      </c>
      <c r="G2664" s="689">
        <v>7.51</v>
      </c>
      <c r="H2664" s="689">
        <v>26.9</v>
      </c>
      <c r="I2664" s="689">
        <v>258</v>
      </c>
      <c r="J2664" s="689">
        <v>22.2</v>
      </c>
      <c r="K2664" s="689">
        <v>82.4</v>
      </c>
      <c r="L2664" s="689">
        <v>149.3</v>
      </c>
      <c r="M2664" s="689">
        <v>137</v>
      </c>
      <c r="N2664" s="689">
        <v>91.7</v>
      </c>
      <c r="O2664" s="689">
        <v>27.45</v>
      </c>
      <c r="P2664" s="698">
        <v>14.93</v>
      </c>
      <c r="Q2664" s="698">
        <v>15.68</v>
      </c>
      <c r="R2664" s="698">
        <v>14.74</v>
      </c>
      <c r="S2664" s="698">
        <v>15.12</v>
      </c>
      <c r="T2664" s="689">
        <v>756.03</v>
      </c>
      <c r="U2664" s="698">
        <v>4.44</v>
      </c>
      <c r="V2664" s="706">
        <v>1</v>
      </c>
    </row>
    <row r="2665" s="5" customFormat="1" customHeight="1" spans="1:22">
      <c r="A2665" s="47"/>
      <c r="B2665" s="42"/>
      <c r="C2665" s="687"/>
      <c r="D2665" s="688" t="s">
        <v>1128</v>
      </c>
      <c r="E2665" s="689">
        <v>98</v>
      </c>
      <c r="F2665" s="689">
        <v>151</v>
      </c>
      <c r="G2665" s="689">
        <v>7.5</v>
      </c>
      <c r="H2665" s="689">
        <v>33</v>
      </c>
      <c r="I2665" s="689">
        <v>340.53</v>
      </c>
      <c r="J2665" s="689">
        <v>22.5</v>
      </c>
      <c r="K2665" s="689">
        <v>68.1</v>
      </c>
      <c r="L2665" s="689">
        <v>140.2</v>
      </c>
      <c r="M2665" s="689">
        <v>124.4</v>
      </c>
      <c r="N2665" s="689">
        <v>88.73</v>
      </c>
      <c r="O2665" s="689">
        <v>26.3</v>
      </c>
      <c r="P2665" s="698">
        <v>13.65</v>
      </c>
      <c r="Q2665" s="698">
        <v>13.85</v>
      </c>
      <c r="R2665" s="698">
        <v>13.56</v>
      </c>
      <c r="S2665" s="698">
        <v>13.69</v>
      </c>
      <c r="T2665" s="689">
        <v>684.33</v>
      </c>
      <c r="U2665" s="698">
        <v>3.37</v>
      </c>
      <c r="V2665" s="706">
        <v>1</v>
      </c>
    </row>
    <row r="2666" s="5" customFormat="1" customHeight="1" spans="1:22">
      <c r="A2666" s="47"/>
      <c r="B2666" s="42"/>
      <c r="C2666" s="687"/>
      <c r="D2666" s="688" t="s">
        <v>797</v>
      </c>
      <c r="E2666" s="689">
        <v>110.6</v>
      </c>
      <c r="F2666" s="689">
        <v>155</v>
      </c>
      <c r="G2666" s="689">
        <v>5.1</v>
      </c>
      <c r="H2666" s="689">
        <v>37.7</v>
      </c>
      <c r="I2666" s="689">
        <v>639.22</v>
      </c>
      <c r="J2666" s="689">
        <v>23.9</v>
      </c>
      <c r="K2666" s="689">
        <v>63.4</v>
      </c>
      <c r="L2666" s="689">
        <v>149.5</v>
      </c>
      <c r="M2666" s="689">
        <v>127.6</v>
      </c>
      <c r="N2666" s="689">
        <v>85.5</v>
      </c>
      <c r="O2666" s="689">
        <v>29.2</v>
      </c>
      <c r="P2666" s="698">
        <v>13.81</v>
      </c>
      <c r="Q2666" s="698">
        <v>13.77</v>
      </c>
      <c r="R2666" s="698">
        <v>13.76</v>
      </c>
      <c r="S2666" s="698">
        <v>13.78</v>
      </c>
      <c r="T2666" s="689">
        <v>695.96</v>
      </c>
      <c r="U2666" s="698">
        <v>0.88</v>
      </c>
      <c r="V2666" s="706">
        <v>1</v>
      </c>
    </row>
    <row r="2667" s="5" customFormat="1" customHeight="1" spans="1:22">
      <c r="A2667" s="47"/>
      <c r="B2667" s="42"/>
      <c r="C2667" s="687"/>
      <c r="D2667" s="688" t="s">
        <v>1129</v>
      </c>
      <c r="E2667" s="689">
        <v>101</v>
      </c>
      <c r="F2667" s="689">
        <v>155</v>
      </c>
      <c r="G2667" s="689">
        <v>7.2</v>
      </c>
      <c r="H2667" s="689">
        <v>22.8</v>
      </c>
      <c r="I2667" s="689">
        <v>216.7</v>
      </c>
      <c r="J2667" s="689">
        <v>18.3</v>
      </c>
      <c r="K2667" s="689">
        <v>80.3</v>
      </c>
      <c r="L2667" s="689">
        <v>153.5</v>
      </c>
      <c r="M2667" s="689">
        <v>138.7</v>
      </c>
      <c r="N2667" s="689">
        <v>90.4</v>
      </c>
      <c r="O2667" s="689">
        <v>26</v>
      </c>
      <c r="P2667" s="699">
        <v>14.2</v>
      </c>
      <c r="Q2667" s="699">
        <v>14.6</v>
      </c>
      <c r="R2667" s="698">
        <v>14.4</v>
      </c>
      <c r="S2667" s="698">
        <v>14.4</v>
      </c>
      <c r="T2667" s="689">
        <v>720.1</v>
      </c>
      <c r="U2667" s="698">
        <v>3.6</v>
      </c>
      <c r="V2667" s="706">
        <v>1</v>
      </c>
    </row>
    <row r="2668" s="5" customFormat="1" customHeight="1" spans="1:22">
      <c r="A2668" s="47"/>
      <c r="B2668" s="42"/>
      <c r="C2668" s="687"/>
      <c r="D2668" s="691" t="s">
        <v>580</v>
      </c>
      <c r="E2668" s="692">
        <v>103.12</v>
      </c>
      <c r="F2668" s="692">
        <v>151.6</v>
      </c>
      <c r="G2668" s="692">
        <v>7.19</v>
      </c>
      <c r="H2668" s="692">
        <v>29.15</v>
      </c>
      <c r="I2668" s="692">
        <v>346.84</v>
      </c>
      <c r="J2668" s="692">
        <v>21.34</v>
      </c>
      <c r="K2668" s="692">
        <v>75.02</v>
      </c>
      <c r="L2668" s="700">
        <v>142.58</v>
      </c>
      <c r="M2668" s="700">
        <v>131.19</v>
      </c>
      <c r="N2668" s="700">
        <v>92.58</v>
      </c>
      <c r="O2668" s="700">
        <v>27.04</v>
      </c>
      <c r="P2668" s="701">
        <v>14.5</v>
      </c>
      <c r="Q2668" s="701">
        <v>14.63</v>
      </c>
      <c r="R2668" s="701">
        <v>14.4</v>
      </c>
      <c r="S2668" s="707">
        <v>14.5</v>
      </c>
      <c r="T2668" s="700">
        <v>709.26</v>
      </c>
      <c r="U2668" s="707">
        <v>4.2</v>
      </c>
      <c r="V2668" s="708"/>
    </row>
    <row r="2669" s="5" customFormat="1" customHeight="1" spans="1:22">
      <c r="A2669" s="47" t="s">
        <v>866</v>
      </c>
      <c r="B2669" s="42"/>
      <c r="C2669" s="687" t="s">
        <v>1130</v>
      </c>
      <c r="D2669" s="688" t="s">
        <v>1126</v>
      </c>
      <c r="E2669" s="689">
        <v>106.4</v>
      </c>
      <c r="F2669" s="689">
        <v>146</v>
      </c>
      <c r="G2669" s="689">
        <v>7.4</v>
      </c>
      <c r="H2669" s="689">
        <v>30.4</v>
      </c>
      <c r="I2669" s="689">
        <v>411.8</v>
      </c>
      <c r="J2669" s="689">
        <v>22.2</v>
      </c>
      <c r="K2669" s="689">
        <v>73</v>
      </c>
      <c r="L2669" s="689">
        <v>137.9</v>
      </c>
      <c r="M2669" s="689">
        <v>132.2</v>
      </c>
      <c r="N2669" s="689">
        <v>95.8</v>
      </c>
      <c r="O2669" s="689">
        <v>27.4</v>
      </c>
      <c r="P2669" s="698">
        <v>14.59</v>
      </c>
      <c r="Q2669" s="698">
        <v>14.05</v>
      </c>
      <c r="R2669" s="698">
        <v>13.811</v>
      </c>
      <c r="S2669" s="698">
        <v>14.15</v>
      </c>
      <c r="T2669" s="689">
        <v>708</v>
      </c>
      <c r="U2669" s="698">
        <v>2.86</v>
      </c>
      <c r="V2669" s="709">
        <v>1</v>
      </c>
    </row>
    <row r="2670" s="5" customFormat="1" customHeight="1" spans="1:22">
      <c r="A2670" s="47"/>
      <c r="B2670" s="42"/>
      <c r="C2670" s="687"/>
      <c r="D2670" s="688" t="s">
        <v>757</v>
      </c>
      <c r="E2670" s="689">
        <v>93.6</v>
      </c>
      <c r="F2670" s="689">
        <v>159</v>
      </c>
      <c r="G2670" s="689">
        <v>7.5</v>
      </c>
      <c r="H2670" s="689">
        <v>29.7</v>
      </c>
      <c r="I2670" s="689">
        <v>296.9</v>
      </c>
      <c r="J2670" s="689">
        <v>23</v>
      </c>
      <c r="K2670" s="689">
        <v>77.4</v>
      </c>
      <c r="L2670" s="689">
        <v>118.5</v>
      </c>
      <c r="M2670" s="689">
        <v>112.3</v>
      </c>
      <c r="N2670" s="689">
        <v>94.8</v>
      </c>
      <c r="O2670" s="689">
        <v>26.1</v>
      </c>
      <c r="P2670" s="698">
        <v>12.85</v>
      </c>
      <c r="Q2670" s="698">
        <v>12.92</v>
      </c>
      <c r="R2670" s="698">
        <v>12.88</v>
      </c>
      <c r="S2670" s="698">
        <v>12.88</v>
      </c>
      <c r="T2670" s="689">
        <v>645.3</v>
      </c>
      <c r="U2670" s="698">
        <v>0.88</v>
      </c>
      <c r="V2670" s="709">
        <v>1</v>
      </c>
    </row>
    <row r="2671" s="5" customFormat="1" customHeight="1" spans="1:22">
      <c r="A2671" s="47"/>
      <c r="B2671" s="42"/>
      <c r="C2671" s="687"/>
      <c r="D2671" s="688" t="s">
        <v>752</v>
      </c>
      <c r="E2671" s="689">
        <v>96.7</v>
      </c>
      <c r="F2671" s="689">
        <v>154</v>
      </c>
      <c r="G2671" s="689">
        <v>8.4</v>
      </c>
      <c r="H2671" s="689">
        <v>39.5</v>
      </c>
      <c r="I2671" s="689">
        <v>368</v>
      </c>
      <c r="J2671" s="689">
        <v>22.4</v>
      </c>
      <c r="K2671" s="689">
        <v>56.8</v>
      </c>
      <c r="L2671" s="689">
        <v>152.8</v>
      </c>
      <c r="M2671" s="689">
        <v>140</v>
      </c>
      <c r="N2671" s="689">
        <v>91.6</v>
      </c>
      <c r="O2671" s="689">
        <v>28.1</v>
      </c>
      <c r="P2671" s="698">
        <v>13.77</v>
      </c>
      <c r="Q2671" s="698">
        <v>13.43</v>
      </c>
      <c r="R2671" s="698">
        <v>13.18</v>
      </c>
      <c r="S2671" s="698">
        <v>13.46</v>
      </c>
      <c r="T2671" s="689">
        <v>673.2</v>
      </c>
      <c r="U2671" s="698">
        <v>4.26</v>
      </c>
      <c r="V2671" s="709">
        <v>1</v>
      </c>
    </row>
    <row r="2672" s="5" customFormat="1" customHeight="1" spans="1:22">
      <c r="A2672" s="47"/>
      <c r="B2672" s="42"/>
      <c r="C2672" s="687"/>
      <c r="D2672" s="688" t="s">
        <v>786</v>
      </c>
      <c r="E2672" s="689">
        <v>95</v>
      </c>
      <c r="F2672" s="689">
        <v>158</v>
      </c>
      <c r="G2672" s="689">
        <v>7.4</v>
      </c>
      <c r="H2672" s="689">
        <v>29.2</v>
      </c>
      <c r="I2672" s="689">
        <v>294.6</v>
      </c>
      <c r="J2672" s="689">
        <v>20.6</v>
      </c>
      <c r="K2672" s="689">
        <v>70.1</v>
      </c>
      <c r="L2672" s="689">
        <v>133</v>
      </c>
      <c r="M2672" s="689">
        <v>125.1</v>
      </c>
      <c r="N2672" s="689">
        <v>94</v>
      </c>
      <c r="O2672" s="689">
        <v>27.1</v>
      </c>
      <c r="P2672" s="698">
        <v>13.8</v>
      </c>
      <c r="Q2672" s="698">
        <v>13.44</v>
      </c>
      <c r="R2672" s="698">
        <v>13.98</v>
      </c>
      <c r="S2672" s="698">
        <v>13.74</v>
      </c>
      <c r="T2672" s="689">
        <v>683.7</v>
      </c>
      <c r="U2672" s="698">
        <v>3.25</v>
      </c>
      <c r="V2672" s="709">
        <v>1</v>
      </c>
    </row>
    <row r="2673" s="5" customFormat="1" customHeight="1" spans="1:22">
      <c r="A2673" s="47"/>
      <c r="B2673" s="42"/>
      <c r="C2673" s="687"/>
      <c r="D2673" s="688" t="s">
        <v>785</v>
      </c>
      <c r="E2673" s="689">
        <v>94.2</v>
      </c>
      <c r="F2673" s="689">
        <v>158</v>
      </c>
      <c r="G2673" s="689">
        <v>9.6</v>
      </c>
      <c r="H2673" s="689">
        <v>32.7</v>
      </c>
      <c r="I2673" s="689">
        <v>340.6</v>
      </c>
      <c r="J2673" s="689">
        <v>22.3</v>
      </c>
      <c r="K2673" s="689">
        <v>68.2</v>
      </c>
      <c r="L2673" s="689">
        <v>128.7</v>
      </c>
      <c r="M2673" s="689">
        <v>119.6</v>
      </c>
      <c r="N2673" s="689">
        <v>92.9</v>
      </c>
      <c r="O2673" s="689">
        <v>27</v>
      </c>
      <c r="P2673" s="698">
        <v>12.7</v>
      </c>
      <c r="Q2673" s="698">
        <v>13.75</v>
      </c>
      <c r="R2673" s="698">
        <v>13.45</v>
      </c>
      <c r="S2673" s="698">
        <v>13.32</v>
      </c>
      <c r="T2673" s="689">
        <v>665.8</v>
      </c>
      <c r="U2673" s="698">
        <v>4.72</v>
      </c>
      <c r="V2673" s="709">
        <v>1</v>
      </c>
    </row>
    <row r="2674" s="5" customFormat="1" customHeight="1" spans="1:22">
      <c r="A2674" s="47"/>
      <c r="B2674" s="42"/>
      <c r="C2674" s="687"/>
      <c r="D2674" s="688" t="s">
        <v>763</v>
      </c>
      <c r="E2674" s="689">
        <v>101</v>
      </c>
      <c r="F2674" s="689">
        <v>150</v>
      </c>
      <c r="G2674" s="689">
        <v>7.4</v>
      </c>
      <c r="H2674" s="689">
        <v>33.1</v>
      </c>
      <c r="I2674" s="689">
        <v>347.3</v>
      </c>
      <c r="J2674" s="689">
        <v>21.2</v>
      </c>
      <c r="K2674" s="689">
        <v>64.1</v>
      </c>
      <c r="L2674" s="689">
        <v>161</v>
      </c>
      <c r="M2674" s="689">
        <v>146.6</v>
      </c>
      <c r="N2674" s="689">
        <v>91.1</v>
      </c>
      <c r="O2674" s="689">
        <v>28.9</v>
      </c>
      <c r="P2674" s="698">
        <v>14.02</v>
      </c>
      <c r="Q2674" s="698">
        <v>13.63</v>
      </c>
      <c r="R2674" s="698">
        <v>13.71</v>
      </c>
      <c r="S2674" s="698">
        <v>13.79</v>
      </c>
      <c r="T2674" s="689">
        <v>689.3</v>
      </c>
      <c r="U2674" s="698">
        <v>3.58</v>
      </c>
      <c r="V2674" s="709">
        <v>1</v>
      </c>
    </row>
    <row r="2675" s="5" customFormat="1" customHeight="1" spans="1:22">
      <c r="A2675" s="47"/>
      <c r="B2675" s="42"/>
      <c r="C2675" s="687"/>
      <c r="D2675" s="688" t="s">
        <v>799</v>
      </c>
      <c r="E2675" s="689">
        <v>97.3</v>
      </c>
      <c r="F2675" s="689">
        <v>147</v>
      </c>
      <c r="G2675" s="689">
        <v>7.6</v>
      </c>
      <c r="H2675" s="689">
        <v>33.6</v>
      </c>
      <c r="I2675" s="689">
        <v>342.1</v>
      </c>
      <c r="J2675" s="689">
        <v>22.5</v>
      </c>
      <c r="K2675" s="689">
        <v>67</v>
      </c>
      <c r="L2675" s="689">
        <v>148.4</v>
      </c>
      <c r="M2675" s="689">
        <v>139.2</v>
      </c>
      <c r="N2675" s="689">
        <v>93.8</v>
      </c>
      <c r="O2675" s="689">
        <v>27.3</v>
      </c>
      <c r="P2675" s="698">
        <v>14.25</v>
      </c>
      <c r="Q2675" s="698">
        <v>14.12</v>
      </c>
      <c r="R2675" s="698">
        <v>13.78</v>
      </c>
      <c r="S2675" s="698">
        <v>14.05</v>
      </c>
      <c r="T2675" s="689">
        <v>702.5</v>
      </c>
      <c r="U2675" s="698">
        <v>7.42</v>
      </c>
      <c r="V2675" s="709">
        <v>1</v>
      </c>
    </row>
    <row r="2676" s="5" customFormat="1" customHeight="1" spans="1:22">
      <c r="A2676" s="47"/>
      <c r="B2676" s="42"/>
      <c r="C2676" s="687"/>
      <c r="D2676" s="688" t="s">
        <v>762</v>
      </c>
      <c r="E2676" s="689">
        <v>95.8</v>
      </c>
      <c r="F2676" s="689">
        <v>151</v>
      </c>
      <c r="G2676" s="689">
        <v>7.5</v>
      </c>
      <c r="H2676" s="689">
        <v>34.3</v>
      </c>
      <c r="I2676" s="689">
        <v>357.3</v>
      </c>
      <c r="J2676" s="689">
        <v>22.6</v>
      </c>
      <c r="K2676" s="689">
        <v>65.9</v>
      </c>
      <c r="L2676" s="689">
        <v>156.2</v>
      </c>
      <c r="M2676" s="689">
        <v>145.5</v>
      </c>
      <c r="N2676" s="689">
        <v>93.1</v>
      </c>
      <c r="O2676" s="689">
        <v>27.8</v>
      </c>
      <c r="P2676" s="698">
        <v>13.82</v>
      </c>
      <c r="Q2676" s="698">
        <v>13.74</v>
      </c>
      <c r="R2676" s="698">
        <v>13.56</v>
      </c>
      <c r="S2676" s="698">
        <v>13.71</v>
      </c>
      <c r="T2676" s="689">
        <v>685.5</v>
      </c>
      <c r="U2676" s="698">
        <v>5.79</v>
      </c>
      <c r="V2676" s="709">
        <v>1</v>
      </c>
    </row>
    <row r="2677" s="5" customFormat="1" customHeight="1" spans="1:22">
      <c r="A2677" s="47"/>
      <c r="B2677" s="42"/>
      <c r="C2677" s="687"/>
      <c r="D2677" s="688" t="s">
        <v>797</v>
      </c>
      <c r="E2677" s="689">
        <v>96.5</v>
      </c>
      <c r="F2677" s="689">
        <v>159</v>
      </c>
      <c r="G2677" s="689">
        <v>6.8</v>
      </c>
      <c r="H2677" s="689">
        <v>41.4</v>
      </c>
      <c r="I2677" s="689">
        <v>508.8</v>
      </c>
      <c r="J2677" s="689">
        <v>22.8</v>
      </c>
      <c r="K2677" s="689">
        <v>55.1</v>
      </c>
      <c r="L2677" s="689">
        <v>128.1</v>
      </c>
      <c r="M2677" s="689">
        <v>117.6</v>
      </c>
      <c r="N2677" s="689">
        <v>91.8</v>
      </c>
      <c r="O2677" s="689">
        <v>27.1</v>
      </c>
      <c r="P2677" s="698">
        <v>13.41</v>
      </c>
      <c r="Q2677" s="698">
        <v>12.82</v>
      </c>
      <c r="R2677" s="698">
        <v>13.28</v>
      </c>
      <c r="S2677" s="698">
        <v>13.17</v>
      </c>
      <c r="T2677" s="689">
        <v>664.2</v>
      </c>
      <c r="U2677" s="698">
        <v>6.24</v>
      </c>
      <c r="V2677" s="709">
        <v>1</v>
      </c>
    </row>
    <row r="2678" s="5" customFormat="1" customHeight="1" spans="1:22">
      <c r="A2678" s="47"/>
      <c r="B2678" s="42"/>
      <c r="C2678" s="687"/>
      <c r="D2678" s="688" t="s">
        <v>775</v>
      </c>
      <c r="E2678" s="689">
        <v>95.2</v>
      </c>
      <c r="F2678" s="689">
        <v>157</v>
      </c>
      <c r="G2678" s="689">
        <v>7.8</v>
      </c>
      <c r="H2678" s="689">
        <v>31.8</v>
      </c>
      <c r="I2678" s="689">
        <v>307.7</v>
      </c>
      <c r="J2678" s="689">
        <v>23.6</v>
      </c>
      <c r="K2678" s="689">
        <v>74.2</v>
      </c>
      <c r="L2678" s="689">
        <v>142.1</v>
      </c>
      <c r="M2678" s="689">
        <v>131.2</v>
      </c>
      <c r="N2678" s="689">
        <v>92.4</v>
      </c>
      <c r="O2678" s="689">
        <v>28.3</v>
      </c>
      <c r="P2678" s="698">
        <v>14.37</v>
      </c>
      <c r="Q2678" s="698">
        <v>14.25</v>
      </c>
      <c r="R2678" s="698">
        <v>14.21</v>
      </c>
      <c r="S2678" s="698">
        <v>14.28</v>
      </c>
      <c r="T2678" s="689">
        <v>720</v>
      </c>
      <c r="U2678" s="698">
        <v>4.36</v>
      </c>
      <c r="V2678" s="709">
        <v>1</v>
      </c>
    </row>
    <row r="2679" s="5" customFormat="1" customHeight="1" spans="1:22">
      <c r="A2679" s="47"/>
      <c r="B2679" s="42"/>
      <c r="C2679" s="687"/>
      <c r="D2679" s="693" t="s">
        <v>580</v>
      </c>
      <c r="E2679" s="692">
        <v>97.2</v>
      </c>
      <c r="F2679" s="692">
        <v>153.9</v>
      </c>
      <c r="G2679" s="692">
        <v>7.74</v>
      </c>
      <c r="H2679" s="692">
        <v>33.56</v>
      </c>
      <c r="I2679" s="692">
        <v>357.51</v>
      </c>
      <c r="J2679" s="692">
        <v>22.32</v>
      </c>
      <c r="K2679" s="692">
        <v>67.18</v>
      </c>
      <c r="L2679" s="692">
        <v>140.67</v>
      </c>
      <c r="M2679" s="692">
        <v>130.93</v>
      </c>
      <c r="N2679" s="692">
        <v>93.13</v>
      </c>
      <c r="O2679" s="692">
        <v>27.51</v>
      </c>
      <c r="P2679" s="702">
        <v>13.76</v>
      </c>
      <c r="Q2679" s="702">
        <v>13.62</v>
      </c>
      <c r="R2679" s="702">
        <v>13.59</v>
      </c>
      <c r="S2679" s="702">
        <v>13.66</v>
      </c>
      <c r="T2679" s="702">
        <v>683.8</v>
      </c>
      <c r="U2679" s="710">
        <v>4.3</v>
      </c>
      <c r="V2679" s="702">
        <v>1</v>
      </c>
    </row>
    <row r="2680" s="5" customFormat="1" customHeight="1" spans="1:22">
      <c r="A2680" s="47" t="s">
        <v>866</v>
      </c>
      <c r="B2680" s="42"/>
      <c r="C2680" s="694" t="s">
        <v>1131</v>
      </c>
      <c r="D2680" s="695" t="s">
        <v>1126</v>
      </c>
      <c r="E2680" s="689">
        <v>106.7</v>
      </c>
      <c r="F2680" s="689">
        <v>146</v>
      </c>
      <c r="G2680" s="689">
        <v>7.4</v>
      </c>
      <c r="H2680" s="689">
        <v>32.2</v>
      </c>
      <c r="I2680" s="689">
        <v>335.1</v>
      </c>
      <c r="J2680" s="689">
        <v>21.2</v>
      </c>
      <c r="K2680" s="689">
        <v>65.8</v>
      </c>
      <c r="L2680" s="689">
        <v>137.9</v>
      </c>
      <c r="M2680" s="689">
        <v>132.2</v>
      </c>
      <c r="N2680" s="689">
        <v>95.8</v>
      </c>
      <c r="O2680" s="689">
        <v>26.8</v>
      </c>
      <c r="P2680" s="698">
        <v>214.3</v>
      </c>
      <c r="Q2680" s="698">
        <v>219.5</v>
      </c>
      <c r="R2680" s="698"/>
      <c r="S2680" s="698">
        <v>216.9</v>
      </c>
      <c r="T2680" s="689">
        <v>723</v>
      </c>
      <c r="U2680" s="698">
        <v>5.35</v>
      </c>
      <c r="V2680" s="711">
        <v>1</v>
      </c>
    </row>
    <row r="2681" s="5" customFormat="1" customHeight="1" spans="1:22">
      <c r="A2681" s="47"/>
      <c r="B2681" s="42"/>
      <c r="C2681" s="694"/>
      <c r="D2681" s="695" t="s">
        <v>757</v>
      </c>
      <c r="E2681" s="689">
        <v>93.6</v>
      </c>
      <c r="F2681" s="689">
        <v>155</v>
      </c>
      <c r="G2681" s="689">
        <v>7.9</v>
      </c>
      <c r="H2681" s="689">
        <v>36.7</v>
      </c>
      <c r="I2681" s="689">
        <v>364.6</v>
      </c>
      <c r="J2681" s="689">
        <v>23</v>
      </c>
      <c r="K2681" s="689">
        <v>62.7</v>
      </c>
      <c r="L2681" s="689">
        <v>119.5</v>
      </c>
      <c r="M2681" s="689">
        <v>115.6</v>
      </c>
      <c r="N2681" s="689">
        <v>96.7</v>
      </c>
      <c r="O2681" s="689">
        <v>26.1</v>
      </c>
      <c r="P2681" s="698">
        <v>207.72</v>
      </c>
      <c r="Q2681" s="698">
        <v>208.08</v>
      </c>
      <c r="R2681" s="698"/>
      <c r="S2681" s="698">
        <v>207.9</v>
      </c>
      <c r="T2681" s="689">
        <v>693</v>
      </c>
      <c r="U2681" s="698">
        <v>1.6</v>
      </c>
      <c r="V2681" s="711">
        <v>1</v>
      </c>
    </row>
    <row r="2682" s="5" customFormat="1" customHeight="1" spans="1:22">
      <c r="A2682" s="47"/>
      <c r="B2682" s="42"/>
      <c r="C2682" s="694"/>
      <c r="D2682" s="695" t="s">
        <v>752</v>
      </c>
      <c r="E2682" s="689">
        <v>97.3</v>
      </c>
      <c r="F2682" s="689">
        <v>154</v>
      </c>
      <c r="G2682" s="689">
        <v>8.8</v>
      </c>
      <c r="H2682" s="689">
        <v>45.3</v>
      </c>
      <c r="I2682" s="689">
        <v>414.8</v>
      </c>
      <c r="J2682" s="689">
        <v>23.6</v>
      </c>
      <c r="K2682" s="689">
        <v>52.1</v>
      </c>
      <c r="L2682" s="689">
        <v>149.6</v>
      </c>
      <c r="M2682" s="689">
        <v>138.3</v>
      </c>
      <c r="N2682" s="689">
        <v>92.5</v>
      </c>
      <c r="O2682" s="689">
        <v>27.3</v>
      </c>
      <c r="P2682" s="698">
        <v>203.59</v>
      </c>
      <c r="Q2682" s="698">
        <v>195.16</v>
      </c>
      <c r="R2682" s="698"/>
      <c r="S2682" s="698">
        <v>199.37</v>
      </c>
      <c r="T2682" s="689">
        <v>664.6</v>
      </c>
      <c r="U2682" s="698">
        <v>3.21</v>
      </c>
      <c r="V2682" s="709">
        <v>1</v>
      </c>
    </row>
    <row r="2683" s="5" customFormat="1" customHeight="1" spans="1:22">
      <c r="A2683" s="47"/>
      <c r="B2683" s="42"/>
      <c r="C2683" s="694"/>
      <c r="D2683" s="695" t="s">
        <v>785</v>
      </c>
      <c r="E2683" s="689">
        <v>90</v>
      </c>
      <c r="F2683" s="689">
        <v>159</v>
      </c>
      <c r="G2683" s="689">
        <v>10.3</v>
      </c>
      <c r="H2683" s="689">
        <v>33.8</v>
      </c>
      <c r="I2683" s="689">
        <v>328.2</v>
      </c>
      <c r="J2683" s="689">
        <v>22.9</v>
      </c>
      <c r="K2683" s="689">
        <v>67.8</v>
      </c>
      <c r="L2683" s="689">
        <v>133.7</v>
      </c>
      <c r="M2683" s="689">
        <v>126.4</v>
      </c>
      <c r="N2683" s="689">
        <v>94.5</v>
      </c>
      <c r="O2683" s="689">
        <v>27.1</v>
      </c>
      <c r="P2683" s="698">
        <v>210.5</v>
      </c>
      <c r="Q2683" s="698">
        <v>201.6</v>
      </c>
      <c r="R2683" s="698"/>
      <c r="S2683" s="698">
        <v>206.05</v>
      </c>
      <c r="T2683" s="689">
        <v>686.8</v>
      </c>
      <c r="U2683" s="698">
        <v>4.65</v>
      </c>
      <c r="V2683" s="709">
        <v>1</v>
      </c>
    </row>
    <row r="2684" s="5" customFormat="1" customHeight="1" spans="1:22">
      <c r="A2684" s="47"/>
      <c r="B2684" s="42"/>
      <c r="C2684" s="694"/>
      <c r="D2684" s="695" t="s">
        <v>786</v>
      </c>
      <c r="E2684" s="689">
        <v>95</v>
      </c>
      <c r="F2684" s="689">
        <v>155</v>
      </c>
      <c r="G2684" s="689">
        <v>7.4</v>
      </c>
      <c r="H2684" s="689">
        <v>32.6</v>
      </c>
      <c r="I2684" s="689">
        <v>340.5</v>
      </c>
      <c r="J2684" s="689">
        <v>22.7</v>
      </c>
      <c r="K2684" s="689">
        <v>69.6</v>
      </c>
      <c r="L2684" s="689">
        <v>151.2</v>
      </c>
      <c r="M2684" s="689">
        <v>138.7</v>
      </c>
      <c r="N2684" s="689">
        <v>91.7</v>
      </c>
      <c r="O2684" s="689">
        <v>27.2</v>
      </c>
      <c r="P2684" s="698">
        <v>212.5</v>
      </c>
      <c r="Q2684" s="698">
        <v>207.7</v>
      </c>
      <c r="R2684" s="698"/>
      <c r="S2684" s="698">
        <v>210.1</v>
      </c>
      <c r="T2684" s="689">
        <v>700.3</v>
      </c>
      <c r="U2684" s="698">
        <v>5.47</v>
      </c>
      <c r="V2684" s="711">
        <v>1</v>
      </c>
    </row>
    <row r="2685" s="5" customFormat="1" customHeight="1" spans="1:22">
      <c r="A2685" s="47"/>
      <c r="B2685" s="42"/>
      <c r="C2685" s="694"/>
      <c r="D2685" s="695" t="s">
        <v>797</v>
      </c>
      <c r="E2685" s="689">
        <v>99</v>
      </c>
      <c r="F2685" s="689">
        <v>156</v>
      </c>
      <c r="G2685" s="689">
        <v>6.8</v>
      </c>
      <c r="H2685" s="689">
        <v>21.7</v>
      </c>
      <c r="I2685" s="689">
        <v>319</v>
      </c>
      <c r="J2685" s="689">
        <v>18.2</v>
      </c>
      <c r="K2685" s="689">
        <v>83.9</v>
      </c>
      <c r="L2685" s="689">
        <v>148</v>
      </c>
      <c r="M2685" s="689">
        <v>137</v>
      </c>
      <c r="N2685" s="689">
        <v>92</v>
      </c>
      <c r="O2685" s="689">
        <v>26.8</v>
      </c>
      <c r="P2685" s="698">
        <v>193.4</v>
      </c>
      <c r="Q2685" s="698">
        <v>190.2</v>
      </c>
      <c r="R2685" s="698"/>
      <c r="S2685" s="698">
        <v>191.8</v>
      </c>
      <c r="T2685" s="689">
        <v>639.3</v>
      </c>
      <c r="U2685" s="698">
        <v>4.38</v>
      </c>
      <c r="V2685" s="711">
        <v>1</v>
      </c>
    </row>
    <row r="2686" s="5" customFormat="1" customHeight="1" spans="1:22">
      <c r="A2686" s="47"/>
      <c r="B2686" s="42"/>
      <c r="C2686" s="694"/>
      <c r="D2686" s="695" t="s">
        <v>762</v>
      </c>
      <c r="E2686" s="689">
        <v>95.4</v>
      </c>
      <c r="F2686" s="689">
        <v>151</v>
      </c>
      <c r="G2686" s="689">
        <v>7.7</v>
      </c>
      <c r="H2686" s="689">
        <v>33.1</v>
      </c>
      <c r="I2686" s="689">
        <v>329.9</v>
      </c>
      <c r="J2686" s="689">
        <v>21.4</v>
      </c>
      <c r="K2686" s="689">
        <v>64.7</v>
      </c>
      <c r="L2686" s="689">
        <v>152.2</v>
      </c>
      <c r="M2686" s="689">
        <v>138.5</v>
      </c>
      <c r="N2686" s="689">
        <v>90.8</v>
      </c>
      <c r="O2686" s="689">
        <v>26.3</v>
      </c>
      <c r="P2686" s="698">
        <v>206.5</v>
      </c>
      <c r="Q2686" s="698">
        <v>211.7</v>
      </c>
      <c r="R2686" s="698"/>
      <c r="S2686" s="698">
        <v>209.1</v>
      </c>
      <c r="T2686" s="689">
        <v>697</v>
      </c>
      <c r="U2686" s="698">
        <v>7.6</v>
      </c>
      <c r="V2686" s="711">
        <v>1</v>
      </c>
    </row>
    <row r="2687" s="5" customFormat="1" customHeight="1" spans="1:22">
      <c r="A2687" s="47"/>
      <c r="B2687" s="42"/>
      <c r="C2687" s="694"/>
      <c r="D2687" s="695" t="s">
        <v>775</v>
      </c>
      <c r="E2687" s="689">
        <v>96.3</v>
      </c>
      <c r="F2687" s="689">
        <v>157</v>
      </c>
      <c r="G2687" s="689">
        <v>7.2</v>
      </c>
      <c r="H2687" s="689">
        <v>31.8</v>
      </c>
      <c r="I2687" s="689">
        <v>341.7</v>
      </c>
      <c r="J2687" s="689">
        <v>22.5</v>
      </c>
      <c r="K2687" s="689">
        <v>70.8</v>
      </c>
      <c r="L2687" s="689">
        <v>154.3</v>
      </c>
      <c r="M2687" s="689">
        <v>142.8</v>
      </c>
      <c r="N2687" s="689">
        <v>92.5</v>
      </c>
      <c r="O2687" s="689">
        <v>27.8</v>
      </c>
      <c r="P2687" s="698">
        <v>216.4</v>
      </c>
      <c r="Q2687" s="698">
        <v>208.5</v>
      </c>
      <c r="R2687" s="698"/>
      <c r="S2687" s="698">
        <v>212.5</v>
      </c>
      <c r="T2687" s="689">
        <v>708.3</v>
      </c>
      <c r="U2687" s="698">
        <v>5.5</v>
      </c>
      <c r="V2687" s="711">
        <v>1</v>
      </c>
    </row>
    <row r="2688" s="5" customFormat="1" customHeight="1" spans="1:22">
      <c r="A2688" s="47"/>
      <c r="B2688" s="42"/>
      <c r="C2688" s="694"/>
      <c r="D2688" s="693" t="s">
        <v>580</v>
      </c>
      <c r="E2688" s="696">
        <v>96.7</v>
      </c>
      <c r="F2688" s="696">
        <v>154.1</v>
      </c>
      <c r="G2688" s="696">
        <v>7.9</v>
      </c>
      <c r="H2688" s="696">
        <v>33.4</v>
      </c>
      <c r="I2688" s="696">
        <v>346.7</v>
      </c>
      <c r="J2688" s="696">
        <v>21.9</v>
      </c>
      <c r="K2688" s="696">
        <v>67.2</v>
      </c>
      <c r="L2688" s="696">
        <v>143.3</v>
      </c>
      <c r="M2688" s="696">
        <v>133.7</v>
      </c>
      <c r="N2688" s="696">
        <v>93.3</v>
      </c>
      <c r="O2688" s="703">
        <v>27</v>
      </c>
      <c r="P2688" s="696">
        <v>208.11</v>
      </c>
      <c r="Q2688" s="696">
        <v>205.31</v>
      </c>
      <c r="R2688" s="696"/>
      <c r="S2688" s="696">
        <v>206.72</v>
      </c>
      <c r="T2688" s="703">
        <v>689</v>
      </c>
      <c r="U2688" s="712">
        <v>4.72</v>
      </c>
      <c r="V2688" s="696">
        <v>1</v>
      </c>
    </row>
    <row r="2689" s="5" customFormat="1" customHeight="1" spans="1:22">
      <c r="A2689" s="264" t="s">
        <v>1132</v>
      </c>
      <c r="B2689" s="482" t="s">
        <v>1133</v>
      </c>
      <c r="C2689" s="713" t="s">
        <v>1134</v>
      </c>
      <c r="D2689" s="714" t="s">
        <v>752</v>
      </c>
      <c r="E2689" s="715">
        <v>95.6</v>
      </c>
      <c r="F2689" s="715">
        <v>152</v>
      </c>
      <c r="G2689" s="715">
        <v>9.63</v>
      </c>
      <c r="H2689" s="715">
        <v>39.82</v>
      </c>
      <c r="I2689" s="724">
        <v>313.4994807892</v>
      </c>
      <c r="J2689" s="715">
        <v>25.19</v>
      </c>
      <c r="K2689" s="715">
        <v>63.3</v>
      </c>
      <c r="L2689" s="715">
        <v>121.8</v>
      </c>
      <c r="M2689" s="715">
        <v>106.3</v>
      </c>
      <c r="N2689" s="715">
        <v>87.3</v>
      </c>
      <c r="O2689" s="715">
        <v>25.1</v>
      </c>
      <c r="P2689" s="565">
        <v>12.43</v>
      </c>
      <c r="Q2689" s="565">
        <v>16.69</v>
      </c>
      <c r="R2689" s="565">
        <v>10.75</v>
      </c>
      <c r="S2689" s="565">
        <v>13.29</v>
      </c>
      <c r="T2689" s="565">
        <v>664.5</v>
      </c>
      <c r="U2689" s="725">
        <v>0.226244343891411</v>
      </c>
      <c r="V2689" s="726">
        <v>11</v>
      </c>
    </row>
    <row r="2690" s="5" customFormat="1" customHeight="1" spans="1:22">
      <c r="A2690" s="266"/>
      <c r="B2690" s="486"/>
      <c r="C2690" s="716"/>
      <c r="D2690" s="77" t="s">
        <v>781</v>
      </c>
      <c r="E2690" s="52">
        <v>105</v>
      </c>
      <c r="F2690" s="52">
        <v>149</v>
      </c>
      <c r="G2690" s="52">
        <v>7.2</v>
      </c>
      <c r="H2690" s="52">
        <v>37.1</v>
      </c>
      <c r="I2690" s="92">
        <v>415.277777777778</v>
      </c>
      <c r="J2690" s="52">
        <v>22.4</v>
      </c>
      <c r="K2690" s="52">
        <v>60.4</v>
      </c>
      <c r="L2690" s="52">
        <v>126.9</v>
      </c>
      <c r="M2690" s="52">
        <v>119.1</v>
      </c>
      <c r="N2690" s="52">
        <v>93.9</v>
      </c>
      <c r="O2690" s="52">
        <v>27.41</v>
      </c>
      <c r="P2690" s="61">
        <v>16.04</v>
      </c>
      <c r="Q2690" s="61">
        <v>16.31</v>
      </c>
      <c r="R2690" s="61">
        <v>16.1</v>
      </c>
      <c r="S2690" s="61">
        <v>16.15</v>
      </c>
      <c r="T2690" s="61">
        <v>702.2</v>
      </c>
      <c r="U2690" s="104">
        <v>7.83440908079235</v>
      </c>
      <c r="V2690" s="75">
        <v>3</v>
      </c>
    </row>
    <row r="2691" s="5" customFormat="1" customHeight="1" spans="1:22">
      <c r="A2691" s="266"/>
      <c r="B2691" s="486"/>
      <c r="C2691" s="716"/>
      <c r="D2691" s="77" t="s">
        <v>782</v>
      </c>
      <c r="E2691" s="52">
        <v>97</v>
      </c>
      <c r="F2691" s="52">
        <v>141</v>
      </c>
      <c r="G2691" s="52">
        <v>7.5</v>
      </c>
      <c r="H2691" s="52">
        <v>32.7</v>
      </c>
      <c r="I2691" s="92">
        <v>336</v>
      </c>
      <c r="J2691" s="52">
        <v>22.2</v>
      </c>
      <c r="K2691" s="52">
        <v>67.9</v>
      </c>
      <c r="L2691" s="52">
        <v>124</v>
      </c>
      <c r="M2691" s="52">
        <v>110</v>
      </c>
      <c r="N2691" s="52">
        <v>88.7</v>
      </c>
      <c r="O2691" s="52">
        <v>25.8</v>
      </c>
      <c r="P2691" s="61">
        <v>12.11</v>
      </c>
      <c r="Q2691" s="61">
        <v>12.12</v>
      </c>
      <c r="R2691" s="61">
        <v>12.01</v>
      </c>
      <c r="S2691" s="61">
        <v>12.08</v>
      </c>
      <c r="T2691" s="61">
        <v>604</v>
      </c>
      <c r="U2691" s="104">
        <v>6.9026548672566</v>
      </c>
      <c r="V2691" s="75">
        <v>5</v>
      </c>
    </row>
    <row r="2692" s="5" customFormat="1" customHeight="1" spans="1:22">
      <c r="A2692" s="266"/>
      <c r="B2692" s="486"/>
      <c r="C2692" s="716"/>
      <c r="D2692" s="77" t="s">
        <v>757</v>
      </c>
      <c r="E2692" s="52">
        <v>98</v>
      </c>
      <c r="F2692" s="52">
        <v>153</v>
      </c>
      <c r="G2692" s="52">
        <v>8.8</v>
      </c>
      <c r="H2692" s="52">
        <v>34.2</v>
      </c>
      <c r="I2692" s="92">
        <v>288.6</v>
      </c>
      <c r="J2692" s="52">
        <v>21.9</v>
      </c>
      <c r="K2692" s="52">
        <v>64</v>
      </c>
      <c r="L2692" s="52">
        <v>126.8</v>
      </c>
      <c r="M2692" s="52">
        <v>119.3</v>
      </c>
      <c r="N2692" s="52">
        <v>94.1</v>
      </c>
      <c r="O2692" s="52">
        <v>27.57</v>
      </c>
      <c r="P2692" s="61">
        <v>14.62</v>
      </c>
      <c r="Q2692" s="61">
        <v>15.19</v>
      </c>
      <c r="R2692" s="61">
        <v>15.33</v>
      </c>
      <c r="S2692" s="61">
        <v>15.0466666666667</v>
      </c>
      <c r="T2692" s="61">
        <v>716.221333333333</v>
      </c>
      <c r="U2692" s="104">
        <v>1.97865090272418</v>
      </c>
      <c r="V2692" s="75">
        <v>7</v>
      </c>
    </row>
    <row r="2693" s="5" customFormat="1" customHeight="1" spans="1:22">
      <c r="A2693" s="266"/>
      <c r="B2693" s="486"/>
      <c r="C2693" s="716"/>
      <c r="D2693" s="77" t="s">
        <v>727</v>
      </c>
      <c r="E2693" s="52">
        <v>88</v>
      </c>
      <c r="F2693" s="52">
        <v>145</v>
      </c>
      <c r="G2693" s="52">
        <v>7.2</v>
      </c>
      <c r="H2693" s="52">
        <v>30.4</v>
      </c>
      <c r="I2693" s="92">
        <v>322.2</v>
      </c>
      <c r="J2693" s="52">
        <v>23.5</v>
      </c>
      <c r="K2693" s="52">
        <v>77.4</v>
      </c>
      <c r="L2693" s="52">
        <v>127.3</v>
      </c>
      <c r="M2693" s="52">
        <v>120.4</v>
      </c>
      <c r="N2693" s="52">
        <v>94.6</v>
      </c>
      <c r="O2693" s="52">
        <v>24.77</v>
      </c>
      <c r="P2693" s="61">
        <v>13.24</v>
      </c>
      <c r="Q2693" s="61">
        <v>13.88</v>
      </c>
      <c r="R2693" s="61">
        <v>13.23</v>
      </c>
      <c r="S2693" s="61">
        <v>13.45</v>
      </c>
      <c r="T2693" s="61">
        <v>667.2</v>
      </c>
      <c r="U2693" s="104">
        <v>2.56736146415864</v>
      </c>
      <c r="V2693" s="75">
        <v>9</v>
      </c>
    </row>
    <row r="2694" s="5" customFormat="1" customHeight="1" spans="1:22">
      <c r="A2694" s="266"/>
      <c r="B2694" s="486"/>
      <c r="C2694" s="716"/>
      <c r="D2694" s="77" t="s">
        <v>783</v>
      </c>
      <c r="E2694" s="52">
        <v>91.6</v>
      </c>
      <c r="F2694" s="52">
        <v>154</v>
      </c>
      <c r="G2694" s="52">
        <v>7.7</v>
      </c>
      <c r="H2694" s="52">
        <v>44.9</v>
      </c>
      <c r="I2694" s="92">
        <v>483.1</v>
      </c>
      <c r="J2694" s="52">
        <v>26.5</v>
      </c>
      <c r="K2694" s="52">
        <v>59</v>
      </c>
      <c r="L2694" s="52">
        <v>107.6</v>
      </c>
      <c r="M2694" s="52">
        <v>101.4</v>
      </c>
      <c r="N2694" s="52">
        <v>94.2</v>
      </c>
      <c r="O2694" s="52">
        <v>27.3</v>
      </c>
      <c r="P2694" s="61">
        <v>16.5</v>
      </c>
      <c r="Q2694" s="61">
        <v>14.9</v>
      </c>
      <c r="R2694" s="61">
        <v>16.8</v>
      </c>
      <c r="S2694" s="61">
        <v>16.0666666666667</v>
      </c>
      <c r="T2694" s="61">
        <v>714.431111111111</v>
      </c>
      <c r="U2694" s="104">
        <v>7.11111111111111</v>
      </c>
      <c r="V2694" s="75">
        <v>5</v>
      </c>
    </row>
    <row r="2695" s="5" customFormat="1" customHeight="1" spans="1:22">
      <c r="A2695" s="266"/>
      <c r="B2695" s="486"/>
      <c r="C2695" s="716"/>
      <c r="D2695" s="77" t="s">
        <v>736</v>
      </c>
      <c r="E2695" s="52">
        <v>100.3</v>
      </c>
      <c r="F2695" s="52">
        <v>151</v>
      </c>
      <c r="G2695" s="52">
        <v>8</v>
      </c>
      <c r="H2695" s="52">
        <v>34.8</v>
      </c>
      <c r="I2695" s="92">
        <v>335</v>
      </c>
      <c r="J2695" s="52">
        <v>24.1</v>
      </c>
      <c r="K2695" s="52">
        <v>69.3</v>
      </c>
      <c r="L2695" s="52">
        <v>119.4</v>
      </c>
      <c r="M2695" s="52">
        <v>112</v>
      </c>
      <c r="N2695" s="52">
        <v>93.8</v>
      </c>
      <c r="O2695" s="52">
        <v>25.3</v>
      </c>
      <c r="P2695" s="61">
        <v>14.35</v>
      </c>
      <c r="Q2695" s="61">
        <v>14.6</v>
      </c>
      <c r="R2695" s="61">
        <v>14.3</v>
      </c>
      <c r="S2695" s="61">
        <v>14.4166666666667</v>
      </c>
      <c r="T2695" s="61">
        <v>635.66</v>
      </c>
      <c r="U2695" s="104">
        <v>0</v>
      </c>
      <c r="V2695" s="75">
        <v>9</v>
      </c>
    </row>
    <row r="2696" s="5" customFormat="1" customHeight="1" spans="1:22">
      <c r="A2696" s="266"/>
      <c r="B2696" s="486"/>
      <c r="C2696" s="716"/>
      <c r="D2696" s="77" t="s">
        <v>784</v>
      </c>
      <c r="E2696" s="52">
        <v>95</v>
      </c>
      <c r="F2696" s="52">
        <v>159</v>
      </c>
      <c r="G2696" s="52">
        <v>9.35</v>
      </c>
      <c r="H2696" s="52">
        <v>31.28</v>
      </c>
      <c r="I2696" s="92">
        <v>235</v>
      </c>
      <c r="J2696" s="52">
        <v>24.4</v>
      </c>
      <c r="K2696" s="52">
        <v>77.76</v>
      </c>
      <c r="L2696" s="52">
        <v>124.4</v>
      </c>
      <c r="M2696" s="52">
        <v>119.4</v>
      </c>
      <c r="N2696" s="52">
        <v>95.98</v>
      </c>
      <c r="O2696" s="52">
        <v>26.1</v>
      </c>
      <c r="P2696" s="61">
        <v>15.1</v>
      </c>
      <c r="Q2696" s="61">
        <v>15</v>
      </c>
      <c r="R2696" s="61">
        <v>15.3</v>
      </c>
      <c r="S2696" s="61">
        <v>15.1333333333333</v>
      </c>
      <c r="T2696" s="61">
        <v>756.65</v>
      </c>
      <c r="U2696" s="104">
        <v>5.58139534883721</v>
      </c>
      <c r="V2696" s="75">
        <v>3</v>
      </c>
    </row>
    <row r="2697" s="5" customFormat="1" customHeight="1" spans="1:22">
      <c r="A2697" s="266"/>
      <c r="B2697" s="486"/>
      <c r="C2697" s="716"/>
      <c r="D2697" s="77" t="s">
        <v>785</v>
      </c>
      <c r="E2697" s="52">
        <v>82</v>
      </c>
      <c r="F2697" s="52">
        <v>155</v>
      </c>
      <c r="G2697" s="52">
        <v>9.7</v>
      </c>
      <c r="H2697" s="52">
        <v>32.9</v>
      </c>
      <c r="I2697" s="92">
        <v>339.18</v>
      </c>
      <c r="J2697" s="52">
        <v>22.3</v>
      </c>
      <c r="K2697" s="52">
        <v>67.78</v>
      </c>
      <c r="L2697" s="52">
        <v>134.1</v>
      </c>
      <c r="M2697" s="52">
        <v>125.2</v>
      </c>
      <c r="N2697" s="52">
        <v>93.4</v>
      </c>
      <c r="O2697" s="52">
        <v>28</v>
      </c>
      <c r="P2697" s="61">
        <v>14.55</v>
      </c>
      <c r="Q2697" s="61">
        <v>13.35</v>
      </c>
      <c r="R2697" s="61">
        <v>13.7</v>
      </c>
      <c r="S2697" s="61">
        <v>13.8666666666667</v>
      </c>
      <c r="T2697" s="61">
        <v>693.33</v>
      </c>
      <c r="U2697" s="104">
        <v>6.66666666666666</v>
      </c>
      <c r="V2697" s="75">
        <v>3</v>
      </c>
    </row>
    <row r="2698" s="5" customFormat="1" customHeight="1" spans="1:22">
      <c r="A2698" s="266"/>
      <c r="B2698" s="486"/>
      <c r="C2698" s="716"/>
      <c r="D2698" s="77" t="s">
        <v>786</v>
      </c>
      <c r="E2698" s="52">
        <v>95</v>
      </c>
      <c r="F2698" s="52">
        <v>156</v>
      </c>
      <c r="G2698" s="52">
        <v>9.7</v>
      </c>
      <c r="H2698" s="52">
        <v>32.9</v>
      </c>
      <c r="I2698" s="92">
        <v>278.16</v>
      </c>
      <c r="J2698" s="52">
        <v>22.3</v>
      </c>
      <c r="K2698" s="52">
        <v>67.8</v>
      </c>
      <c r="L2698" s="52">
        <v>129.2</v>
      </c>
      <c r="M2698" s="52">
        <v>120.9</v>
      </c>
      <c r="N2698" s="52">
        <v>93.2</v>
      </c>
      <c r="O2698" s="52">
        <v>27.1</v>
      </c>
      <c r="P2698" s="61">
        <v>13.75</v>
      </c>
      <c r="Q2698" s="61">
        <v>12.75</v>
      </c>
      <c r="R2698" s="61">
        <v>13.25</v>
      </c>
      <c r="S2698" s="61">
        <v>13.25</v>
      </c>
      <c r="T2698" s="61">
        <v>662.5</v>
      </c>
      <c r="U2698" s="104">
        <v>1.17078136930517</v>
      </c>
      <c r="V2698" s="75">
        <v>11</v>
      </c>
    </row>
    <row r="2699" s="5" customFormat="1" customHeight="1" spans="1:22">
      <c r="A2699" s="266"/>
      <c r="B2699" s="486"/>
      <c r="C2699" s="716"/>
      <c r="D2699" s="77" t="s">
        <v>787</v>
      </c>
      <c r="E2699" s="52">
        <v>96.3</v>
      </c>
      <c r="F2699" s="52">
        <v>140</v>
      </c>
      <c r="G2699" s="52">
        <v>8.2</v>
      </c>
      <c r="H2699" s="52">
        <v>30.7</v>
      </c>
      <c r="I2699" s="92">
        <v>274.1</v>
      </c>
      <c r="J2699" s="52">
        <v>23.2</v>
      </c>
      <c r="K2699" s="52">
        <v>75.5</v>
      </c>
      <c r="L2699" s="52">
        <v>116</v>
      </c>
      <c r="M2699" s="52">
        <v>108.3</v>
      </c>
      <c r="N2699" s="52">
        <v>93.4</v>
      </c>
      <c r="O2699" s="52">
        <v>28.6</v>
      </c>
      <c r="P2699" s="61">
        <v>13.96</v>
      </c>
      <c r="Q2699" s="61">
        <v>14.26</v>
      </c>
      <c r="R2699" s="61">
        <v>13.86</v>
      </c>
      <c r="S2699" s="61">
        <v>14.0266666666667</v>
      </c>
      <c r="T2699" s="61">
        <v>701.3</v>
      </c>
      <c r="U2699" s="104">
        <v>6.91056910569105</v>
      </c>
      <c r="V2699" s="75">
        <v>4</v>
      </c>
    </row>
    <row r="2700" s="5" customFormat="1" customHeight="1" spans="1:22">
      <c r="A2700" s="266"/>
      <c r="B2700" s="486"/>
      <c r="C2700" s="716"/>
      <c r="D2700" s="77" t="s">
        <v>788</v>
      </c>
      <c r="E2700" s="52">
        <v>101.6</v>
      </c>
      <c r="F2700" s="52">
        <v>149</v>
      </c>
      <c r="G2700" s="52">
        <v>6.03</v>
      </c>
      <c r="H2700" s="52">
        <v>29.18</v>
      </c>
      <c r="I2700" s="92">
        <v>383.91</v>
      </c>
      <c r="J2700" s="52">
        <v>22.8</v>
      </c>
      <c r="K2700" s="52">
        <v>78.14</v>
      </c>
      <c r="L2700" s="52">
        <v>127.1</v>
      </c>
      <c r="M2700" s="52">
        <v>119.1</v>
      </c>
      <c r="N2700" s="52">
        <v>93.7</v>
      </c>
      <c r="O2700" s="52">
        <v>27.11</v>
      </c>
      <c r="P2700" s="61">
        <v>15.08</v>
      </c>
      <c r="Q2700" s="61">
        <v>15.32</v>
      </c>
      <c r="R2700" s="61">
        <v>15.05</v>
      </c>
      <c r="S2700" s="61">
        <v>15.15</v>
      </c>
      <c r="T2700" s="61">
        <v>668.27</v>
      </c>
      <c r="U2700" s="104">
        <v>9.46531791907516</v>
      </c>
      <c r="V2700" s="75">
        <v>2</v>
      </c>
    </row>
    <row r="2701" s="5" customFormat="1" customHeight="1" spans="1:22">
      <c r="A2701" s="268"/>
      <c r="B2701" s="486"/>
      <c r="C2701" s="715"/>
      <c r="D2701" s="78" t="s">
        <v>580</v>
      </c>
      <c r="E2701" s="54">
        <f t="shared" ref="E2701:T2701" si="79">AVERAGE(E2689:E2700)</f>
        <v>95.45</v>
      </c>
      <c r="F2701" s="54">
        <f t="shared" si="79"/>
        <v>150.333333333333</v>
      </c>
      <c r="G2701" s="54">
        <f t="shared" si="79"/>
        <v>8.25083333333333</v>
      </c>
      <c r="H2701" s="54">
        <f t="shared" si="79"/>
        <v>34.24</v>
      </c>
      <c r="I2701" s="93">
        <f t="shared" si="79"/>
        <v>333.668938213915</v>
      </c>
      <c r="J2701" s="54">
        <f t="shared" si="79"/>
        <v>23.3991666666667</v>
      </c>
      <c r="K2701" s="54">
        <f t="shared" si="79"/>
        <v>69.0233333333333</v>
      </c>
      <c r="L2701" s="54">
        <f t="shared" si="79"/>
        <v>123.716666666667</v>
      </c>
      <c r="M2701" s="54">
        <f t="shared" si="79"/>
        <v>115.116666666667</v>
      </c>
      <c r="N2701" s="54">
        <f t="shared" si="79"/>
        <v>93.0233333333333</v>
      </c>
      <c r="O2701" s="54">
        <f t="shared" si="79"/>
        <v>26.68</v>
      </c>
      <c r="P2701" s="62">
        <f t="shared" si="79"/>
        <v>14.3108333333333</v>
      </c>
      <c r="Q2701" s="62">
        <f t="shared" si="79"/>
        <v>14.5308333333333</v>
      </c>
      <c r="R2701" s="62">
        <f t="shared" si="79"/>
        <v>14.14</v>
      </c>
      <c r="S2701" s="62">
        <f t="shared" si="79"/>
        <v>14.3272222222222</v>
      </c>
      <c r="T2701" s="62">
        <f t="shared" si="79"/>
        <v>682.188537037037</v>
      </c>
      <c r="U2701" s="105">
        <v>4.7</v>
      </c>
      <c r="V2701" s="21"/>
    </row>
    <row r="2702" s="10" customFormat="1" customHeight="1" spans="1:22">
      <c r="A2702" s="344" t="s">
        <v>1135</v>
      </c>
      <c r="B2702" s="486"/>
      <c r="C2702" s="717" t="s">
        <v>1136</v>
      </c>
      <c r="D2702" s="180" t="s">
        <v>1137</v>
      </c>
      <c r="E2702" s="94">
        <v>109.3</v>
      </c>
      <c r="F2702" s="201">
        <v>155</v>
      </c>
      <c r="G2702" s="391">
        <v>8.1</v>
      </c>
      <c r="H2702" s="391">
        <v>36.6</v>
      </c>
      <c r="I2702" s="391">
        <v>351.85</v>
      </c>
      <c r="J2702" s="391">
        <v>23.1</v>
      </c>
      <c r="K2702" s="391">
        <v>63.11</v>
      </c>
      <c r="L2702" s="94">
        <v>146.7</v>
      </c>
      <c r="M2702" s="94">
        <v>139.4</v>
      </c>
      <c r="N2702" s="94">
        <v>95.04</v>
      </c>
      <c r="O2702" s="94">
        <v>27.5</v>
      </c>
      <c r="P2702" s="391">
        <v>18.1</v>
      </c>
      <c r="Q2702" s="391">
        <v>18.3</v>
      </c>
      <c r="R2702" s="391">
        <v>17.8</v>
      </c>
      <c r="S2702" s="391">
        <v>18.1</v>
      </c>
      <c r="T2702" s="391">
        <v>750.42</v>
      </c>
      <c r="U2702" s="107">
        <v>8.36</v>
      </c>
      <c r="V2702" s="201">
        <v>1</v>
      </c>
    </row>
    <row r="2703" s="10" customFormat="1" customHeight="1" spans="1:22">
      <c r="A2703" s="344"/>
      <c r="B2703" s="486"/>
      <c r="C2703" s="717"/>
      <c r="D2703" s="180" t="s">
        <v>1138</v>
      </c>
      <c r="E2703" s="94">
        <v>101</v>
      </c>
      <c r="F2703" s="201">
        <v>142</v>
      </c>
      <c r="G2703" s="391">
        <v>7.4</v>
      </c>
      <c r="H2703" s="391">
        <v>33.1</v>
      </c>
      <c r="I2703" s="391">
        <v>347.3</v>
      </c>
      <c r="J2703" s="391">
        <v>21.2</v>
      </c>
      <c r="K2703" s="391">
        <v>64.1</v>
      </c>
      <c r="L2703" s="94">
        <v>127</v>
      </c>
      <c r="M2703" s="94">
        <v>121</v>
      </c>
      <c r="N2703" s="94">
        <v>95.3</v>
      </c>
      <c r="O2703" s="94">
        <v>25.9</v>
      </c>
      <c r="P2703" s="391">
        <v>13.24</v>
      </c>
      <c r="Q2703" s="391">
        <v>12.92</v>
      </c>
      <c r="R2703" s="391">
        <v>13.14</v>
      </c>
      <c r="S2703" s="391">
        <v>13.1</v>
      </c>
      <c r="T2703" s="391">
        <v>655</v>
      </c>
      <c r="U2703" s="107">
        <v>6.05</v>
      </c>
      <c r="V2703" s="201">
        <v>1</v>
      </c>
    </row>
    <row r="2704" s="10" customFormat="1" customHeight="1" spans="1:22">
      <c r="A2704" s="344"/>
      <c r="B2704" s="486"/>
      <c r="C2704" s="717"/>
      <c r="D2704" s="180" t="s">
        <v>1139</v>
      </c>
      <c r="E2704" s="94">
        <v>93</v>
      </c>
      <c r="F2704" s="201">
        <v>154</v>
      </c>
      <c r="G2704" s="391">
        <v>7.25</v>
      </c>
      <c r="H2704" s="391">
        <v>29.14</v>
      </c>
      <c r="I2704" s="391">
        <v>401.93</v>
      </c>
      <c r="J2704" s="391">
        <v>24.18</v>
      </c>
      <c r="K2704" s="391">
        <v>82.98</v>
      </c>
      <c r="L2704" s="94">
        <v>99</v>
      </c>
      <c r="M2704" s="94">
        <v>95</v>
      </c>
      <c r="N2704" s="94">
        <v>95.96</v>
      </c>
      <c r="O2704" s="94">
        <v>27.2</v>
      </c>
      <c r="P2704" s="391">
        <v>15.04</v>
      </c>
      <c r="Q2704" s="391">
        <v>14.64</v>
      </c>
      <c r="R2704" s="391">
        <v>14.97</v>
      </c>
      <c r="S2704" s="391">
        <v>14.88</v>
      </c>
      <c r="T2704" s="391">
        <v>688.93</v>
      </c>
      <c r="U2704" s="107">
        <v>4.13</v>
      </c>
      <c r="V2704" s="201">
        <v>1</v>
      </c>
    </row>
    <row r="2705" s="10" customFormat="1" customHeight="1" spans="1:22">
      <c r="A2705" s="344"/>
      <c r="B2705" s="486"/>
      <c r="C2705" s="717"/>
      <c r="D2705" s="180" t="s">
        <v>1140</v>
      </c>
      <c r="E2705" s="94">
        <v>106.4</v>
      </c>
      <c r="F2705" s="201">
        <v>146</v>
      </c>
      <c r="G2705" s="391">
        <v>7</v>
      </c>
      <c r="H2705" s="391">
        <v>30.5</v>
      </c>
      <c r="I2705" s="391">
        <v>434.4</v>
      </c>
      <c r="J2705" s="391">
        <v>23.3</v>
      </c>
      <c r="K2705" s="391">
        <v>76.4</v>
      </c>
      <c r="L2705" s="94">
        <v>126.9</v>
      </c>
      <c r="M2705" s="94">
        <v>122.1</v>
      </c>
      <c r="N2705" s="94">
        <v>96.5</v>
      </c>
      <c r="O2705" s="94">
        <v>29.2</v>
      </c>
      <c r="P2705" s="391">
        <v>17.52</v>
      </c>
      <c r="Q2705" s="391">
        <v>17.52</v>
      </c>
      <c r="R2705" s="391">
        <v>17.76</v>
      </c>
      <c r="S2705" s="391">
        <v>17.6</v>
      </c>
      <c r="T2705" s="391">
        <v>765.2</v>
      </c>
      <c r="U2705" s="107">
        <v>9.635</v>
      </c>
      <c r="V2705" s="201">
        <v>1</v>
      </c>
    </row>
    <row r="2706" s="10" customFormat="1" customHeight="1" spans="1:22">
      <c r="A2706" s="344"/>
      <c r="B2706" s="486"/>
      <c r="C2706" s="717"/>
      <c r="D2706" s="180" t="s">
        <v>1141</v>
      </c>
      <c r="E2706" s="94">
        <v>105</v>
      </c>
      <c r="F2706" s="201">
        <v>142</v>
      </c>
      <c r="G2706" s="391">
        <v>7.61</v>
      </c>
      <c r="H2706" s="391">
        <v>32.6</v>
      </c>
      <c r="I2706" s="391">
        <v>328.4</v>
      </c>
      <c r="J2706" s="391">
        <v>20.8</v>
      </c>
      <c r="K2706" s="391">
        <v>63.8</v>
      </c>
      <c r="L2706" s="94">
        <v>125.8</v>
      </c>
      <c r="M2706" s="94">
        <v>117.4</v>
      </c>
      <c r="N2706" s="94">
        <v>93.3</v>
      </c>
      <c r="O2706" s="94">
        <v>28.7</v>
      </c>
      <c r="P2706" s="391">
        <v>14</v>
      </c>
      <c r="Q2706" s="391">
        <v>14.3</v>
      </c>
      <c r="R2706" s="391">
        <v>14.3</v>
      </c>
      <c r="S2706" s="391">
        <v>14</v>
      </c>
      <c r="T2706" s="391">
        <v>699.1</v>
      </c>
      <c r="U2706" s="107">
        <v>2.98</v>
      </c>
      <c r="V2706" s="201">
        <v>1</v>
      </c>
    </row>
    <row r="2707" s="10" customFormat="1" customHeight="1" spans="1:22">
      <c r="A2707" s="344"/>
      <c r="B2707" s="486"/>
      <c r="C2707" s="717"/>
      <c r="D2707" s="180" t="s">
        <v>785</v>
      </c>
      <c r="E2707" s="94">
        <v>94</v>
      </c>
      <c r="F2707" s="201">
        <v>153</v>
      </c>
      <c r="G2707" s="391">
        <v>9.6</v>
      </c>
      <c r="H2707" s="391">
        <v>32.3</v>
      </c>
      <c r="I2707" s="391">
        <v>336.5</v>
      </c>
      <c r="J2707" s="391">
        <v>22.3</v>
      </c>
      <c r="K2707" s="391">
        <v>69</v>
      </c>
      <c r="L2707" s="94">
        <v>138.3</v>
      </c>
      <c r="M2707" s="94">
        <v>129.2</v>
      </c>
      <c r="N2707" s="94">
        <v>9.34</v>
      </c>
      <c r="O2707" s="94">
        <v>28</v>
      </c>
      <c r="P2707" s="391">
        <v>13.95</v>
      </c>
      <c r="Q2707" s="391">
        <v>14.25</v>
      </c>
      <c r="R2707" s="391">
        <v>14.55</v>
      </c>
      <c r="S2707" s="391">
        <v>14.25</v>
      </c>
      <c r="T2707" s="391">
        <v>712.5</v>
      </c>
      <c r="U2707" s="107">
        <v>4.91</v>
      </c>
      <c r="V2707" s="201">
        <v>1</v>
      </c>
    </row>
    <row r="2708" s="10" customFormat="1" customHeight="1" spans="1:22">
      <c r="A2708" s="344"/>
      <c r="B2708" s="486"/>
      <c r="C2708" s="717"/>
      <c r="D2708" s="180" t="s">
        <v>1142</v>
      </c>
      <c r="E2708" s="94">
        <v>93.6</v>
      </c>
      <c r="F2708" s="201">
        <v>135</v>
      </c>
      <c r="G2708" s="391">
        <v>7.2</v>
      </c>
      <c r="H2708" s="391">
        <v>28.5</v>
      </c>
      <c r="I2708" s="391">
        <v>293.3</v>
      </c>
      <c r="J2708" s="391">
        <v>21.8</v>
      </c>
      <c r="K2708" s="391">
        <v>76.5</v>
      </c>
      <c r="L2708" s="94">
        <v>113.3</v>
      </c>
      <c r="M2708" s="94">
        <v>107.6</v>
      </c>
      <c r="N2708" s="94">
        <v>95</v>
      </c>
      <c r="O2708" s="94">
        <v>28.4</v>
      </c>
      <c r="P2708" s="391">
        <v>13.62</v>
      </c>
      <c r="Q2708" s="391">
        <v>13.59</v>
      </c>
      <c r="R2708" s="391">
        <v>13.44</v>
      </c>
      <c r="S2708" s="391">
        <v>13.55</v>
      </c>
      <c r="T2708" s="391">
        <v>677.5</v>
      </c>
      <c r="U2708" s="107">
        <v>3.75</v>
      </c>
      <c r="V2708" s="201">
        <v>1</v>
      </c>
    </row>
    <row r="2709" s="10" customFormat="1" customHeight="1" spans="1:22">
      <c r="A2709" s="344"/>
      <c r="B2709" s="486"/>
      <c r="C2709" s="717"/>
      <c r="D2709" s="180" t="s">
        <v>782</v>
      </c>
      <c r="E2709" s="94">
        <v>101</v>
      </c>
      <c r="F2709" s="201">
        <v>141</v>
      </c>
      <c r="G2709" s="391">
        <v>7.6</v>
      </c>
      <c r="H2709" s="391">
        <v>32.2</v>
      </c>
      <c r="I2709" s="391">
        <v>323.7</v>
      </c>
      <c r="J2709" s="391">
        <v>22.4</v>
      </c>
      <c r="K2709" s="391">
        <v>69.6</v>
      </c>
      <c r="L2709" s="94">
        <v>129</v>
      </c>
      <c r="M2709" s="94">
        <v>112</v>
      </c>
      <c r="N2709" s="94">
        <v>86.8</v>
      </c>
      <c r="O2709" s="94">
        <v>27.3</v>
      </c>
      <c r="P2709" s="391">
        <v>13.24</v>
      </c>
      <c r="Q2709" s="391">
        <v>12.89</v>
      </c>
      <c r="R2709" s="391">
        <v>13.04</v>
      </c>
      <c r="S2709" s="391">
        <v>13.06</v>
      </c>
      <c r="T2709" s="391">
        <v>652.78</v>
      </c>
      <c r="U2709" s="107">
        <v>4.83</v>
      </c>
      <c r="V2709" s="201">
        <v>1</v>
      </c>
    </row>
    <row r="2710" s="10" customFormat="1" customHeight="1" spans="1:22">
      <c r="A2710" s="344"/>
      <c r="B2710" s="486"/>
      <c r="C2710" s="717"/>
      <c r="D2710" s="180" t="s">
        <v>788</v>
      </c>
      <c r="E2710" s="94">
        <v>90.6</v>
      </c>
      <c r="F2710" s="201">
        <v>150</v>
      </c>
      <c r="G2710" s="391">
        <v>6.11</v>
      </c>
      <c r="H2710" s="391">
        <v>31.88</v>
      </c>
      <c r="I2710" s="391">
        <v>421.77</v>
      </c>
      <c r="J2710" s="391">
        <v>21.11</v>
      </c>
      <c r="K2710" s="391">
        <v>66.22</v>
      </c>
      <c r="L2710" s="94">
        <v>130.29</v>
      </c>
      <c r="M2710" s="94">
        <v>120.78</v>
      </c>
      <c r="N2710" s="94">
        <v>92.7</v>
      </c>
      <c r="O2710" s="94">
        <v>27.26</v>
      </c>
      <c r="P2710" s="391">
        <v>15.26</v>
      </c>
      <c r="Q2710" s="391">
        <v>15.04</v>
      </c>
      <c r="R2710" s="391">
        <v>15.15</v>
      </c>
      <c r="S2710" s="391">
        <v>15.15</v>
      </c>
      <c r="T2710" s="391">
        <v>668.32</v>
      </c>
      <c r="U2710" s="107">
        <v>5.13</v>
      </c>
      <c r="V2710" s="201">
        <v>1</v>
      </c>
    </row>
    <row r="2711" s="10" customFormat="1" customHeight="1" spans="1:22">
      <c r="A2711" s="344"/>
      <c r="B2711" s="486"/>
      <c r="C2711" s="717"/>
      <c r="D2711" s="180" t="s">
        <v>752</v>
      </c>
      <c r="E2711" s="94">
        <v>97.6</v>
      </c>
      <c r="F2711" s="201">
        <v>155</v>
      </c>
      <c r="G2711" s="391">
        <v>9.48</v>
      </c>
      <c r="H2711" s="391">
        <v>50.08</v>
      </c>
      <c r="I2711" s="391">
        <v>428.3</v>
      </c>
      <c r="J2711" s="391">
        <v>22.78</v>
      </c>
      <c r="K2711" s="391">
        <v>45.49</v>
      </c>
      <c r="L2711" s="94">
        <v>153.1</v>
      </c>
      <c r="M2711" s="94">
        <v>149.6</v>
      </c>
      <c r="N2711" s="94">
        <v>97.7</v>
      </c>
      <c r="O2711" s="94">
        <v>28.54</v>
      </c>
      <c r="P2711" s="391">
        <v>14.38</v>
      </c>
      <c r="Q2711" s="391">
        <v>13.75</v>
      </c>
      <c r="R2711" s="391">
        <v>14.13</v>
      </c>
      <c r="S2711" s="391">
        <v>14.09</v>
      </c>
      <c r="T2711" s="391">
        <v>704.35</v>
      </c>
      <c r="U2711" s="107">
        <v>5.81</v>
      </c>
      <c r="V2711" s="201">
        <v>1</v>
      </c>
    </row>
    <row r="2712" s="10" customFormat="1" customHeight="1" spans="1:22">
      <c r="A2712" s="344"/>
      <c r="B2712" s="486"/>
      <c r="C2712" s="717"/>
      <c r="D2712" s="390" t="s">
        <v>580</v>
      </c>
      <c r="E2712" s="94">
        <v>99.15</v>
      </c>
      <c r="F2712" s="201">
        <v>147.3</v>
      </c>
      <c r="G2712" s="391">
        <v>7.735</v>
      </c>
      <c r="H2712" s="391">
        <v>33.69</v>
      </c>
      <c r="I2712" s="391">
        <v>366.745</v>
      </c>
      <c r="J2712" s="391">
        <v>22.297</v>
      </c>
      <c r="K2712" s="391">
        <v>67.72</v>
      </c>
      <c r="L2712" s="94">
        <v>128.939</v>
      </c>
      <c r="M2712" s="94">
        <v>121.408</v>
      </c>
      <c r="N2712" s="94">
        <v>85.764</v>
      </c>
      <c r="O2712" s="94">
        <v>27.8</v>
      </c>
      <c r="P2712" s="391">
        <v>14.835</v>
      </c>
      <c r="Q2712" s="391">
        <v>14.72</v>
      </c>
      <c r="R2712" s="391">
        <v>14.828</v>
      </c>
      <c r="S2712" s="391">
        <v>14.778</v>
      </c>
      <c r="T2712" s="391">
        <v>697.41</v>
      </c>
      <c r="U2712" s="107">
        <v>5.587</v>
      </c>
      <c r="V2712" s="201">
        <v>1</v>
      </c>
    </row>
    <row r="2713" s="10" customFormat="1" customHeight="1" spans="1:22">
      <c r="A2713" s="27" t="s">
        <v>841</v>
      </c>
      <c r="B2713" s="486"/>
      <c r="C2713" s="718" t="s">
        <v>1136</v>
      </c>
      <c r="D2713" s="180" t="s">
        <v>836</v>
      </c>
      <c r="E2713" s="94">
        <v>89.38</v>
      </c>
      <c r="F2713" s="201">
        <v>155</v>
      </c>
      <c r="G2713" s="391">
        <v>8.1</v>
      </c>
      <c r="H2713" s="391">
        <v>29.52</v>
      </c>
      <c r="I2713" s="391">
        <v>264.44</v>
      </c>
      <c r="J2713" s="391">
        <v>21.6</v>
      </c>
      <c r="K2713" s="391">
        <v>73.17</v>
      </c>
      <c r="L2713" s="94">
        <v>135.3</v>
      </c>
      <c r="M2713" s="94">
        <v>128.1</v>
      </c>
      <c r="N2713" s="94">
        <v>94.7</v>
      </c>
      <c r="O2713" s="94">
        <v>26.5</v>
      </c>
      <c r="P2713" s="391">
        <v>140.41</v>
      </c>
      <c r="Q2713" s="391">
        <v>141.8</v>
      </c>
      <c r="R2713" s="391"/>
      <c r="S2713" s="391">
        <v>141.1</v>
      </c>
      <c r="T2713" s="391">
        <v>723.61</v>
      </c>
      <c r="U2713" s="107">
        <v>7.95</v>
      </c>
      <c r="V2713" s="201">
        <v>1</v>
      </c>
    </row>
    <row r="2714" s="10" customFormat="1" customHeight="1" spans="1:22">
      <c r="A2714" s="27"/>
      <c r="B2714" s="486"/>
      <c r="C2714" s="719"/>
      <c r="D2714" s="180" t="s">
        <v>863</v>
      </c>
      <c r="E2714" s="94">
        <v>106.1</v>
      </c>
      <c r="F2714" s="201">
        <v>146</v>
      </c>
      <c r="G2714" s="391">
        <v>7.2</v>
      </c>
      <c r="H2714" s="391">
        <v>30.8</v>
      </c>
      <c r="I2714" s="391">
        <v>427.8</v>
      </c>
      <c r="J2714" s="391">
        <v>23.1</v>
      </c>
      <c r="K2714" s="391">
        <v>75</v>
      </c>
      <c r="L2714" s="94">
        <v>120.9</v>
      </c>
      <c r="M2714" s="94">
        <v>117.1</v>
      </c>
      <c r="N2714" s="94">
        <v>96.9</v>
      </c>
      <c r="O2714" s="94">
        <v>29.11</v>
      </c>
      <c r="P2714" s="391">
        <v>178.4</v>
      </c>
      <c r="Q2714" s="391">
        <v>186.8</v>
      </c>
      <c r="R2714" s="391"/>
      <c r="S2714" s="391">
        <v>182.6</v>
      </c>
      <c r="T2714" s="391">
        <v>730.4</v>
      </c>
      <c r="U2714" s="107">
        <v>5.06</v>
      </c>
      <c r="V2714" s="201">
        <v>1</v>
      </c>
    </row>
    <row r="2715" s="10" customFormat="1" customHeight="1" spans="1:22">
      <c r="A2715" s="27"/>
      <c r="B2715" s="486"/>
      <c r="C2715" s="719"/>
      <c r="D2715" s="180" t="s">
        <v>781</v>
      </c>
      <c r="E2715" s="94">
        <v>102.4</v>
      </c>
      <c r="F2715" s="201">
        <v>147</v>
      </c>
      <c r="G2715" s="391">
        <v>7.1</v>
      </c>
      <c r="H2715" s="391">
        <v>35.7</v>
      </c>
      <c r="I2715" s="391">
        <v>402.8</v>
      </c>
      <c r="J2715" s="391">
        <v>23.2</v>
      </c>
      <c r="K2715" s="391">
        <v>65</v>
      </c>
      <c r="L2715" s="94">
        <v>124.2</v>
      </c>
      <c r="M2715" s="94">
        <v>113.8</v>
      </c>
      <c r="N2715" s="94">
        <v>91.6</v>
      </c>
      <c r="O2715" s="94">
        <v>26.8</v>
      </c>
      <c r="P2715" s="391">
        <v>246.8</v>
      </c>
      <c r="Q2715" s="391">
        <v>217.5</v>
      </c>
      <c r="R2715" s="391"/>
      <c r="S2715" s="391">
        <v>232.1</v>
      </c>
      <c r="T2715" s="391">
        <v>688.2</v>
      </c>
      <c r="U2715" s="107">
        <v>5.5</v>
      </c>
      <c r="V2715" s="201">
        <v>1</v>
      </c>
    </row>
    <row r="2716" s="10" customFormat="1" customHeight="1" spans="1:22">
      <c r="A2716" s="27"/>
      <c r="B2716" s="486"/>
      <c r="C2716" s="719"/>
      <c r="D2716" s="180" t="s">
        <v>785</v>
      </c>
      <c r="E2716" s="94">
        <v>94</v>
      </c>
      <c r="F2716" s="201">
        <v>154</v>
      </c>
      <c r="G2716" s="391">
        <v>9.8</v>
      </c>
      <c r="H2716" s="391">
        <v>33.1</v>
      </c>
      <c r="I2716" s="391">
        <v>337.76</v>
      </c>
      <c r="J2716" s="391">
        <v>22.8</v>
      </c>
      <c r="K2716" s="391">
        <v>68.88</v>
      </c>
      <c r="L2716" s="94">
        <v>136.5</v>
      </c>
      <c r="M2716" s="94">
        <v>127.1</v>
      </c>
      <c r="N2716" s="94">
        <v>93.1</v>
      </c>
      <c r="O2716" s="94">
        <v>27.6</v>
      </c>
      <c r="P2716" s="391">
        <v>216.8</v>
      </c>
      <c r="Q2716" s="391">
        <v>200.5</v>
      </c>
      <c r="R2716" s="391"/>
      <c r="S2716" s="391">
        <v>208.65</v>
      </c>
      <c r="T2716" s="391">
        <v>697.83</v>
      </c>
      <c r="U2716" s="107">
        <v>4.3</v>
      </c>
      <c r="V2716" s="201">
        <v>1</v>
      </c>
    </row>
    <row r="2717" s="10" customFormat="1" customHeight="1" spans="1:22">
      <c r="A2717" s="27"/>
      <c r="B2717" s="486"/>
      <c r="C2717" s="719"/>
      <c r="D2717" s="180" t="s">
        <v>815</v>
      </c>
      <c r="E2717" s="94">
        <v>96.2</v>
      </c>
      <c r="F2717" s="201">
        <v>138</v>
      </c>
      <c r="G2717" s="391">
        <v>7</v>
      </c>
      <c r="H2717" s="391">
        <v>35.2</v>
      </c>
      <c r="I2717" s="391">
        <v>402.9</v>
      </c>
      <c r="J2717" s="391">
        <v>24.3</v>
      </c>
      <c r="K2717" s="391">
        <v>69</v>
      </c>
      <c r="L2717" s="94">
        <v>118.3</v>
      </c>
      <c r="M2717" s="94">
        <v>113.2</v>
      </c>
      <c r="N2717" s="94">
        <v>95.7</v>
      </c>
      <c r="O2717" s="94">
        <v>28.29</v>
      </c>
      <c r="P2717" s="391">
        <v>365.12</v>
      </c>
      <c r="Q2717" s="391">
        <v>362.23</v>
      </c>
      <c r="R2717" s="391"/>
      <c r="S2717" s="391">
        <v>363.68</v>
      </c>
      <c r="T2717" s="391">
        <v>727.4</v>
      </c>
      <c r="U2717" s="107">
        <v>3.24</v>
      </c>
      <c r="V2717" s="201">
        <v>1</v>
      </c>
    </row>
    <row r="2718" s="10" customFormat="1" customHeight="1" spans="1:22">
      <c r="A2718" s="27"/>
      <c r="B2718" s="486"/>
      <c r="C2718" s="719"/>
      <c r="D2718" s="180" t="s">
        <v>782</v>
      </c>
      <c r="E2718" s="94">
        <v>98</v>
      </c>
      <c r="F2718" s="201">
        <v>141</v>
      </c>
      <c r="G2718" s="391">
        <v>7.3</v>
      </c>
      <c r="H2718" s="391">
        <v>31.9</v>
      </c>
      <c r="I2718" s="391">
        <v>337</v>
      </c>
      <c r="J2718" s="391">
        <v>21.8</v>
      </c>
      <c r="K2718" s="391">
        <v>68.3</v>
      </c>
      <c r="L2718" s="94">
        <v>127</v>
      </c>
      <c r="M2718" s="94">
        <v>114</v>
      </c>
      <c r="N2718" s="94">
        <v>89.8</v>
      </c>
      <c r="O2718" s="94">
        <v>27.2</v>
      </c>
      <c r="P2718" s="391">
        <v>161.5</v>
      </c>
      <c r="Q2718" s="391">
        <v>169.4</v>
      </c>
      <c r="R2718" s="391"/>
      <c r="S2718" s="391">
        <v>165.45</v>
      </c>
      <c r="T2718" s="391">
        <v>661.8</v>
      </c>
      <c r="U2718" s="107">
        <v>4.62</v>
      </c>
      <c r="V2718" s="201">
        <v>1</v>
      </c>
    </row>
    <row r="2719" s="10" customFormat="1" customHeight="1" spans="1:22">
      <c r="A2719" s="27"/>
      <c r="B2719" s="486"/>
      <c r="C2719" s="719"/>
      <c r="D2719" s="180" t="s">
        <v>788</v>
      </c>
      <c r="E2719" s="94">
        <v>103</v>
      </c>
      <c r="F2719" s="201">
        <v>151</v>
      </c>
      <c r="G2719" s="391">
        <v>7.4</v>
      </c>
      <c r="H2719" s="391">
        <v>38.43</v>
      </c>
      <c r="I2719" s="391">
        <v>419.3</v>
      </c>
      <c r="J2719" s="391">
        <v>26.27</v>
      </c>
      <c r="K2719" s="391">
        <v>68.36</v>
      </c>
      <c r="L2719" s="94">
        <v>122.3</v>
      </c>
      <c r="M2719" s="94">
        <v>85.1</v>
      </c>
      <c r="N2719" s="94">
        <v>69.6</v>
      </c>
      <c r="O2719" s="94">
        <v>30</v>
      </c>
      <c r="P2719" s="391">
        <v>155.2</v>
      </c>
      <c r="Q2719" s="391">
        <v>157.3</v>
      </c>
      <c r="R2719" s="391"/>
      <c r="S2719" s="391">
        <v>156.25</v>
      </c>
      <c r="T2719" s="391">
        <v>771.64</v>
      </c>
      <c r="U2719" s="107">
        <v>3.11</v>
      </c>
      <c r="V2719" s="201">
        <v>1</v>
      </c>
    </row>
    <row r="2720" s="10" customFormat="1" customHeight="1" spans="1:22">
      <c r="A2720" s="27"/>
      <c r="B2720" s="486"/>
      <c r="C2720" s="719"/>
      <c r="D2720" s="180" t="s">
        <v>752</v>
      </c>
      <c r="E2720" s="94">
        <v>106.8</v>
      </c>
      <c r="F2720" s="201">
        <v>153</v>
      </c>
      <c r="G2720" s="391">
        <v>9.41</v>
      </c>
      <c r="H2720" s="391">
        <v>48.87</v>
      </c>
      <c r="I2720" s="391">
        <v>419.3</v>
      </c>
      <c r="J2720" s="391">
        <v>20</v>
      </c>
      <c r="K2720" s="391">
        <v>40.9</v>
      </c>
      <c r="L2720" s="94">
        <v>169.4</v>
      </c>
      <c r="M2720" s="94">
        <v>156.9</v>
      </c>
      <c r="N2720" s="94">
        <v>92.6</v>
      </c>
      <c r="O2720" s="94">
        <v>27.93</v>
      </c>
      <c r="P2720" s="391">
        <v>351.23</v>
      </c>
      <c r="Q2720" s="391">
        <v>342.35</v>
      </c>
      <c r="R2720" s="391"/>
      <c r="S2720" s="391">
        <v>346.79</v>
      </c>
      <c r="T2720" s="391">
        <v>693.58</v>
      </c>
      <c r="U2720" s="107">
        <v>3.16</v>
      </c>
      <c r="V2720" s="201">
        <v>1</v>
      </c>
    </row>
    <row r="2721" s="10" customFormat="1" customHeight="1" spans="1:22">
      <c r="A2721" s="27"/>
      <c r="B2721" s="720"/>
      <c r="C2721" s="721"/>
      <c r="D2721" s="390" t="s">
        <v>580</v>
      </c>
      <c r="E2721" s="94">
        <v>99.485</v>
      </c>
      <c r="F2721" s="94">
        <v>148.125</v>
      </c>
      <c r="G2721" s="391">
        <v>7.91375</v>
      </c>
      <c r="H2721" s="391">
        <v>35.44</v>
      </c>
      <c r="I2721" s="391">
        <v>376.4125</v>
      </c>
      <c r="J2721" s="391">
        <v>22.88375</v>
      </c>
      <c r="K2721" s="391">
        <v>66.07625</v>
      </c>
      <c r="L2721" s="94">
        <v>131.7375</v>
      </c>
      <c r="M2721" s="94">
        <v>119.4125</v>
      </c>
      <c r="N2721" s="94">
        <v>90.5</v>
      </c>
      <c r="O2721" s="94">
        <v>27.92875</v>
      </c>
      <c r="P2721" s="391">
        <v>226.9325</v>
      </c>
      <c r="Q2721" s="391">
        <v>222.235</v>
      </c>
      <c r="R2721" s="391"/>
      <c r="S2721" s="391">
        <v>224.5775</v>
      </c>
      <c r="T2721" s="391">
        <v>711.8075</v>
      </c>
      <c r="U2721" s="107">
        <v>4.6175</v>
      </c>
      <c r="V2721" s="201">
        <v>1</v>
      </c>
    </row>
    <row r="2722" s="6" customFormat="1" customHeight="1" spans="1:22">
      <c r="A2722" s="347" t="s">
        <v>861</v>
      </c>
      <c r="B2722" s="722" t="s">
        <v>1143</v>
      </c>
      <c r="C2722" s="440" t="s">
        <v>1143</v>
      </c>
      <c r="D2722" s="349" t="s">
        <v>825</v>
      </c>
      <c r="E2722" s="360">
        <v>102.7</v>
      </c>
      <c r="F2722" s="360">
        <v>156</v>
      </c>
      <c r="G2722" s="360">
        <v>9.2</v>
      </c>
      <c r="H2722" s="360">
        <v>22.3</v>
      </c>
      <c r="I2722" s="360">
        <v>142.4</v>
      </c>
      <c r="J2722" s="360">
        <v>19.8</v>
      </c>
      <c r="K2722" s="360">
        <v>88.8</v>
      </c>
      <c r="L2722" s="360">
        <v>125.1</v>
      </c>
      <c r="M2722" s="360">
        <v>121.2</v>
      </c>
      <c r="N2722" s="360">
        <v>96.9</v>
      </c>
      <c r="O2722" s="360">
        <v>27.3</v>
      </c>
      <c r="P2722" s="369">
        <v>13.1</v>
      </c>
      <c r="Q2722" s="369">
        <v>13.2</v>
      </c>
      <c r="R2722" s="369">
        <v>13.8</v>
      </c>
      <c r="S2722" s="369">
        <v>13.4</v>
      </c>
      <c r="T2722" s="369">
        <v>668.3</v>
      </c>
      <c r="U2722" s="371">
        <v>2.03053435114503</v>
      </c>
      <c r="V2722" s="372">
        <v>2</v>
      </c>
    </row>
    <row r="2723" s="6" customFormat="1" customHeight="1" spans="1:22">
      <c r="A2723" s="351"/>
      <c r="B2723" s="723"/>
      <c r="C2723" s="440"/>
      <c r="D2723" s="349" t="s">
        <v>794</v>
      </c>
      <c r="E2723" s="360">
        <v>95</v>
      </c>
      <c r="F2723" s="360">
        <v>158</v>
      </c>
      <c r="G2723" s="360">
        <v>7.57</v>
      </c>
      <c r="H2723" s="360">
        <v>26.35</v>
      </c>
      <c r="I2723" s="360">
        <v>348.1</v>
      </c>
      <c r="J2723" s="360">
        <v>18.5</v>
      </c>
      <c r="K2723" s="360">
        <v>70.2</v>
      </c>
      <c r="L2723" s="360">
        <v>163.9</v>
      </c>
      <c r="M2723" s="360">
        <v>146.8544</v>
      </c>
      <c r="N2723" s="360">
        <v>89.6</v>
      </c>
      <c r="O2723" s="360">
        <v>29.4</v>
      </c>
      <c r="P2723" s="369">
        <v>15.76</v>
      </c>
      <c r="Q2723" s="369">
        <v>16.24</v>
      </c>
      <c r="R2723" s="369">
        <v>15.91</v>
      </c>
      <c r="S2723" s="369">
        <v>15.97</v>
      </c>
      <c r="T2723" s="369">
        <v>798.5</v>
      </c>
      <c r="U2723" s="371">
        <v>5.27</v>
      </c>
      <c r="V2723" s="372">
        <v>2</v>
      </c>
    </row>
    <row r="2724" s="6" customFormat="1" customHeight="1" spans="1:22">
      <c r="A2724" s="351"/>
      <c r="B2724" s="723"/>
      <c r="C2724" s="440"/>
      <c r="D2724" s="349" t="s">
        <v>727</v>
      </c>
      <c r="E2724" s="360">
        <v>117</v>
      </c>
      <c r="F2724" s="360">
        <v>160</v>
      </c>
      <c r="G2724" s="360">
        <v>9</v>
      </c>
      <c r="H2724" s="360">
        <v>34.6</v>
      </c>
      <c r="I2724" s="360">
        <v>385.9</v>
      </c>
      <c r="J2724" s="360">
        <v>23.3</v>
      </c>
      <c r="K2724" s="360">
        <v>67.5</v>
      </c>
      <c r="L2724" s="360">
        <v>131.9</v>
      </c>
      <c r="M2724" s="360">
        <v>129.6</v>
      </c>
      <c r="N2724" s="360">
        <v>98.3</v>
      </c>
      <c r="O2724" s="360">
        <v>26.1</v>
      </c>
      <c r="P2724" s="369">
        <v>17.08</v>
      </c>
      <c r="Q2724" s="369">
        <v>16.12</v>
      </c>
      <c r="R2724" s="369">
        <v>17.12</v>
      </c>
      <c r="S2724" s="369">
        <v>16.77</v>
      </c>
      <c r="T2724" s="369">
        <v>716.8</v>
      </c>
      <c r="U2724" s="371">
        <v>4.15576867189769</v>
      </c>
      <c r="V2724" s="372">
        <v>1</v>
      </c>
    </row>
    <row r="2725" s="6" customFormat="1" customHeight="1" spans="1:22">
      <c r="A2725" s="351"/>
      <c r="B2725" s="723"/>
      <c r="C2725" s="440"/>
      <c r="D2725" s="349" t="s">
        <v>788</v>
      </c>
      <c r="E2725" s="360">
        <v>102.5</v>
      </c>
      <c r="F2725" s="360">
        <v>158</v>
      </c>
      <c r="G2725" s="360">
        <v>8.5</v>
      </c>
      <c r="H2725" s="360">
        <v>32.8</v>
      </c>
      <c r="I2725" s="360">
        <v>385.9</v>
      </c>
      <c r="J2725" s="360">
        <v>26.3</v>
      </c>
      <c r="K2725" s="360">
        <v>80.2</v>
      </c>
      <c r="L2725" s="360">
        <v>111.3</v>
      </c>
      <c r="M2725" s="360">
        <v>107.0706</v>
      </c>
      <c r="N2725" s="360">
        <v>96.2</v>
      </c>
      <c r="O2725" s="360">
        <v>27.1</v>
      </c>
      <c r="P2725" s="369">
        <v>13.64</v>
      </c>
      <c r="Q2725" s="369">
        <v>13.56</v>
      </c>
      <c r="R2725" s="369">
        <v>12.97</v>
      </c>
      <c r="S2725" s="369">
        <v>13.39</v>
      </c>
      <c r="T2725" s="369">
        <v>669.5</v>
      </c>
      <c r="U2725" s="371">
        <v>3.3976833976834</v>
      </c>
      <c r="V2725" s="372">
        <v>1</v>
      </c>
    </row>
    <row r="2726" s="6" customFormat="1" customHeight="1" spans="1:22">
      <c r="A2726" s="351"/>
      <c r="B2726" s="723"/>
      <c r="C2726" s="440"/>
      <c r="D2726" s="349" t="s">
        <v>826</v>
      </c>
      <c r="E2726" s="360">
        <v>98</v>
      </c>
      <c r="F2726" s="360">
        <v>159</v>
      </c>
      <c r="G2726" s="360">
        <v>5.9285</v>
      </c>
      <c r="H2726" s="360">
        <v>26.8035</v>
      </c>
      <c r="I2726" s="360">
        <v>452.112676056338</v>
      </c>
      <c r="J2726" s="360">
        <v>20.5226666666667</v>
      </c>
      <c r="K2726" s="360">
        <v>76.5671149912014</v>
      </c>
      <c r="L2726" s="360">
        <v>113.6</v>
      </c>
      <c r="M2726" s="360">
        <v>106.3296</v>
      </c>
      <c r="N2726" s="360">
        <v>93.6</v>
      </c>
      <c r="O2726" s="360">
        <v>26.9822485207101</v>
      </c>
      <c r="P2726" s="369">
        <v>17.2381420118343</v>
      </c>
      <c r="Q2726" s="369">
        <v>17.3832603550296</v>
      </c>
      <c r="R2726" s="369">
        <v>17.4958579881657</v>
      </c>
      <c r="S2726" s="369">
        <v>17.3724201183432</v>
      </c>
      <c r="T2726" s="369">
        <v>868.62100591716</v>
      </c>
      <c r="U2726" s="371">
        <v>2.76875249292036</v>
      </c>
      <c r="V2726" s="372">
        <v>1</v>
      </c>
    </row>
    <row r="2727" s="6" customFormat="1" customHeight="1" spans="1:22">
      <c r="A2727" s="351"/>
      <c r="B2727" s="723"/>
      <c r="C2727" s="440"/>
      <c r="D2727" s="349" t="s">
        <v>823</v>
      </c>
      <c r="E2727" s="360">
        <v>107</v>
      </c>
      <c r="F2727" s="360">
        <v>156</v>
      </c>
      <c r="G2727" s="360">
        <v>5.55</v>
      </c>
      <c r="H2727" s="360">
        <v>34.225</v>
      </c>
      <c r="I2727" s="360">
        <v>516.666666666667</v>
      </c>
      <c r="J2727" s="360">
        <v>24.79</v>
      </c>
      <c r="K2727" s="360">
        <v>72.4324324324324</v>
      </c>
      <c r="L2727" s="360">
        <v>108.6</v>
      </c>
      <c r="M2727" s="360">
        <v>100.8</v>
      </c>
      <c r="N2727" s="360">
        <v>92.8176795580111</v>
      </c>
      <c r="O2727" s="360">
        <v>26.7788596491228</v>
      </c>
      <c r="P2727" s="369">
        <v>18.0076441102756</v>
      </c>
      <c r="Q2727" s="369">
        <v>18.2350008354219</v>
      </c>
      <c r="R2727" s="369">
        <v>17.4094035087719</v>
      </c>
      <c r="S2727" s="369">
        <v>17.8840161514898</v>
      </c>
      <c r="T2727" s="369">
        <v>894.20080757449</v>
      </c>
      <c r="U2727" s="371">
        <v>8.67338151604092</v>
      </c>
      <c r="V2727" s="372">
        <v>1</v>
      </c>
    </row>
    <row r="2728" s="6" customFormat="1" customHeight="1" spans="1:22">
      <c r="A2728" s="351"/>
      <c r="B2728" s="723"/>
      <c r="C2728" s="440"/>
      <c r="D2728" s="349" t="s">
        <v>824</v>
      </c>
      <c r="E2728" s="360">
        <v>99.6</v>
      </c>
      <c r="F2728" s="360">
        <v>151</v>
      </c>
      <c r="G2728" s="360">
        <v>8.64875</v>
      </c>
      <c r="H2728" s="360">
        <v>37.774</v>
      </c>
      <c r="I2728" s="360">
        <v>336.756756756757</v>
      </c>
      <c r="J2728" s="360">
        <v>23.806</v>
      </c>
      <c r="K2728" s="360">
        <v>63.0221845713983</v>
      </c>
      <c r="L2728" s="360">
        <v>126.909090909091</v>
      </c>
      <c r="M2728" s="360">
        <v>124.108362257834</v>
      </c>
      <c r="N2728" s="360">
        <v>97.7931221229353</v>
      </c>
      <c r="O2728" s="360">
        <v>26.6770118343195</v>
      </c>
      <c r="P2728" s="369">
        <v>16.866477304372</v>
      </c>
      <c r="Q2728" s="369">
        <v>14.703425229741</v>
      </c>
      <c r="R2728" s="369">
        <v>15.3782010582011</v>
      </c>
      <c r="S2728" s="369">
        <v>15.6493678641047</v>
      </c>
      <c r="T2728" s="369">
        <v>782.468393205235</v>
      </c>
      <c r="U2728" s="371">
        <v>4.49608520808646</v>
      </c>
      <c r="V2728" s="372">
        <v>1</v>
      </c>
    </row>
    <row r="2729" s="6" customFormat="1" customHeight="1" spans="1:22">
      <c r="A2729" s="351"/>
      <c r="B2729" s="723"/>
      <c r="C2729" s="440"/>
      <c r="D2729" s="349" t="s">
        <v>733</v>
      </c>
      <c r="E2729" s="360">
        <v>103.6</v>
      </c>
      <c r="F2729" s="360">
        <v>160</v>
      </c>
      <c r="G2729" s="360">
        <v>5.15</v>
      </c>
      <c r="H2729" s="360">
        <v>26.35</v>
      </c>
      <c r="I2729" s="360">
        <v>411.65</v>
      </c>
      <c r="J2729" s="360">
        <v>21.05</v>
      </c>
      <c r="K2729" s="360">
        <v>79.89</v>
      </c>
      <c r="L2729" s="360">
        <v>131.24</v>
      </c>
      <c r="M2729" s="360">
        <v>128.12</v>
      </c>
      <c r="N2729" s="360">
        <v>97.62</v>
      </c>
      <c r="O2729" s="360">
        <v>26.86</v>
      </c>
      <c r="P2729" s="369">
        <v>15.58</v>
      </c>
      <c r="Q2729" s="369">
        <v>15.38</v>
      </c>
      <c r="R2729" s="369">
        <v>14.92</v>
      </c>
      <c r="S2729" s="369">
        <v>15.29</v>
      </c>
      <c r="T2729" s="369">
        <v>674.28</v>
      </c>
      <c r="U2729" s="371">
        <v>1.55</v>
      </c>
      <c r="V2729" s="372">
        <v>1</v>
      </c>
    </row>
    <row r="2730" s="6" customFormat="1" customHeight="1" spans="1:22">
      <c r="A2730" s="351"/>
      <c r="B2730" s="723"/>
      <c r="C2730" s="440"/>
      <c r="D2730" s="349" t="s">
        <v>827</v>
      </c>
      <c r="E2730" s="360">
        <v>96.1</v>
      </c>
      <c r="F2730" s="360">
        <v>155</v>
      </c>
      <c r="G2730" s="360">
        <v>5.4</v>
      </c>
      <c r="H2730" s="360">
        <v>31.6</v>
      </c>
      <c r="I2730" s="360">
        <v>485.2</v>
      </c>
      <c r="J2730" s="360">
        <v>20</v>
      </c>
      <c r="K2730" s="360">
        <v>63.3</v>
      </c>
      <c r="L2730" s="360">
        <v>131.4</v>
      </c>
      <c r="M2730" s="360">
        <v>128</v>
      </c>
      <c r="N2730" s="360">
        <v>97.4</v>
      </c>
      <c r="O2730" s="360">
        <v>29.5</v>
      </c>
      <c r="P2730" s="369">
        <v>14.03</v>
      </c>
      <c r="Q2730" s="369">
        <v>13.81</v>
      </c>
      <c r="R2730" s="369">
        <v>14.38</v>
      </c>
      <c r="S2730" s="369">
        <v>14.07</v>
      </c>
      <c r="T2730" s="369">
        <v>721.71</v>
      </c>
      <c r="U2730" s="371">
        <v>3.56</v>
      </c>
      <c r="V2730" s="372">
        <v>1</v>
      </c>
    </row>
    <row r="2731" s="6" customFormat="1" customHeight="1" spans="1:22">
      <c r="A2731" s="351"/>
      <c r="B2731" s="723"/>
      <c r="C2731" s="440"/>
      <c r="D2731" s="349" t="s">
        <v>832</v>
      </c>
      <c r="E2731" s="360">
        <v>98.8</v>
      </c>
      <c r="F2731" s="360">
        <v>156</v>
      </c>
      <c r="G2731" s="360">
        <v>6.8</v>
      </c>
      <c r="H2731" s="360">
        <v>20.5</v>
      </c>
      <c r="I2731" s="360">
        <v>199.2</v>
      </c>
      <c r="J2731" s="360">
        <v>22.2</v>
      </c>
      <c r="K2731" s="360">
        <v>92.2</v>
      </c>
      <c r="L2731" s="360">
        <v>147.8</v>
      </c>
      <c r="M2731" s="360">
        <v>141.1</v>
      </c>
      <c r="N2731" s="360">
        <v>95.4</v>
      </c>
      <c r="O2731" s="360">
        <v>26.9</v>
      </c>
      <c r="P2731" s="369">
        <v>17.83</v>
      </c>
      <c r="Q2731" s="369">
        <v>17.82</v>
      </c>
      <c r="R2731" s="369">
        <v>17.7714943028486</v>
      </c>
      <c r="S2731" s="369">
        <v>17.8071647676162</v>
      </c>
      <c r="T2731" s="369">
        <v>791.82526</v>
      </c>
      <c r="U2731" s="371">
        <v>1.95</v>
      </c>
      <c r="V2731" s="372">
        <v>2</v>
      </c>
    </row>
    <row r="2732" s="6" customFormat="1" customHeight="1" spans="1:22">
      <c r="A2732" s="351"/>
      <c r="B2732" s="723"/>
      <c r="C2732" s="440"/>
      <c r="D2732" s="349" t="s">
        <v>1064</v>
      </c>
      <c r="E2732" s="360">
        <v>98</v>
      </c>
      <c r="F2732" s="360">
        <v>158</v>
      </c>
      <c r="G2732" s="360">
        <v>7.5</v>
      </c>
      <c r="H2732" s="360">
        <v>34</v>
      </c>
      <c r="I2732" s="360">
        <v>353.3</v>
      </c>
      <c r="J2732" s="360">
        <v>23.6</v>
      </c>
      <c r="K2732" s="360">
        <v>69.3</v>
      </c>
      <c r="L2732" s="360">
        <v>132</v>
      </c>
      <c r="M2732" s="360">
        <v>122.8</v>
      </c>
      <c r="N2732" s="360">
        <v>93</v>
      </c>
      <c r="O2732" s="360">
        <v>27</v>
      </c>
      <c r="P2732" s="369">
        <v>13.9</v>
      </c>
      <c r="Q2732" s="369">
        <v>13.42</v>
      </c>
      <c r="R2732" s="369">
        <v>13.85</v>
      </c>
      <c r="S2732" s="369">
        <v>13.7233333333333</v>
      </c>
      <c r="T2732" s="369">
        <v>686.166666666667</v>
      </c>
      <c r="U2732" s="371">
        <v>2.71956087824352</v>
      </c>
      <c r="V2732" s="372">
        <v>2</v>
      </c>
    </row>
    <row r="2733" s="7" customFormat="1" customHeight="1" spans="1:22">
      <c r="A2733" s="353"/>
      <c r="B2733" s="723"/>
      <c r="C2733" s="440"/>
      <c r="D2733" s="355" t="s">
        <v>580</v>
      </c>
      <c r="E2733" s="361">
        <v>101.663636363636</v>
      </c>
      <c r="F2733" s="361">
        <v>157</v>
      </c>
      <c r="G2733" s="361">
        <v>7.20429545454545</v>
      </c>
      <c r="H2733" s="361">
        <v>29.7547727272727</v>
      </c>
      <c r="I2733" s="361">
        <v>365.198736316342</v>
      </c>
      <c r="J2733" s="361">
        <v>22.1698787878788</v>
      </c>
      <c r="K2733" s="361">
        <v>74.8556119995484</v>
      </c>
      <c r="L2733" s="361">
        <v>129.43173553719</v>
      </c>
      <c r="M2733" s="361">
        <v>123.271178387076</v>
      </c>
      <c r="N2733" s="361">
        <v>95.330072880086</v>
      </c>
      <c r="O2733" s="361">
        <v>27.3271018185593</v>
      </c>
      <c r="P2733" s="370">
        <v>15.7302057660438</v>
      </c>
      <c r="Q2733" s="370">
        <v>15.4428805836539</v>
      </c>
      <c r="R2733" s="370">
        <v>15.5459051689079</v>
      </c>
      <c r="S2733" s="370">
        <v>15.5751183849897</v>
      </c>
      <c r="T2733" s="370">
        <v>752.033830305777</v>
      </c>
      <c r="U2733" s="373">
        <v>3.77230360148287</v>
      </c>
      <c r="V2733" s="374">
        <v>1</v>
      </c>
    </row>
    <row r="2734" s="6" customFormat="1" customHeight="1" spans="1:22">
      <c r="A2734" s="347" t="s">
        <v>941</v>
      </c>
      <c r="B2734" s="723"/>
      <c r="C2734" s="440" t="s">
        <v>1144</v>
      </c>
      <c r="D2734" s="349" t="s">
        <v>825</v>
      </c>
      <c r="E2734" s="360">
        <v>111.4</v>
      </c>
      <c r="F2734" s="360">
        <v>154</v>
      </c>
      <c r="G2734" s="360">
        <v>7.7</v>
      </c>
      <c r="H2734" s="360">
        <v>22</v>
      </c>
      <c r="I2734" s="360">
        <v>185.7</v>
      </c>
      <c r="J2734" s="360">
        <v>18.4</v>
      </c>
      <c r="K2734" s="360">
        <v>83.6</v>
      </c>
      <c r="L2734" s="360">
        <v>133.1</v>
      </c>
      <c r="M2734" s="360">
        <v>128.5</v>
      </c>
      <c r="N2734" s="360">
        <v>96.5</v>
      </c>
      <c r="O2734" s="360">
        <v>26.5</v>
      </c>
      <c r="P2734" s="369">
        <v>13.1</v>
      </c>
      <c r="Q2734" s="369">
        <v>12.5</v>
      </c>
      <c r="R2734" s="369">
        <v>12.7</v>
      </c>
      <c r="S2734" s="369">
        <v>12.7666666666667</v>
      </c>
      <c r="T2734" s="369">
        <v>638.333333333333</v>
      </c>
      <c r="U2734" s="371">
        <v>2.40641711229943</v>
      </c>
      <c r="V2734" s="372">
        <v>1</v>
      </c>
    </row>
    <row r="2735" s="6" customFormat="1" customHeight="1" spans="1:22">
      <c r="A2735" s="351"/>
      <c r="B2735" s="723"/>
      <c r="C2735" s="440"/>
      <c r="D2735" s="349" t="s">
        <v>794</v>
      </c>
      <c r="E2735" s="360">
        <v>100.5</v>
      </c>
      <c r="F2735" s="360">
        <v>158</v>
      </c>
      <c r="G2735" s="360">
        <v>7.65</v>
      </c>
      <c r="H2735" s="360">
        <v>27.12</v>
      </c>
      <c r="I2735" s="360">
        <v>2.55</v>
      </c>
      <c r="J2735" s="360">
        <v>19.58</v>
      </c>
      <c r="K2735" s="360">
        <v>72.2</v>
      </c>
      <c r="L2735" s="360">
        <v>142.6</v>
      </c>
      <c r="M2735" s="360">
        <v>132.1</v>
      </c>
      <c r="N2735" s="360">
        <v>92.67</v>
      </c>
      <c r="O2735" s="360">
        <v>29.5</v>
      </c>
      <c r="P2735" s="369">
        <v>14.58</v>
      </c>
      <c r="Q2735" s="369">
        <v>16.19</v>
      </c>
      <c r="R2735" s="369">
        <v>15.04</v>
      </c>
      <c r="S2735" s="369">
        <v>15.27</v>
      </c>
      <c r="T2735" s="369">
        <v>763.3</v>
      </c>
      <c r="U2735" s="371">
        <v>3.69</v>
      </c>
      <c r="V2735" s="372">
        <v>1</v>
      </c>
    </row>
    <row r="2736" s="6" customFormat="1" customHeight="1" spans="1:22">
      <c r="A2736" s="351"/>
      <c r="B2736" s="723"/>
      <c r="C2736" s="440"/>
      <c r="D2736" s="349" t="s">
        <v>727</v>
      </c>
      <c r="E2736" s="360">
        <v>107.6</v>
      </c>
      <c r="F2736" s="360">
        <v>145</v>
      </c>
      <c r="G2736" s="360">
        <v>7.6</v>
      </c>
      <c r="H2736" s="360">
        <v>32.5</v>
      </c>
      <c r="I2736" s="360">
        <v>427.6</v>
      </c>
      <c r="J2736" s="360">
        <v>24.2</v>
      </c>
      <c r="K2736" s="360">
        <v>74.4</v>
      </c>
      <c r="L2736" s="360">
        <v>128.1</v>
      </c>
      <c r="M2736" s="360">
        <v>126.2</v>
      </c>
      <c r="N2736" s="360">
        <v>98.5</v>
      </c>
      <c r="O2736" s="360">
        <v>28.1</v>
      </c>
      <c r="P2736" s="369">
        <v>16.14</v>
      </c>
      <c r="Q2736" s="369">
        <v>16.81</v>
      </c>
      <c r="R2736" s="369">
        <v>16.55</v>
      </c>
      <c r="S2736" s="369">
        <v>16.5</v>
      </c>
      <c r="T2736" s="369">
        <v>705.2</v>
      </c>
      <c r="U2736" s="371">
        <v>5.09</v>
      </c>
      <c r="V2736" s="372">
        <v>1</v>
      </c>
    </row>
    <row r="2737" s="6" customFormat="1" customHeight="1" spans="1:22">
      <c r="A2737" s="351"/>
      <c r="B2737" s="723"/>
      <c r="C2737" s="440"/>
      <c r="D2737" s="349" t="s">
        <v>788</v>
      </c>
      <c r="E2737" s="360">
        <v>96.3333333333333</v>
      </c>
      <c r="F2737" s="360">
        <v>159</v>
      </c>
      <c r="G2737" s="360">
        <v>8.70805555555556</v>
      </c>
      <c r="H2737" s="360">
        <v>30.4251111111111</v>
      </c>
      <c r="I2737" s="360">
        <v>249.39041117739</v>
      </c>
      <c r="J2737" s="360">
        <v>24.2528611111111</v>
      </c>
      <c r="K2737" s="360">
        <v>79.7133033386165</v>
      </c>
      <c r="L2737" s="360">
        <v>123.25</v>
      </c>
      <c r="M2737" s="360">
        <v>119.833333333333</v>
      </c>
      <c r="N2737" s="360">
        <v>97.7705274605762</v>
      </c>
      <c r="O2737" s="360">
        <v>29.5</v>
      </c>
      <c r="P2737" s="369">
        <v>13.18</v>
      </c>
      <c r="Q2737" s="369">
        <v>13.54</v>
      </c>
      <c r="R2737" s="369">
        <v>13.56</v>
      </c>
      <c r="S2737" s="369">
        <v>13.4266666666667</v>
      </c>
      <c r="T2737" s="369">
        <v>671.333333333333</v>
      </c>
      <c r="U2737" s="371">
        <v>3.45004708500985</v>
      </c>
      <c r="V2737" s="372">
        <v>1</v>
      </c>
    </row>
    <row r="2738" s="6" customFormat="1" customHeight="1" spans="1:22">
      <c r="A2738" s="351"/>
      <c r="B2738" s="723"/>
      <c r="C2738" s="440"/>
      <c r="D2738" s="349" t="s">
        <v>826</v>
      </c>
      <c r="E2738" s="360">
        <v>97.2</v>
      </c>
      <c r="F2738" s="360">
        <v>155</v>
      </c>
      <c r="G2738" s="360">
        <v>6.3</v>
      </c>
      <c r="H2738" s="360">
        <v>29</v>
      </c>
      <c r="I2738" s="360">
        <v>361.1</v>
      </c>
      <c r="J2738" s="360">
        <v>20.4</v>
      </c>
      <c r="K2738" s="360">
        <v>70.2</v>
      </c>
      <c r="L2738" s="360">
        <v>104.41</v>
      </c>
      <c r="M2738" s="360">
        <v>101.13</v>
      </c>
      <c r="N2738" s="360">
        <v>96.9</v>
      </c>
      <c r="O2738" s="360">
        <v>29.3</v>
      </c>
      <c r="P2738" s="369">
        <v>15.55</v>
      </c>
      <c r="Q2738" s="369">
        <v>15.16</v>
      </c>
      <c r="R2738" s="369">
        <v>14.34</v>
      </c>
      <c r="S2738" s="369">
        <v>15.02</v>
      </c>
      <c r="T2738" s="369">
        <v>750.8</v>
      </c>
      <c r="U2738" s="371">
        <v>1.4</v>
      </c>
      <c r="V2738" s="372">
        <v>1</v>
      </c>
    </row>
    <row r="2739" s="6" customFormat="1" customHeight="1" spans="1:22">
      <c r="A2739" s="351"/>
      <c r="B2739" s="723"/>
      <c r="C2739" s="440"/>
      <c r="D2739" s="349" t="s">
        <v>823</v>
      </c>
      <c r="E2739" s="360">
        <v>98</v>
      </c>
      <c r="F2739" s="360">
        <v>153</v>
      </c>
      <c r="G2739" s="360">
        <v>5.365</v>
      </c>
      <c r="H2739" s="360">
        <v>25.4375</v>
      </c>
      <c r="I2739" s="360">
        <v>374.137931034483</v>
      </c>
      <c r="J2739" s="360">
        <v>19.795</v>
      </c>
      <c r="K2739" s="360">
        <v>77.8181818181818</v>
      </c>
      <c r="L2739" s="360">
        <v>133.5</v>
      </c>
      <c r="M2739" s="360">
        <v>129.1</v>
      </c>
      <c r="N2739" s="360">
        <v>96.7041198501873</v>
      </c>
      <c r="O2739" s="360">
        <v>28.0847368421053</v>
      </c>
      <c r="P2739" s="369">
        <v>13.2162807017544</v>
      </c>
      <c r="Q2739" s="369">
        <v>13.5464210526316</v>
      </c>
      <c r="R2739" s="369">
        <v>13.3372631578947</v>
      </c>
      <c r="S2739" s="369">
        <v>13.3666549707602</v>
      </c>
      <c r="T2739" s="369">
        <v>668.332748538011</v>
      </c>
      <c r="U2739" s="371">
        <v>-0.41202742473129</v>
      </c>
      <c r="V2739" s="372">
        <v>2</v>
      </c>
    </row>
    <row r="2740" s="6" customFormat="1" customHeight="1" spans="1:22">
      <c r="A2740" s="351"/>
      <c r="B2740" s="723"/>
      <c r="C2740" s="440"/>
      <c r="D2740" s="349" t="s">
        <v>824</v>
      </c>
      <c r="E2740" s="360">
        <v>101</v>
      </c>
      <c r="F2740" s="360">
        <v>152</v>
      </c>
      <c r="G2740" s="360">
        <v>7.6</v>
      </c>
      <c r="H2740" s="360">
        <v>29</v>
      </c>
      <c r="I2740" s="360">
        <v>281.4</v>
      </c>
      <c r="J2740" s="360">
        <v>21</v>
      </c>
      <c r="K2740" s="360">
        <v>72.4</v>
      </c>
      <c r="L2740" s="360">
        <v>127.5</v>
      </c>
      <c r="M2740" s="360">
        <v>120.1</v>
      </c>
      <c r="N2740" s="360">
        <v>94.2</v>
      </c>
      <c r="O2740" s="360">
        <v>27.5</v>
      </c>
      <c r="P2740" s="369">
        <v>13.61</v>
      </c>
      <c r="Q2740" s="369">
        <v>13.38</v>
      </c>
      <c r="R2740" s="369">
        <v>12.95</v>
      </c>
      <c r="S2740" s="369">
        <v>13.3133333333333</v>
      </c>
      <c r="T2740" s="369">
        <v>665.666666666667</v>
      </c>
      <c r="U2740" s="371">
        <v>4.41830065359477</v>
      </c>
      <c r="V2740" s="372">
        <v>1</v>
      </c>
    </row>
    <row r="2741" s="6" customFormat="1" customHeight="1" spans="1:22">
      <c r="A2741" s="351"/>
      <c r="B2741" s="723"/>
      <c r="C2741" s="440"/>
      <c r="D2741" s="349" t="s">
        <v>733</v>
      </c>
      <c r="E2741" s="360">
        <v>106.79</v>
      </c>
      <c r="F2741" s="360">
        <v>162</v>
      </c>
      <c r="G2741" s="360">
        <v>5.6</v>
      </c>
      <c r="H2741" s="360">
        <v>25.38</v>
      </c>
      <c r="I2741" s="360">
        <v>353.21</v>
      </c>
      <c r="J2741" s="360">
        <v>20.24</v>
      </c>
      <c r="K2741" s="360">
        <v>79.75</v>
      </c>
      <c r="L2741" s="360">
        <v>137.96</v>
      </c>
      <c r="M2741" s="360">
        <v>135.09</v>
      </c>
      <c r="N2741" s="360">
        <v>97.92</v>
      </c>
      <c r="O2741" s="360">
        <v>26.29</v>
      </c>
      <c r="P2741" s="369">
        <v>12.96</v>
      </c>
      <c r="Q2741" s="369">
        <v>13.16</v>
      </c>
      <c r="R2741" s="369">
        <v>13.1</v>
      </c>
      <c r="S2741" s="369">
        <v>13.07</v>
      </c>
      <c r="T2741" s="369">
        <v>653.67</v>
      </c>
      <c r="U2741" s="371">
        <v>4.59</v>
      </c>
      <c r="V2741" s="372">
        <v>1</v>
      </c>
    </row>
    <row r="2742" s="6" customFormat="1" customHeight="1" spans="1:22">
      <c r="A2742" s="351"/>
      <c r="B2742" s="723"/>
      <c r="C2742" s="440"/>
      <c r="D2742" s="349" t="s">
        <v>827</v>
      </c>
      <c r="E2742" s="360">
        <v>103.8</v>
      </c>
      <c r="F2742" s="360">
        <v>152</v>
      </c>
      <c r="G2742" s="360">
        <v>9.07</v>
      </c>
      <c r="H2742" s="360">
        <v>28.31</v>
      </c>
      <c r="I2742" s="360">
        <v>212.13</v>
      </c>
      <c r="J2742" s="360">
        <v>22.2</v>
      </c>
      <c r="K2742" s="360">
        <v>78.42</v>
      </c>
      <c r="L2742" s="360">
        <v>118.8</v>
      </c>
      <c r="M2742" s="360">
        <v>113.5</v>
      </c>
      <c r="N2742" s="360">
        <v>95.5</v>
      </c>
      <c r="O2742" s="360">
        <v>29.82</v>
      </c>
      <c r="P2742" s="369">
        <v>17.14</v>
      </c>
      <c r="Q2742" s="369">
        <v>17.66</v>
      </c>
      <c r="R2742" s="369">
        <v>17.44</v>
      </c>
      <c r="S2742" s="369">
        <v>17.41</v>
      </c>
      <c r="T2742" s="369">
        <v>744.017094017094</v>
      </c>
      <c r="U2742" s="371">
        <v>5.32365396249243</v>
      </c>
      <c r="V2742" s="372">
        <v>1</v>
      </c>
    </row>
    <row r="2743" s="6" customFormat="1" customHeight="1" spans="1:22">
      <c r="A2743" s="351"/>
      <c r="B2743" s="723"/>
      <c r="C2743" s="440"/>
      <c r="D2743" s="349" t="s">
        <v>832</v>
      </c>
      <c r="E2743" s="360">
        <v>94.1</v>
      </c>
      <c r="F2743" s="360">
        <v>158</v>
      </c>
      <c r="G2743" s="360">
        <v>8</v>
      </c>
      <c r="H2743" s="360">
        <v>31</v>
      </c>
      <c r="I2743" s="360">
        <v>289.5</v>
      </c>
      <c r="J2743" s="360">
        <v>22.3</v>
      </c>
      <c r="K2743" s="360">
        <v>71.94</v>
      </c>
      <c r="L2743" s="360">
        <v>126</v>
      </c>
      <c r="M2743" s="360">
        <v>122</v>
      </c>
      <c r="N2743" s="360">
        <v>96.8</v>
      </c>
      <c r="O2743" s="360">
        <v>26.8</v>
      </c>
      <c r="P2743" s="369">
        <v>15.15</v>
      </c>
      <c r="Q2743" s="369">
        <v>15.16</v>
      </c>
      <c r="R2743" s="369">
        <v>15.15</v>
      </c>
      <c r="S2743" s="369">
        <v>15.15</v>
      </c>
      <c r="T2743" s="369">
        <v>673.333333333333</v>
      </c>
      <c r="U2743" s="371">
        <v>3.41296928327646</v>
      </c>
      <c r="V2743" s="372">
        <v>1</v>
      </c>
    </row>
    <row r="2744" s="6" customFormat="1" customHeight="1" spans="1:22">
      <c r="A2744" s="351"/>
      <c r="B2744" s="723"/>
      <c r="C2744" s="440"/>
      <c r="D2744" s="349" t="s">
        <v>1064</v>
      </c>
      <c r="E2744" s="360">
        <v>97</v>
      </c>
      <c r="F2744" s="360">
        <v>153</v>
      </c>
      <c r="G2744" s="360">
        <v>5.6</v>
      </c>
      <c r="H2744" s="360">
        <v>23.1</v>
      </c>
      <c r="I2744" s="360">
        <v>312.5</v>
      </c>
      <c r="J2744" s="360">
        <v>19.8</v>
      </c>
      <c r="K2744" s="360">
        <v>85.7</v>
      </c>
      <c r="L2744" s="360">
        <v>135.2</v>
      </c>
      <c r="M2744" s="360">
        <v>126.5</v>
      </c>
      <c r="N2744" s="360">
        <v>93.6</v>
      </c>
      <c r="O2744" s="360">
        <v>27.6</v>
      </c>
      <c r="P2744" s="369">
        <v>15.2</v>
      </c>
      <c r="Q2744" s="369">
        <v>15.3</v>
      </c>
      <c r="R2744" s="369">
        <v>14.7</v>
      </c>
      <c r="S2744" s="369">
        <v>15.0666666666667</v>
      </c>
      <c r="T2744" s="369">
        <v>753.333333333333</v>
      </c>
      <c r="U2744" s="371">
        <v>2.03160270880363</v>
      </c>
      <c r="V2744" s="372">
        <v>1</v>
      </c>
    </row>
    <row r="2745" s="7" customFormat="1" customHeight="1" spans="1:22">
      <c r="A2745" s="353"/>
      <c r="B2745" s="723"/>
      <c r="C2745" s="440"/>
      <c r="D2745" s="355" t="s">
        <v>580</v>
      </c>
      <c r="E2745" s="361">
        <v>101.247575757576</v>
      </c>
      <c r="F2745" s="361">
        <v>154.636363636364</v>
      </c>
      <c r="G2745" s="361">
        <v>7.19936868686869</v>
      </c>
      <c r="H2745" s="361">
        <v>27.5702373737374</v>
      </c>
      <c r="I2745" s="361">
        <v>277.201667473807</v>
      </c>
      <c r="J2745" s="361">
        <v>21.1061691919192</v>
      </c>
      <c r="K2745" s="361">
        <v>76.9219531960726</v>
      </c>
      <c r="L2745" s="361">
        <v>128.22</v>
      </c>
      <c r="M2745" s="361">
        <v>123.095757575758</v>
      </c>
      <c r="N2745" s="361">
        <v>96.0967861191603</v>
      </c>
      <c r="O2745" s="361">
        <v>28.0904306220096</v>
      </c>
      <c r="P2745" s="370">
        <v>14.5296618819777</v>
      </c>
      <c r="Q2745" s="370">
        <v>14.7642200956938</v>
      </c>
      <c r="R2745" s="370">
        <v>14.4424784688995</v>
      </c>
      <c r="S2745" s="370">
        <v>14.5781807549176</v>
      </c>
      <c r="T2745" s="370">
        <v>698.8472584141</v>
      </c>
      <c r="U2745" s="373">
        <v>3.19893325003994</v>
      </c>
      <c r="V2745" s="374">
        <v>1</v>
      </c>
    </row>
    <row r="2746" s="6" customFormat="1" customHeight="1" spans="1:22">
      <c r="A2746" s="347" t="s">
        <v>941</v>
      </c>
      <c r="B2746" s="723"/>
      <c r="C2746" s="440" t="s">
        <v>1144</v>
      </c>
      <c r="D2746" s="349" t="s">
        <v>815</v>
      </c>
      <c r="E2746" s="360">
        <v>108.3</v>
      </c>
      <c r="F2746" s="360">
        <v>156</v>
      </c>
      <c r="G2746" s="360">
        <v>7.5</v>
      </c>
      <c r="H2746" s="360">
        <v>24.1</v>
      </c>
      <c r="I2746" s="360">
        <v>221.3</v>
      </c>
      <c r="J2746" s="360">
        <v>18.8</v>
      </c>
      <c r="K2746" s="360">
        <v>78</v>
      </c>
      <c r="L2746" s="360">
        <v>131.3</v>
      </c>
      <c r="M2746" s="360">
        <v>125.3</v>
      </c>
      <c r="N2746" s="360">
        <v>95.4</v>
      </c>
      <c r="O2746" s="360">
        <v>25.7</v>
      </c>
      <c r="P2746" s="369">
        <v>158.8</v>
      </c>
      <c r="Q2746" s="369">
        <v>151.2</v>
      </c>
      <c r="R2746" s="369"/>
      <c r="S2746" s="369">
        <v>155</v>
      </c>
      <c r="T2746" s="369">
        <v>620</v>
      </c>
      <c r="U2746" s="371">
        <v>3.6</v>
      </c>
      <c r="V2746" s="372">
        <v>1</v>
      </c>
    </row>
    <row r="2747" s="6" customFormat="1" customHeight="1" spans="1:22">
      <c r="A2747" s="351"/>
      <c r="B2747" s="723"/>
      <c r="C2747" s="440"/>
      <c r="D2747" s="349" t="s">
        <v>794</v>
      </c>
      <c r="E2747" s="360">
        <v>101</v>
      </c>
      <c r="F2747" s="360">
        <v>158</v>
      </c>
      <c r="G2747" s="360">
        <v>7.2</v>
      </c>
      <c r="H2747" s="360">
        <v>28.2</v>
      </c>
      <c r="I2747" s="360">
        <v>291.7</v>
      </c>
      <c r="J2747" s="360">
        <v>20.13</v>
      </c>
      <c r="K2747" s="360">
        <v>71.4</v>
      </c>
      <c r="L2747" s="360">
        <v>142.6</v>
      </c>
      <c r="M2747" s="360">
        <v>130.6</v>
      </c>
      <c r="N2747" s="360">
        <v>91.6</v>
      </c>
      <c r="O2747" s="360">
        <v>29.4</v>
      </c>
      <c r="P2747" s="369">
        <v>239.1</v>
      </c>
      <c r="Q2747" s="369">
        <v>224.6</v>
      </c>
      <c r="R2747" s="369"/>
      <c r="S2747" s="369">
        <v>231.85</v>
      </c>
      <c r="T2747" s="369">
        <v>772.9</v>
      </c>
      <c r="U2747" s="371">
        <v>6.3</v>
      </c>
      <c r="V2747" s="372">
        <v>1</v>
      </c>
    </row>
    <row r="2748" s="6" customFormat="1" customHeight="1" spans="1:22">
      <c r="A2748" s="351"/>
      <c r="B2748" s="723"/>
      <c r="C2748" s="440"/>
      <c r="D2748" s="349" t="s">
        <v>788</v>
      </c>
      <c r="E2748" s="360">
        <v>102.8</v>
      </c>
      <c r="F2748" s="360">
        <v>161</v>
      </c>
      <c r="G2748" s="360">
        <v>6.5</v>
      </c>
      <c r="H2748" s="360">
        <v>28.8332222222222</v>
      </c>
      <c r="I2748" s="360">
        <v>343.588034188034</v>
      </c>
      <c r="J2748" s="360">
        <v>19.2</v>
      </c>
      <c r="K2748" s="360">
        <v>66.5898519840154</v>
      </c>
      <c r="L2748" s="360">
        <v>115.6</v>
      </c>
      <c r="M2748" s="360">
        <v>110.1</v>
      </c>
      <c r="N2748" s="360">
        <v>95.242214532872</v>
      </c>
      <c r="O2748" s="360">
        <v>27.5</v>
      </c>
      <c r="P2748" s="369">
        <v>332.6</v>
      </c>
      <c r="Q2748" s="369">
        <v>325.4</v>
      </c>
      <c r="R2748" s="369"/>
      <c r="S2748" s="369">
        <v>329</v>
      </c>
      <c r="T2748" s="369">
        <v>658</v>
      </c>
      <c r="U2748" s="371">
        <v>3.42659541024834</v>
      </c>
      <c r="V2748" s="372">
        <v>1</v>
      </c>
    </row>
    <row r="2749" s="6" customFormat="1" customHeight="1" spans="1:22">
      <c r="A2749" s="351"/>
      <c r="B2749" s="723"/>
      <c r="C2749" s="440"/>
      <c r="D2749" s="349" t="s">
        <v>826</v>
      </c>
      <c r="E2749" s="360">
        <v>96.2</v>
      </c>
      <c r="F2749" s="360">
        <v>154</v>
      </c>
      <c r="G2749" s="360">
        <v>6.3</v>
      </c>
      <c r="H2749" s="360">
        <v>20.9</v>
      </c>
      <c r="I2749" s="360">
        <v>232.9</v>
      </c>
      <c r="J2749" s="360">
        <v>18.3</v>
      </c>
      <c r="K2749" s="360">
        <v>87.9</v>
      </c>
      <c r="L2749" s="360">
        <v>119.63</v>
      </c>
      <c r="M2749" s="360">
        <v>114.66</v>
      </c>
      <c r="N2749" s="360">
        <v>95.9</v>
      </c>
      <c r="O2749" s="360">
        <v>28.7</v>
      </c>
      <c r="P2749" s="369">
        <v>157.2</v>
      </c>
      <c r="Q2749" s="369">
        <v>180.6</v>
      </c>
      <c r="R2749" s="369"/>
      <c r="S2749" s="369">
        <v>168.9</v>
      </c>
      <c r="T2749" s="369">
        <v>675.5</v>
      </c>
      <c r="U2749" s="371">
        <v>1.19</v>
      </c>
      <c r="V2749" s="372">
        <v>1</v>
      </c>
    </row>
    <row r="2750" s="6" customFormat="1" customHeight="1" spans="1:22">
      <c r="A2750" s="351"/>
      <c r="B2750" s="723"/>
      <c r="C2750" s="440"/>
      <c r="D2750" s="349" t="s">
        <v>824</v>
      </c>
      <c r="E2750" s="360">
        <v>103</v>
      </c>
      <c r="F2750" s="360">
        <v>151</v>
      </c>
      <c r="G2750" s="360">
        <v>7.9</v>
      </c>
      <c r="H2750" s="360"/>
      <c r="I2750" s="360"/>
      <c r="J2750" s="360"/>
      <c r="K2750" s="360"/>
      <c r="L2750" s="360"/>
      <c r="M2750" s="360"/>
      <c r="N2750" s="360"/>
      <c r="O2750" s="360"/>
      <c r="P2750" s="369">
        <v>170.27</v>
      </c>
      <c r="Q2750" s="369">
        <v>168.16</v>
      </c>
      <c r="R2750" s="369"/>
      <c r="S2750" s="369">
        <v>169.215</v>
      </c>
      <c r="T2750" s="369">
        <v>676.9</v>
      </c>
      <c r="U2750" s="371">
        <v>7.92</v>
      </c>
      <c r="V2750" s="372">
        <v>1</v>
      </c>
    </row>
    <row r="2751" s="6" customFormat="1" customHeight="1" spans="1:22">
      <c r="A2751" s="351"/>
      <c r="B2751" s="723"/>
      <c r="C2751" s="440"/>
      <c r="D2751" s="349" t="s">
        <v>733</v>
      </c>
      <c r="E2751" s="360">
        <v>104.63</v>
      </c>
      <c r="F2751" s="360">
        <v>160</v>
      </c>
      <c r="G2751" s="360">
        <v>5.15</v>
      </c>
      <c r="H2751" s="360">
        <v>24.04</v>
      </c>
      <c r="I2751" s="360">
        <v>366.86</v>
      </c>
      <c r="J2751" s="360">
        <v>19.33</v>
      </c>
      <c r="K2751" s="360">
        <v>80.39</v>
      </c>
      <c r="L2751" s="360">
        <v>139.38</v>
      </c>
      <c r="M2751" s="360">
        <v>135.35</v>
      </c>
      <c r="N2751" s="360">
        <v>97.11</v>
      </c>
      <c r="O2751" s="360">
        <v>27.58</v>
      </c>
      <c r="P2751" s="369">
        <v>170.41</v>
      </c>
      <c r="Q2751" s="369">
        <v>171.47</v>
      </c>
      <c r="R2751" s="369"/>
      <c r="S2751" s="369">
        <v>170.94</v>
      </c>
      <c r="T2751" s="369">
        <v>672.74</v>
      </c>
      <c r="U2751" s="371">
        <v>0.38</v>
      </c>
      <c r="V2751" s="372">
        <v>1</v>
      </c>
    </row>
    <row r="2752" s="6" customFormat="1" customHeight="1" spans="1:22">
      <c r="A2752" s="351"/>
      <c r="B2752" s="723"/>
      <c r="C2752" s="440"/>
      <c r="D2752" s="349" t="s">
        <v>827</v>
      </c>
      <c r="E2752" s="360">
        <v>103.1</v>
      </c>
      <c r="F2752" s="360">
        <v>152</v>
      </c>
      <c r="G2752" s="360">
        <v>8.51</v>
      </c>
      <c r="H2752" s="360">
        <v>27.2</v>
      </c>
      <c r="I2752" s="360">
        <v>219.62</v>
      </c>
      <c r="J2752" s="360">
        <v>19.61</v>
      </c>
      <c r="K2752" s="360">
        <v>72.1</v>
      </c>
      <c r="L2752" s="360">
        <v>121.3</v>
      </c>
      <c r="M2752" s="360">
        <v>119.6</v>
      </c>
      <c r="N2752" s="360">
        <v>98.6</v>
      </c>
      <c r="O2752" s="360">
        <v>31.61</v>
      </c>
      <c r="P2752" s="369">
        <v>347.76</v>
      </c>
      <c r="Q2752" s="369">
        <v>344.52</v>
      </c>
      <c r="R2752" s="369"/>
      <c r="S2752" s="369">
        <v>346.14</v>
      </c>
      <c r="T2752" s="369">
        <v>688.84</v>
      </c>
      <c r="U2752" s="371">
        <v>0.73</v>
      </c>
      <c r="V2752" s="372">
        <v>1</v>
      </c>
    </row>
    <row r="2753" s="6" customFormat="1" customHeight="1" spans="1:22">
      <c r="A2753" s="351"/>
      <c r="B2753" s="723"/>
      <c r="C2753" s="440"/>
      <c r="D2753" s="349" t="s">
        <v>832</v>
      </c>
      <c r="E2753" s="360">
        <v>94.6</v>
      </c>
      <c r="F2753" s="360">
        <v>153</v>
      </c>
      <c r="G2753" s="360">
        <v>6.8</v>
      </c>
      <c r="H2753" s="360">
        <v>31.9</v>
      </c>
      <c r="I2753" s="360">
        <v>366.2</v>
      </c>
      <c r="J2753" s="360">
        <v>23.3</v>
      </c>
      <c r="K2753" s="360">
        <v>73.1</v>
      </c>
      <c r="L2753" s="360">
        <v>132.3</v>
      </c>
      <c r="M2753" s="360">
        <v>130.6</v>
      </c>
      <c r="N2753" s="360">
        <v>98.7</v>
      </c>
      <c r="O2753" s="360">
        <v>28.9</v>
      </c>
      <c r="P2753" s="369">
        <v>158.63</v>
      </c>
      <c r="Q2753" s="369">
        <v>158.86</v>
      </c>
      <c r="R2753" s="369"/>
      <c r="S2753" s="369">
        <v>158.745</v>
      </c>
      <c r="T2753" s="369">
        <v>696.6</v>
      </c>
      <c r="U2753" s="371">
        <v>4.7</v>
      </c>
      <c r="V2753" s="372">
        <v>1</v>
      </c>
    </row>
    <row r="2754" s="6" customFormat="1" customHeight="1" spans="1:22">
      <c r="A2754" s="351"/>
      <c r="B2754" s="723"/>
      <c r="C2754" s="440"/>
      <c r="D2754" s="349" t="s">
        <v>1064</v>
      </c>
      <c r="E2754" s="360">
        <v>97</v>
      </c>
      <c r="F2754" s="360">
        <v>153</v>
      </c>
      <c r="G2754" s="360">
        <v>4.9</v>
      </c>
      <c r="H2754" s="360">
        <v>21.9</v>
      </c>
      <c r="I2754" s="360">
        <v>346.9</v>
      </c>
      <c r="J2754" s="360">
        <v>17.4</v>
      </c>
      <c r="K2754" s="360">
        <v>79.5</v>
      </c>
      <c r="L2754" s="360">
        <v>136.7</v>
      </c>
      <c r="M2754" s="360">
        <v>129.3</v>
      </c>
      <c r="N2754" s="360">
        <v>94.6</v>
      </c>
      <c r="O2754" s="360">
        <v>26.2</v>
      </c>
      <c r="P2754" s="369">
        <v>359</v>
      </c>
      <c r="Q2754" s="369">
        <v>371.5</v>
      </c>
      <c r="R2754" s="369"/>
      <c r="S2754" s="369">
        <v>365.25</v>
      </c>
      <c r="T2754" s="369">
        <v>730.5</v>
      </c>
      <c r="U2754" s="371">
        <v>0.64756131165611</v>
      </c>
      <c r="V2754" s="372">
        <v>1</v>
      </c>
    </row>
    <row r="2755" s="7" customFormat="1" customHeight="1" spans="1:22">
      <c r="A2755" s="353"/>
      <c r="B2755" s="727"/>
      <c r="C2755" s="440"/>
      <c r="D2755" s="355" t="s">
        <v>580</v>
      </c>
      <c r="E2755" s="361">
        <v>101.181111111111</v>
      </c>
      <c r="F2755" s="361">
        <v>155.333333333333</v>
      </c>
      <c r="G2755" s="361">
        <v>6.75111111111111</v>
      </c>
      <c r="H2755" s="361">
        <v>25.8841527777778</v>
      </c>
      <c r="I2755" s="361">
        <v>298.633504273504</v>
      </c>
      <c r="J2755" s="361">
        <v>19.50875</v>
      </c>
      <c r="K2755" s="361">
        <v>76.1224814980019</v>
      </c>
      <c r="L2755" s="361">
        <v>129.85125</v>
      </c>
      <c r="M2755" s="361">
        <v>124.43875</v>
      </c>
      <c r="N2755" s="361">
        <v>95.894026816609</v>
      </c>
      <c r="O2755" s="361">
        <v>28.19875</v>
      </c>
      <c r="P2755" s="370">
        <v>232.641111111111</v>
      </c>
      <c r="Q2755" s="370">
        <v>232.923333333333</v>
      </c>
      <c r="R2755" s="370"/>
      <c r="S2755" s="370">
        <v>232.782222222222</v>
      </c>
      <c r="T2755" s="370">
        <v>687.997777777778</v>
      </c>
      <c r="U2755" s="373">
        <v>3.17920279144636</v>
      </c>
      <c r="V2755" s="374">
        <v>1</v>
      </c>
    </row>
    <row r="2756" s="5" customFormat="1" customHeight="1" spans="1:22">
      <c r="A2756" s="394">
        <v>2019</v>
      </c>
      <c r="B2756" s="27" t="s">
        <v>1145</v>
      </c>
      <c r="C2756" s="394" t="s">
        <v>1146</v>
      </c>
      <c r="D2756" s="32" t="s">
        <v>824</v>
      </c>
      <c r="E2756" s="295">
        <v>97</v>
      </c>
      <c r="F2756" s="295">
        <v>156</v>
      </c>
      <c r="G2756" s="295">
        <v>8.4</v>
      </c>
      <c r="H2756" s="295">
        <v>33.9</v>
      </c>
      <c r="I2756" s="295">
        <v>303.6</v>
      </c>
      <c r="J2756" s="295">
        <v>21.7</v>
      </c>
      <c r="K2756" s="295">
        <v>64</v>
      </c>
      <c r="L2756" s="295">
        <v>139.7</v>
      </c>
      <c r="M2756" s="295">
        <v>130.9</v>
      </c>
      <c r="N2756" s="295">
        <v>93.7</v>
      </c>
      <c r="O2756" s="295">
        <v>25.6</v>
      </c>
      <c r="P2756" s="299">
        <v>15.08</v>
      </c>
      <c r="Q2756" s="299">
        <v>15.01</v>
      </c>
      <c r="R2756" s="299">
        <v>14.22</v>
      </c>
      <c r="S2756" s="299">
        <v>14.77</v>
      </c>
      <c r="T2756" s="295">
        <v>738.5</v>
      </c>
      <c r="U2756" s="43">
        <v>2.01</v>
      </c>
      <c r="V2756" s="38">
        <v>7</v>
      </c>
    </row>
    <row r="2757" s="5" customFormat="1" customHeight="1" spans="1:22">
      <c r="A2757" s="394"/>
      <c r="B2757" s="728"/>
      <c r="C2757" s="394"/>
      <c r="D2757" s="32" t="s">
        <v>727</v>
      </c>
      <c r="E2757" s="295">
        <v>115.6</v>
      </c>
      <c r="F2757" s="295">
        <v>155</v>
      </c>
      <c r="G2757" s="295">
        <v>9.4</v>
      </c>
      <c r="H2757" s="295">
        <v>35.8</v>
      </c>
      <c r="I2757" s="295">
        <v>379.4</v>
      </c>
      <c r="J2757" s="295">
        <v>24.1</v>
      </c>
      <c r="K2757" s="295">
        <v>67.3</v>
      </c>
      <c r="L2757" s="295">
        <v>121.5</v>
      </c>
      <c r="M2757" s="295">
        <v>117.4</v>
      </c>
      <c r="N2757" s="295">
        <v>96.6</v>
      </c>
      <c r="O2757" s="295">
        <v>25.1</v>
      </c>
      <c r="P2757" s="299">
        <v>16.24</v>
      </c>
      <c r="Q2757" s="299">
        <v>16.16</v>
      </c>
      <c r="R2757" s="299">
        <v>15.44</v>
      </c>
      <c r="S2757" s="299">
        <v>15.95</v>
      </c>
      <c r="T2757" s="295">
        <v>681.5</v>
      </c>
      <c r="U2757" s="43">
        <v>1.1</v>
      </c>
      <c r="V2757" s="38">
        <v>11</v>
      </c>
    </row>
    <row r="2758" s="5" customFormat="1" customHeight="1" spans="1:22">
      <c r="A2758" s="394"/>
      <c r="B2758" s="728"/>
      <c r="C2758" s="394"/>
      <c r="D2758" s="32" t="s">
        <v>787</v>
      </c>
      <c r="E2758" s="295">
        <v>94.7</v>
      </c>
      <c r="F2758" s="295">
        <v>147</v>
      </c>
      <c r="G2758" s="295">
        <v>8.33834</v>
      </c>
      <c r="H2758" s="295">
        <v>28.8</v>
      </c>
      <c r="I2758" s="295">
        <v>245.392488193094</v>
      </c>
      <c r="J2758" s="295">
        <v>20.6</v>
      </c>
      <c r="K2758" s="295">
        <v>71.5277777777778</v>
      </c>
      <c r="L2758" s="295">
        <v>106.34</v>
      </c>
      <c r="M2758" s="295">
        <v>104.63</v>
      </c>
      <c r="N2758" s="295">
        <v>98.39</v>
      </c>
      <c r="O2758" s="295">
        <v>29.25</v>
      </c>
      <c r="P2758" s="299">
        <v>13.94</v>
      </c>
      <c r="Q2758" s="299">
        <v>13.89</v>
      </c>
      <c r="R2758" s="299">
        <v>13.82</v>
      </c>
      <c r="S2758" s="299">
        <v>13.8833333333333</v>
      </c>
      <c r="T2758" s="295">
        <v>694.166666666667</v>
      </c>
      <c r="U2758" s="43">
        <v>4.27620049071152</v>
      </c>
      <c r="V2758" s="44">
        <v>5</v>
      </c>
    </row>
    <row r="2759" s="5" customFormat="1" customHeight="1" spans="1:22">
      <c r="A2759" s="394"/>
      <c r="B2759" s="728"/>
      <c r="C2759" s="394"/>
      <c r="D2759" s="32" t="s">
        <v>744</v>
      </c>
      <c r="E2759" s="295">
        <v>98.2</v>
      </c>
      <c r="F2759" s="295">
        <v>158</v>
      </c>
      <c r="G2759" s="295">
        <v>4.2</v>
      </c>
      <c r="H2759" s="295">
        <v>38.4</v>
      </c>
      <c r="I2759" s="295">
        <v>914</v>
      </c>
      <c r="J2759" s="295">
        <v>24.3</v>
      </c>
      <c r="K2759" s="295">
        <v>63.3</v>
      </c>
      <c r="L2759" s="295">
        <v>99.2</v>
      </c>
      <c r="M2759" s="295">
        <v>96.8</v>
      </c>
      <c r="N2759" s="295">
        <v>97.6</v>
      </c>
      <c r="O2759" s="295">
        <v>26.5</v>
      </c>
      <c r="P2759" s="299">
        <v>13.23</v>
      </c>
      <c r="Q2759" s="299">
        <v>13.12</v>
      </c>
      <c r="R2759" s="299">
        <v>13.17</v>
      </c>
      <c r="S2759" s="299">
        <v>13.17</v>
      </c>
      <c r="T2759" s="295">
        <v>658.67</v>
      </c>
      <c r="U2759" s="43">
        <v>4.97</v>
      </c>
      <c r="V2759" s="38">
        <v>4</v>
      </c>
    </row>
    <row r="2760" s="5" customFormat="1" customHeight="1" spans="1:22">
      <c r="A2760" s="394"/>
      <c r="B2760" s="728"/>
      <c r="C2760" s="394"/>
      <c r="D2760" s="32" t="s">
        <v>803</v>
      </c>
      <c r="E2760" s="295">
        <v>94.4</v>
      </c>
      <c r="F2760" s="295">
        <v>148</v>
      </c>
      <c r="G2760" s="295">
        <v>8.24</v>
      </c>
      <c r="H2760" s="295">
        <v>26.45</v>
      </c>
      <c r="I2760" s="295">
        <v>321</v>
      </c>
      <c r="J2760" s="295">
        <v>20.4</v>
      </c>
      <c r="K2760" s="295">
        <v>77.13</v>
      </c>
      <c r="L2760" s="295">
        <v>136.45</v>
      </c>
      <c r="M2760" s="295">
        <v>124.18</v>
      </c>
      <c r="N2760" s="295">
        <v>91</v>
      </c>
      <c r="O2760" s="295">
        <v>27.09</v>
      </c>
      <c r="P2760" s="299">
        <v>13.66</v>
      </c>
      <c r="Q2760" s="299">
        <v>13.28</v>
      </c>
      <c r="R2760" s="299">
        <v>13.2</v>
      </c>
      <c r="S2760" s="299">
        <v>13.38</v>
      </c>
      <c r="T2760" s="295">
        <v>669</v>
      </c>
      <c r="U2760" s="43">
        <v>1.01</v>
      </c>
      <c r="V2760" s="38">
        <v>8</v>
      </c>
    </row>
    <row r="2761" s="5" customFormat="1" customHeight="1" spans="1:22">
      <c r="A2761" s="394"/>
      <c r="B2761" s="728"/>
      <c r="C2761" s="394"/>
      <c r="D2761" s="32" t="s">
        <v>838</v>
      </c>
      <c r="E2761" s="295">
        <v>94.2</v>
      </c>
      <c r="F2761" s="295">
        <v>158</v>
      </c>
      <c r="G2761" s="295">
        <v>7.3</v>
      </c>
      <c r="H2761" s="295">
        <v>27.5</v>
      </c>
      <c r="I2761" s="295">
        <v>378.2</v>
      </c>
      <c r="J2761" s="295">
        <v>21.2</v>
      </c>
      <c r="K2761" s="295">
        <v>77.3</v>
      </c>
      <c r="L2761" s="295">
        <v>116.5</v>
      </c>
      <c r="M2761" s="295">
        <v>107.4</v>
      </c>
      <c r="N2761" s="295">
        <v>92.2</v>
      </c>
      <c r="O2761" s="295">
        <v>26.5</v>
      </c>
      <c r="P2761" s="299">
        <v>17.44</v>
      </c>
      <c r="Q2761" s="299">
        <v>18.33</v>
      </c>
      <c r="R2761" s="299">
        <v>18.2</v>
      </c>
      <c r="S2761" s="299">
        <v>17.99</v>
      </c>
      <c r="T2761" s="295">
        <v>899.4</v>
      </c>
      <c r="U2761" s="43">
        <v>5.91</v>
      </c>
      <c r="V2761" s="38">
        <v>2</v>
      </c>
    </row>
    <row r="2762" s="5" customFormat="1" customHeight="1" spans="1:22">
      <c r="A2762" s="394"/>
      <c r="B2762" s="728"/>
      <c r="C2762" s="394"/>
      <c r="D2762" s="32" t="s">
        <v>823</v>
      </c>
      <c r="E2762" s="295">
        <v>100</v>
      </c>
      <c r="F2762" s="295">
        <v>152</v>
      </c>
      <c r="G2762" s="295">
        <v>5.6</v>
      </c>
      <c r="H2762" s="295">
        <v>32.9</v>
      </c>
      <c r="I2762" s="295">
        <v>493.3</v>
      </c>
      <c r="J2762" s="295">
        <v>24.1</v>
      </c>
      <c r="K2762" s="295">
        <v>73.3</v>
      </c>
      <c r="L2762" s="295">
        <v>110.2</v>
      </c>
      <c r="M2762" s="295">
        <v>99.7</v>
      </c>
      <c r="N2762" s="295">
        <v>90.5</v>
      </c>
      <c r="O2762" s="295">
        <v>25.2</v>
      </c>
      <c r="P2762" s="299">
        <v>17.79877193</v>
      </c>
      <c r="Q2762" s="299">
        <v>17.11111111</v>
      </c>
      <c r="R2762" s="299">
        <v>16.62140351</v>
      </c>
      <c r="S2762" s="299">
        <v>17.18</v>
      </c>
      <c r="T2762" s="295">
        <v>858.9</v>
      </c>
      <c r="U2762" s="43">
        <v>3.63175675675676</v>
      </c>
      <c r="V2762" s="38">
        <v>7</v>
      </c>
    </row>
    <row r="2763" s="5" customFormat="1" customHeight="1" spans="1:22">
      <c r="A2763" s="394"/>
      <c r="B2763" s="728"/>
      <c r="C2763" s="394"/>
      <c r="D2763" s="32" t="s">
        <v>794</v>
      </c>
      <c r="E2763" s="295">
        <v>93</v>
      </c>
      <c r="F2763" s="295">
        <v>159</v>
      </c>
      <c r="G2763" s="295">
        <v>6.2</v>
      </c>
      <c r="H2763" s="295">
        <v>27.9</v>
      </c>
      <c r="I2763" s="295">
        <v>350</v>
      </c>
      <c r="J2763" s="295">
        <v>21.2</v>
      </c>
      <c r="K2763" s="295">
        <v>75.8</v>
      </c>
      <c r="L2763" s="295">
        <v>123.46</v>
      </c>
      <c r="M2763" s="295">
        <v>120.7</v>
      </c>
      <c r="N2763" s="295">
        <v>97.79</v>
      </c>
      <c r="O2763" s="295">
        <v>27.36</v>
      </c>
      <c r="P2763" s="299">
        <v>15.35</v>
      </c>
      <c r="Q2763" s="299">
        <v>14.5</v>
      </c>
      <c r="R2763" s="299">
        <v>15.41</v>
      </c>
      <c r="S2763" s="299">
        <v>15.09</v>
      </c>
      <c r="T2763" s="295">
        <v>754.36</v>
      </c>
      <c r="U2763" s="43">
        <v>9.8</v>
      </c>
      <c r="V2763" s="38">
        <v>1</v>
      </c>
    </row>
    <row r="2764" s="5" customFormat="1" customHeight="1" spans="1:22">
      <c r="A2764" s="394"/>
      <c r="B2764" s="728"/>
      <c r="C2764" s="394"/>
      <c r="D2764" s="32" t="s">
        <v>825</v>
      </c>
      <c r="E2764" s="295">
        <v>95</v>
      </c>
      <c r="F2764" s="295">
        <v>158</v>
      </c>
      <c r="G2764" s="295">
        <v>7.2</v>
      </c>
      <c r="H2764" s="295">
        <v>23.1</v>
      </c>
      <c r="I2764" s="295">
        <v>220.8</v>
      </c>
      <c r="J2764" s="295">
        <v>19.4</v>
      </c>
      <c r="K2764" s="295">
        <v>84</v>
      </c>
      <c r="L2764" s="295">
        <v>128.8</v>
      </c>
      <c r="M2764" s="295">
        <v>125.3</v>
      </c>
      <c r="N2764" s="295">
        <v>97.3</v>
      </c>
      <c r="O2764" s="295">
        <v>26.2</v>
      </c>
      <c r="P2764" s="299">
        <v>13.6</v>
      </c>
      <c r="Q2764" s="299">
        <v>13.9</v>
      </c>
      <c r="R2764" s="299">
        <v>13.5</v>
      </c>
      <c r="S2764" s="299">
        <v>13.67</v>
      </c>
      <c r="T2764" s="295">
        <v>683.3</v>
      </c>
      <c r="U2764" s="43">
        <v>1.5</v>
      </c>
      <c r="V2764" s="38">
        <v>6</v>
      </c>
    </row>
    <row r="2765" s="5" customFormat="1" customHeight="1" spans="1:22">
      <c r="A2765" s="394"/>
      <c r="B2765" s="728"/>
      <c r="C2765" s="394"/>
      <c r="D2765" s="32" t="s">
        <v>827</v>
      </c>
      <c r="E2765" s="295">
        <v>90.6</v>
      </c>
      <c r="F2765" s="295">
        <v>156</v>
      </c>
      <c r="G2765" s="295">
        <v>5</v>
      </c>
      <c r="H2765" s="295">
        <v>30.2</v>
      </c>
      <c r="I2765" s="295">
        <v>504</v>
      </c>
      <c r="J2765" s="295">
        <v>21.1</v>
      </c>
      <c r="K2765" s="295">
        <v>69.9</v>
      </c>
      <c r="L2765" s="295">
        <v>140.6</v>
      </c>
      <c r="M2765" s="295">
        <v>136.3</v>
      </c>
      <c r="N2765" s="295">
        <v>96.9</v>
      </c>
      <c r="O2765" s="295">
        <v>28.6</v>
      </c>
      <c r="P2765" s="299">
        <v>17.33</v>
      </c>
      <c r="Q2765" s="299">
        <v>16.07</v>
      </c>
      <c r="R2765" s="299">
        <v>16.72</v>
      </c>
      <c r="S2765" s="299">
        <v>16.71</v>
      </c>
      <c r="T2765" s="295">
        <v>736.63</v>
      </c>
      <c r="U2765" s="43">
        <v>2.87</v>
      </c>
      <c r="V2765" s="38">
        <v>4</v>
      </c>
    </row>
    <row r="2766" s="5" customFormat="1" customHeight="1" spans="1:22">
      <c r="A2766" s="394"/>
      <c r="B2766" s="728"/>
      <c r="C2766" s="394"/>
      <c r="D2766" s="32" t="s">
        <v>837</v>
      </c>
      <c r="E2766" s="295">
        <v>97.45</v>
      </c>
      <c r="F2766" s="295">
        <v>161</v>
      </c>
      <c r="G2766" s="295">
        <v>4.8</v>
      </c>
      <c r="H2766" s="295">
        <v>26.46</v>
      </c>
      <c r="I2766" s="295">
        <v>451.25</v>
      </c>
      <c r="J2766" s="295">
        <v>22.1</v>
      </c>
      <c r="K2766" s="295">
        <v>83.52</v>
      </c>
      <c r="L2766" s="295">
        <v>127.05</v>
      </c>
      <c r="M2766" s="295">
        <v>122.98</v>
      </c>
      <c r="N2766" s="295">
        <v>96.8</v>
      </c>
      <c r="O2766" s="295">
        <v>26.28</v>
      </c>
      <c r="P2766" s="299">
        <v>13.27</v>
      </c>
      <c r="Q2766" s="299">
        <v>13.82</v>
      </c>
      <c r="R2766" s="299">
        <v>13.51</v>
      </c>
      <c r="S2766" s="299">
        <v>13.53</v>
      </c>
      <c r="T2766" s="295">
        <v>676.67</v>
      </c>
      <c r="U2766" s="43">
        <v>3.41</v>
      </c>
      <c r="V2766" s="38">
        <v>6</v>
      </c>
    </row>
    <row r="2767" s="5" customFormat="1" customHeight="1" spans="1:22">
      <c r="A2767" s="394"/>
      <c r="B2767" s="728"/>
      <c r="C2767" s="394"/>
      <c r="D2767" s="34" t="s">
        <v>580</v>
      </c>
      <c r="E2767" s="573">
        <f t="shared" ref="E2767:T2767" si="80">AVERAGE(E2756:E2766)</f>
        <v>97.2863636363636</v>
      </c>
      <c r="F2767" s="573">
        <f t="shared" si="80"/>
        <v>155.272727272727</v>
      </c>
      <c r="G2767" s="573">
        <f t="shared" si="80"/>
        <v>6.78894</v>
      </c>
      <c r="H2767" s="573">
        <f t="shared" si="80"/>
        <v>30.1281818181818</v>
      </c>
      <c r="I2767" s="573">
        <f t="shared" si="80"/>
        <v>414.631135290281</v>
      </c>
      <c r="J2767" s="573">
        <f t="shared" si="80"/>
        <v>21.8363636363636</v>
      </c>
      <c r="K2767" s="573">
        <f t="shared" si="80"/>
        <v>73.3707070707071</v>
      </c>
      <c r="L2767" s="573">
        <f t="shared" si="80"/>
        <v>122.709090909091</v>
      </c>
      <c r="M2767" s="573">
        <f t="shared" si="80"/>
        <v>116.935454545455</v>
      </c>
      <c r="N2767" s="573">
        <f t="shared" si="80"/>
        <v>95.3436363636364</v>
      </c>
      <c r="O2767" s="573">
        <f t="shared" si="80"/>
        <v>26.6981818181818</v>
      </c>
      <c r="P2767" s="573">
        <f t="shared" si="80"/>
        <v>15.1762519936364</v>
      </c>
      <c r="Q2767" s="573">
        <f t="shared" si="80"/>
        <v>15.0173737372727</v>
      </c>
      <c r="R2767" s="573">
        <f t="shared" si="80"/>
        <v>14.8919457736364</v>
      </c>
      <c r="S2767" s="573">
        <f t="shared" si="80"/>
        <v>15.0293939393939</v>
      </c>
      <c r="T2767" s="573">
        <f t="shared" si="80"/>
        <v>731.917878787879</v>
      </c>
      <c r="U2767" s="45">
        <v>3.72103828867709</v>
      </c>
      <c r="V2767" s="46">
        <v>6</v>
      </c>
    </row>
    <row r="2768" s="5" customFormat="1" customHeight="1" spans="1:22">
      <c r="A2768" s="394">
        <v>2020</v>
      </c>
      <c r="B2768" s="728"/>
      <c r="C2768" s="394" t="s">
        <v>1147</v>
      </c>
      <c r="D2768" s="32" t="s">
        <v>824</v>
      </c>
      <c r="E2768" s="295">
        <v>100</v>
      </c>
      <c r="F2768" s="295">
        <v>153</v>
      </c>
      <c r="G2768" s="295">
        <v>7.9</v>
      </c>
      <c r="H2768" s="295">
        <v>29.9</v>
      </c>
      <c r="I2768" s="295">
        <v>278.7</v>
      </c>
      <c r="J2768" s="295">
        <v>20.9</v>
      </c>
      <c r="K2768" s="295">
        <v>69.9</v>
      </c>
      <c r="L2768" s="295">
        <v>115.36</v>
      </c>
      <c r="M2768" s="295">
        <v>112.7</v>
      </c>
      <c r="N2768" s="295">
        <v>97.7</v>
      </c>
      <c r="O2768" s="295">
        <v>25.9</v>
      </c>
      <c r="P2768" s="299">
        <v>12.73</v>
      </c>
      <c r="Q2768" s="299">
        <v>12.87</v>
      </c>
      <c r="R2768" s="299">
        <v>12.62</v>
      </c>
      <c r="S2768" s="299">
        <v>12.74</v>
      </c>
      <c r="T2768" s="295">
        <v>637</v>
      </c>
      <c r="U2768" s="43">
        <v>2.91</v>
      </c>
      <c r="V2768" s="38">
        <v>8</v>
      </c>
    </row>
    <row r="2769" s="5" customFormat="1" customHeight="1" spans="1:22">
      <c r="A2769" s="728"/>
      <c r="B2769" s="728"/>
      <c r="C2769" s="728"/>
      <c r="D2769" s="32" t="s">
        <v>727</v>
      </c>
      <c r="E2769" s="295">
        <v>105</v>
      </c>
      <c r="F2769" s="295">
        <v>145</v>
      </c>
      <c r="G2769" s="295">
        <v>6.6</v>
      </c>
      <c r="H2769" s="295">
        <v>34.1</v>
      </c>
      <c r="I2769" s="295">
        <v>519.5</v>
      </c>
      <c r="J2769" s="295">
        <v>24.9</v>
      </c>
      <c r="K2769" s="295">
        <v>73.1</v>
      </c>
      <c r="L2769" s="295">
        <v>116.6</v>
      </c>
      <c r="M2769" s="295">
        <v>113.2</v>
      </c>
      <c r="N2769" s="295">
        <v>97.1</v>
      </c>
      <c r="O2769" s="295">
        <v>27</v>
      </c>
      <c r="P2769" s="299">
        <v>16.77</v>
      </c>
      <c r="Q2769" s="299">
        <v>15.51</v>
      </c>
      <c r="R2769" s="299">
        <v>16.3</v>
      </c>
      <c r="S2769" s="299">
        <v>16.19</v>
      </c>
      <c r="T2769" s="295">
        <v>692.1</v>
      </c>
      <c r="U2769" s="43">
        <v>5</v>
      </c>
      <c r="V2769" s="38">
        <v>8</v>
      </c>
    </row>
    <row r="2770" s="5" customFormat="1" customHeight="1" spans="1:22">
      <c r="A2770" s="728"/>
      <c r="B2770" s="728"/>
      <c r="C2770" s="728"/>
      <c r="D2770" s="32" t="s">
        <v>787</v>
      </c>
      <c r="E2770" s="295">
        <v>95.7</v>
      </c>
      <c r="F2770" s="295">
        <v>144</v>
      </c>
      <c r="G2770" s="295">
        <v>7.2</v>
      </c>
      <c r="H2770" s="295">
        <v>29.1</v>
      </c>
      <c r="I2770" s="295">
        <v>304.2</v>
      </c>
      <c r="J2770" s="295">
        <v>25.3</v>
      </c>
      <c r="K2770" s="295">
        <v>86.9</v>
      </c>
      <c r="L2770" s="295">
        <v>107.8</v>
      </c>
      <c r="M2770" s="295">
        <v>102.3</v>
      </c>
      <c r="N2770" s="295">
        <v>94.9</v>
      </c>
      <c r="O2770" s="295">
        <v>27.4</v>
      </c>
      <c r="P2770" s="299">
        <v>14.31</v>
      </c>
      <c r="Q2770" s="299">
        <v>14.81</v>
      </c>
      <c r="R2770" s="299">
        <v>14.45</v>
      </c>
      <c r="S2770" s="299">
        <v>14.5233333333333</v>
      </c>
      <c r="T2770" s="295">
        <v>726.166666666667</v>
      </c>
      <c r="U2770" s="43">
        <v>11.5463389656938</v>
      </c>
      <c r="V2770" s="38">
        <v>1</v>
      </c>
    </row>
    <row r="2771" s="5" customFormat="1" customHeight="1" spans="1:22">
      <c r="A2771" s="728"/>
      <c r="B2771" s="728"/>
      <c r="C2771" s="728"/>
      <c r="D2771" s="32" t="s">
        <v>744</v>
      </c>
      <c r="E2771" s="295">
        <v>84.1</v>
      </c>
      <c r="F2771" s="295">
        <v>160</v>
      </c>
      <c r="G2771" s="295">
        <v>4.6</v>
      </c>
      <c r="H2771" s="295">
        <v>31.9</v>
      </c>
      <c r="I2771" s="295">
        <v>693</v>
      </c>
      <c r="J2771" s="295">
        <v>23.2</v>
      </c>
      <c r="K2771" s="295">
        <v>72.7</v>
      </c>
      <c r="L2771" s="295">
        <v>120.2</v>
      </c>
      <c r="M2771" s="295">
        <v>106.2</v>
      </c>
      <c r="N2771" s="295">
        <v>87.9</v>
      </c>
      <c r="O2771" s="295">
        <v>28.6</v>
      </c>
      <c r="P2771" s="299">
        <v>12.46</v>
      </c>
      <c r="Q2771" s="299">
        <v>12.51</v>
      </c>
      <c r="R2771" s="299">
        <v>12.68</v>
      </c>
      <c r="S2771" s="299">
        <v>12.55</v>
      </c>
      <c r="T2771" s="295">
        <v>627.47</v>
      </c>
      <c r="U2771" s="43">
        <v>6.79</v>
      </c>
      <c r="V2771" s="38">
        <v>4</v>
      </c>
    </row>
    <row r="2772" s="5" customFormat="1" customHeight="1" spans="1:22">
      <c r="A2772" s="728"/>
      <c r="B2772" s="728"/>
      <c r="C2772" s="728"/>
      <c r="D2772" s="32" t="s">
        <v>803</v>
      </c>
      <c r="E2772" s="295">
        <v>102.4</v>
      </c>
      <c r="F2772" s="295">
        <v>150</v>
      </c>
      <c r="G2772" s="295">
        <v>7.8</v>
      </c>
      <c r="H2772" s="295">
        <v>30.5</v>
      </c>
      <c r="I2772" s="295">
        <v>391.03</v>
      </c>
      <c r="J2772" s="295">
        <v>21.9</v>
      </c>
      <c r="K2772" s="295">
        <v>71.8</v>
      </c>
      <c r="L2772" s="295">
        <v>138.96</v>
      </c>
      <c r="M2772" s="295">
        <v>125.83</v>
      </c>
      <c r="N2772" s="295">
        <v>90.55</v>
      </c>
      <c r="O2772" s="295">
        <v>26.31</v>
      </c>
      <c r="P2772" s="299">
        <v>14.03</v>
      </c>
      <c r="Q2772" s="299">
        <v>13.75</v>
      </c>
      <c r="R2772" s="299">
        <v>13.95</v>
      </c>
      <c r="S2772" s="299">
        <v>13.91</v>
      </c>
      <c r="T2772" s="295">
        <v>695.5</v>
      </c>
      <c r="U2772" s="43">
        <v>3.91</v>
      </c>
      <c r="V2772" s="38">
        <v>5</v>
      </c>
    </row>
    <row r="2773" s="5" customFormat="1" customHeight="1" spans="1:22">
      <c r="A2773" s="728"/>
      <c r="B2773" s="728"/>
      <c r="C2773" s="728"/>
      <c r="D2773" s="32" t="s">
        <v>826</v>
      </c>
      <c r="E2773" s="295">
        <v>95.3</v>
      </c>
      <c r="F2773" s="295">
        <v>153</v>
      </c>
      <c r="G2773" s="295">
        <v>4.3</v>
      </c>
      <c r="H2773" s="295">
        <v>19.1</v>
      </c>
      <c r="I2773" s="295">
        <v>348.4</v>
      </c>
      <c r="J2773" s="295">
        <v>15.5</v>
      </c>
      <c r="K2773" s="295">
        <v>81.4</v>
      </c>
      <c r="L2773" s="295">
        <v>133.0660908</v>
      </c>
      <c r="M2773" s="295">
        <v>128.8232337</v>
      </c>
      <c r="N2773" s="295">
        <v>96.8</v>
      </c>
      <c r="O2773" s="295">
        <v>29.2</v>
      </c>
      <c r="P2773" s="299">
        <v>13.38415976</v>
      </c>
      <c r="Q2773" s="299">
        <v>13.41500888</v>
      </c>
      <c r="R2773" s="299">
        <v>13.27951479</v>
      </c>
      <c r="S2773" s="299">
        <v>13.3595611433333</v>
      </c>
      <c r="T2773" s="295">
        <v>667.978057166667</v>
      </c>
      <c r="U2773" s="43">
        <v>7.51296590482322</v>
      </c>
      <c r="V2773" s="38">
        <v>2</v>
      </c>
    </row>
    <row r="2774" s="5" customFormat="1" customHeight="1" spans="1:22">
      <c r="A2774" s="728"/>
      <c r="B2774" s="728"/>
      <c r="C2774" s="728"/>
      <c r="D2774" s="32" t="s">
        <v>823</v>
      </c>
      <c r="E2774" s="295">
        <v>96</v>
      </c>
      <c r="F2774" s="295">
        <v>153</v>
      </c>
      <c r="G2774" s="295">
        <v>4.4</v>
      </c>
      <c r="H2774" s="295">
        <v>19.4</v>
      </c>
      <c r="I2774" s="295">
        <v>344.1</v>
      </c>
      <c r="J2774" s="295">
        <v>17.6</v>
      </c>
      <c r="K2774" s="295">
        <v>90.7</v>
      </c>
      <c r="L2774" s="295">
        <v>139.9</v>
      </c>
      <c r="M2774" s="295">
        <v>137.8</v>
      </c>
      <c r="N2774" s="295">
        <v>98.5</v>
      </c>
      <c r="O2774" s="295">
        <v>27.8</v>
      </c>
      <c r="P2774" s="299">
        <v>14.1</v>
      </c>
      <c r="Q2774" s="299">
        <v>13.4</v>
      </c>
      <c r="R2774" s="299">
        <v>14.9</v>
      </c>
      <c r="S2774" s="299">
        <v>14.1</v>
      </c>
      <c r="T2774" s="295">
        <v>707.1</v>
      </c>
      <c r="U2774" s="43">
        <v>0.583214793741113</v>
      </c>
      <c r="V2774" s="38">
        <v>9</v>
      </c>
    </row>
    <row r="2775" s="5" customFormat="1" customHeight="1" spans="1:22">
      <c r="A2775" s="728"/>
      <c r="B2775" s="728"/>
      <c r="C2775" s="728"/>
      <c r="D2775" s="32" t="s">
        <v>794</v>
      </c>
      <c r="E2775" s="295">
        <v>92</v>
      </c>
      <c r="F2775" s="295">
        <v>155</v>
      </c>
      <c r="G2775" s="295">
        <v>8.1</v>
      </c>
      <c r="H2775" s="295">
        <v>29.2</v>
      </c>
      <c r="I2775" s="295">
        <v>260.5</v>
      </c>
      <c r="J2775" s="295">
        <v>21.6</v>
      </c>
      <c r="K2775" s="295">
        <v>74</v>
      </c>
      <c r="L2775" s="295">
        <v>146.73</v>
      </c>
      <c r="M2775" s="295">
        <v>137.41</v>
      </c>
      <c r="N2775" s="295">
        <v>93.65</v>
      </c>
      <c r="O2775" s="295">
        <v>26.74</v>
      </c>
      <c r="P2775" s="299">
        <v>13.86</v>
      </c>
      <c r="Q2775" s="299">
        <v>13.53</v>
      </c>
      <c r="R2775" s="299">
        <v>13.26</v>
      </c>
      <c r="S2775" s="299">
        <v>13.55</v>
      </c>
      <c r="T2775" s="295">
        <v>677.5</v>
      </c>
      <c r="U2775" s="43">
        <v>11.3704732628672</v>
      </c>
      <c r="V2775" s="38">
        <v>1</v>
      </c>
    </row>
    <row r="2776" s="5" customFormat="1" customHeight="1" spans="1:22">
      <c r="A2776" s="728"/>
      <c r="B2776" s="728"/>
      <c r="C2776" s="728"/>
      <c r="D2776" s="32" t="s">
        <v>825</v>
      </c>
      <c r="E2776" s="295">
        <v>105.1</v>
      </c>
      <c r="F2776" s="295">
        <v>153</v>
      </c>
      <c r="G2776" s="295">
        <v>7.6</v>
      </c>
      <c r="H2776" s="295">
        <v>24.8</v>
      </c>
      <c r="I2776" s="295">
        <v>226.3</v>
      </c>
      <c r="J2776" s="295">
        <v>20.2</v>
      </c>
      <c r="K2776" s="295">
        <v>81.5</v>
      </c>
      <c r="L2776" s="295">
        <v>132.8</v>
      </c>
      <c r="M2776" s="295">
        <v>126.3</v>
      </c>
      <c r="N2776" s="295">
        <v>95.1</v>
      </c>
      <c r="O2776" s="295">
        <v>26.5</v>
      </c>
      <c r="P2776" s="299">
        <v>12.5</v>
      </c>
      <c r="Q2776" s="299">
        <v>13.5</v>
      </c>
      <c r="R2776" s="299">
        <v>12.5</v>
      </c>
      <c r="S2776" s="299">
        <v>12.8</v>
      </c>
      <c r="T2776" s="295">
        <v>641.7</v>
      </c>
      <c r="U2776" s="43">
        <v>7.5</v>
      </c>
      <c r="V2776" s="38">
        <v>2</v>
      </c>
    </row>
    <row r="2777" s="5" customFormat="1" customHeight="1" spans="1:22">
      <c r="A2777" s="728"/>
      <c r="B2777" s="728"/>
      <c r="C2777" s="728"/>
      <c r="D2777" s="32" t="s">
        <v>827</v>
      </c>
      <c r="E2777" s="295">
        <v>91.96</v>
      </c>
      <c r="F2777" s="295">
        <v>149</v>
      </c>
      <c r="G2777" s="295">
        <v>9.07</v>
      </c>
      <c r="H2777" s="295">
        <v>30.9</v>
      </c>
      <c r="I2777" s="295">
        <v>240.68</v>
      </c>
      <c r="J2777" s="295">
        <v>23.13</v>
      </c>
      <c r="K2777" s="295">
        <v>74.85</v>
      </c>
      <c r="L2777" s="295">
        <v>115.1</v>
      </c>
      <c r="M2777" s="295">
        <v>112.3</v>
      </c>
      <c r="N2777" s="295">
        <v>97.6</v>
      </c>
      <c r="O2777" s="295">
        <v>28.59</v>
      </c>
      <c r="P2777" s="299">
        <v>17.72</v>
      </c>
      <c r="Q2777" s="299">
        <v>17.46</v>
      </c>
      <c r="R2777" s="299">
        <v>16.94</v>
      </c>
      <c r="S2777" s="299">
        <v>17.37</v>
      </c>
      <c r="T2777" s="295">
        <v>742.45</v>
      </c>
      <c r="U2777" s="43">
        <v>2.16</v>
      </c>
      <c r="V2777" s="38">
        <v>2</v>
      </c>
    </row>
    <row r="2778" s="5" customFormat="1" customHeight="1" spans="1:22">
      <c r="A2778" s="728"/>
      <c r="B2778" s="728"/>
      <c r="C2778" s="728"/>
      <c r="D2778" s="32" t="s">
        <v>733</v>
      </c>
      <c r="E2778" s="295">
        <v>107.83</v>
      </c>
      <c r="F2778" s="295">
        <v>163</v>
      </c>
      <c r="G2778" s="295">
        <v>4.9</v>
      </c>
      <c r="H2778" s="295">
        <v>25.2</v>
      </c>
      <c r="I2778" s="295">
        <v>414.29</v>
      </c>
      <c r="J2778" s="295">
        <v>19.7</v>
      </c>
      <c r="K2778" s="295">
        <v>78.17</v>
      </c>
      <c r="L2778" s="295">
        <v>140.73</v>
      </c>
      <c r="M2778" s="295">
        <v>135.26</v>
      </c>
      <c r="N2778" s="295">
        <v>96.11</v>
      </c>
      <c r="O2778" s="295">
        <v>26.36</v>
      </c>
      <c r="P2778" s="299">
        <v>13.38</v>
      </c>
      <c r="Q2778" s="299">
        <v>13.54</v>
      </c>
      <c r="R2778" s="299">
        <v>13.56</v>
      </c>
      <c r="S2778" s="299">
        <v>13.49</v>
      </c>
      <c r="T2778" s="295">
        <v>674.67</v>
      </c>
      <c r="U2778" s="43">
        <v>2.85</v>
      </c>
      <c r="V2778" s="38">
        <v>7</v>
      </c>
    </row>
    <row r="2779" s="5" customFormat="1" customHeight="1" spans="1:22">
      <c r="A2779" s="728"/>
      <c r="B2779" s="728"/>
      <c r="C2779" s="728"/>
      <c r="D2779" s="34" t="s">
        <v>580</v>
      </c>
      <c r="E2779" s="573">
        <f t="shared" ref="E2779:T2779" si="81">AVERAGE(E2768:E2778)</f>
        <v>97.7627272727273</v>
      </c>
      <c r="F2779" s="573">
        <f t="shared" si="81"/>
        <v>152.545454545455</v>
      </c>
      <c r="G2779" s="573">
        <f t="shared" si="81"/>
        <v>6.58818181818182</v>
      </c>
      <c r="H2779" s="573">
        <f t="shared" si="81"/>
        <v>27.6454545454545</v>
      </c>
      <c r="I2779" s="573">
        <f t="shared" si="81"/>
        <v>365.518181818182</v>
      </c>
      <c r="J2779" s="573">
        <f t="shared" si="81"/>
        <v>21.2663636363636</v>
      </c>
      <c r="K2779" s="573">
        <f t="shared" si="81"/>
        <v>77.7290909090909</v>
      </c>
      <c r="L2779" s="573">
        <f t="shared" si="81"/>
        <v>127.9314628</v>
      </c>
      <c r="M2779" s="573">
        <f t="shared" si="81"/>
        <v>121.6475667</v>
      </c>
      <c r="N2779" s="573">
        <f t="shared" si="81"/>
        <v>95.0827272727273</v>
      </c>
      <c r="O2779" s="573">
        <f t="shared" si="81"/>
        <v>27.3090909090909</v>
      </c>
      <c r="P2779" s="573">
        <f t="shared" si="81"/>
        <v>14.1131054327273</v>
      </c>
      <c r="Q2779" s="573">
        <f t="shared" si="81"/>
        <v>14.0268189890909</v>
      </c>
      <c r="R2779" s="573">
        <f t="shared" si="81"/>
        <v>14.03995589</v>
      </c>
      <c r="S2779" s="573">
        <f t="shared" si="81"/>
        <v>14.0529904069697</v>
      </c>
      <c r="T2779" s="573">
        <f t="shared" si="81"/>
        <v>680.875883984849</v>
      </c>
      <c r="U2779" s="45">
        <v>5.51307670615969</v>
      </c>
      <c r="V2779" s="46">
        <v>1</v>
      </c>
    </row>
    <row r="2780" s="5" customFormat="1" customHeight="1" spans="1:22">
      <c r="A2780" s="44">
        <v>2020</v>
      </c>
      <c r="B2780" s="728"/>
      <c r="C2780" s="44" t="s">
        <v>1148</v>
      </c>
      <c r="D2780" s="32" t="s">
        <v>727</v>
      </c>
      <c r="E2780" s="33">
        <v>105.2</v>
      </c>
      <c r="F2780" s="33">
        <v>145</v>
      </c>
      <c r="G2780" s="33">
        <v>6.7</v>
      </c>
      <c r="H2780" s="33">
        <v>30.9</v>
      </c>
      <c r="I2780" s="33">
        <v>461.8</v>
      </c>
      <c r="J2780" s="33">
        <v>22.6</v>
      </c>
      <c r="K2780" s="33">
        <v>60.2</v>
      </c>
      <c r="L2780" s="33">
        <v>124.6</v>
      </c>
      <c r="M2780" s="33">
        <v>122.3</v>
      </c>
      <c r="N2780" s="33">
        <v>98.2</v>
      </c>
      <c r="O2780" s="33">
        <v>27.4</v>
      </c>
      <c r="P2780" s="33">
        <v>176.8</v>
      </c>
      <c r="Q2780" s="33">
        <v>186.1</v>
      </c>
      <c r="R2780" s="33"/>
      <c r="S2780" s="33">
        <v>181.45</v>
      </c>
      <c r="T2780" s="33">
        <v>725.8</v>
      </c>
      <c r="U2780" s="43">
        <v>8.82</v>
      </c>
      <c r="V2780" s="38">
        <v>1</v>
      </c>
    </row>
    <row r="2781" s="5" customFormat="1" customHeight="1" spans="1:22">
      <c r="A2781" s="24"/>
      <c r="B2781" s="728"/>
      <c r="C2781" s="24"/>
      <c r="D2781" s="32" t="s">
        <v>787</v>
      </c>
      <c r="E2781" s="33">
        <v>95</v>
      </c>
      <c r="F2781" s="33">
        <v>144</v>
      </c>
      <c r="G2781" s="33">
        <v>7.3</v>
      </c>
      <c r="H2781" s="33">
        <v>29.6</v>
      </c>
      <c r="I2781" s="33">
        <v>305.5</v>
      </c>
      <c r="J2781" s="33">
        <v>20.7</v>
      </c>
      <c r="K2781" s="33">
        <v>69.9</v>
      </c>
      <c r="L2781" s="33">
        <v>111.5</v>
      </c>
      <c r="M2781" s="33">
        <v>110.4</v>
      </c>
      <c r="N2781" s="33">
        <v>99</v>
      </c>
      <c r="O2781" s="33">
        <v>27.7</v>
      </c>
      <c r="P2781" s="33">
        <v>345.32</v>
      </c>
      <c r="Q2781" s="33">
        <v>341.54</v>
      </c>
      <c r="R2781" s="33"/>
      <c r="S2781" s="33">
        <v>343.43</v>
      </c>
      <c r="T2781" s="33">
        <v>686.86</v>
      </c>
      <c r="U2781" s="43">
        <v>9.80624120731552</v>
      </c>
      <c r="V2781" s="38">
        <v>1</v>
      </c>
    </row>
    <row r="2782" s="5" customFormat="1" customHeight="1" spans="1:22">
      <c r="A2782" s="24"/>
      <c r="B2782" s="728"/>
      <c r="C2782" s="24"/>
      <c r="D2782" s="32" t="s">
        <v>744</v>
      </c>
      <c r="E2782" s="33">
        <v>85.4</v>
      </c>
      <c r="F2782" s="33">
        <v>158</v>
      </c>
      <c r="G2782" s="33">
        <v>4.6</v>
      </c>
      <c r="H2782" s="33">
        <v>32.1</v>
      </c>
      <c r="I2782" s="33">
        <v>698</v>
      </c>
      <c r="J2782" s="33">
        <v>27.1</v>
      </c>
      <c r="K2782" s="33">
        <v>84.4</v>
      </c>
      <c r="L2782" s="33">
        <v>108.7</v>
      </c>
      <c r="M2782" s="33">
        <v>101.2</v>
      </c>
      <c r="N2782" s="33">
        <v>93.1</v>
      </c>
      <c r="O2782" s="33">
        <v>28.3</v>
      </c>
      <c r="P2782" s="33">
        <v>198.5</v>
      </c>
      <c r="Q2782" s="33">
        <v>198.31</v>
      </c>
      <c r="R2782" s="33"/>
      <c r="S2782" s="33">
        <v>198.4</v>
      </c>
      <c r="T2782" s="33">
        <v>661.34</v>
      </c>
      <c r="U2782" s="43">
        <v>3.42</v>
      </c>
      <c r="V2782" s="38">
        <v>5</v>
      </c>
    </row>
    <row r="2783" s="5" customFormat="1" customHeight="1" spans="1:22">
      <c r="A2783" s="24"/>
      <c r="B2783" s="728"/>
      <c r="C2783" s="24"/>
      <c r="D2783" s="32" t="s">
        <v>823</v>
      </c>
      <c r="E2783" s="33">
        <v>100</v>
      </c>
      <c r="F2783" s="33">
        <v>151</v>
      </c>
      <c r="G2783" s="33">
        <v>4.2</v>
      </c>
      <c r="H2783" s="33">
        <v>21</v>
      </c>
      <c r="I2783" s="33">
        <v>397.6</v>
      </c>
      <c r="J2783" s="33">
        <v>18.8</v>
      </c>
      <c r="K2783" s="33">
        <v>89.5</v>
      </c>
      <c r="L2783" s="33">
        <v>148.7</v>
      </c>
      <c r="M2783" s="33">
        <v>146.9</v>
      </c>
      <c r="N2783" s="33">
        <v>98.8</v>
      </c>
      <c r="O2783" s="33">
        <v>27.8</v>
      </c>
      <c r="P2783" s="33">
        <v>388.6</v>
      </c>
      <c r="Q2783" s="33">
        <v>391.3</v>
      </c>
      <c r="R2783" s="33"/>
      <c r="S2783" s="33">
        <v>389.95</v>
      </c>
      <c r="T2783" s="33">
        <v>779.9</v>
      </c>
      <c r="U2783" s="43">
        <v>8.00443151918018</v>
      </c>
      <c r="V2783" s="38">
        <v>1</v>
      </c>
    </row>
    <row r="2784" s="5" customFormat="1" customHeight="1" spans="1:22">
      <c r="A2784" s="24"/>
      <c r="B2784" s="728"/>
      <c r="C2784" s="24"/>
      <c r="D2784" s="32" t="s">
        <v>825</v>
      </c>
      <c r="E2784" s="33">
        <v>102.8</v>
      </c>
      <c r="F2784" s="33">
        <v>153</v>
      </c>
      <c r="G2784" s="33">
        <v>7.9</v>
      </c>
      <c r="H2784" s="33">
        <v>25.5</v>
      </c>
      <c r="I2784" s="33">
        <v>222.8</v>
      </c>
      <c r="J2784" s="33">
        <v>22</v>
      </c>
      <c r="K2784" s="33">
        <v>86.3</v>
      </c>
      <c r="L2784" s="33">
        <v>122.5</v>
      </c>
      <c r="M2784" s="33">
        <v>115.1</v>
      </c>
      <c r="N2784" s="33">
        <v>94</v>
      </c>
      <c r="O2784" s="33">
        <v>26.3</v>
      </c>
      <c r="P2784" s="33">
        <v>160</v>
      </c>
      <c r="Q2784" s="33">
        <v>166.7</v>
      </c>
      <c r="R2784" s="33"/>
      <c r="S2784" s="33">
        <v>163.4</v>
      </c>
      <c r="T2784" s="33">
        <v>653.4</v>
      </c>
      <c r="U2784" s="43">
        <v>7.1</v>
      </c>
      <c r="V2784" s="38">
        <v>1</v>
      </c>
    </row>
    <row r="2785" s="5" customFormat="1" customHeight="1" spans="1:22">
      <c r="A2785" s="24"/>
      <c r="B2785" s="728"/>
      <c r="C2785" s="24"/>
      <c r="D2785" s="32" t="s">
        <v>827</v>
      </c>
      <c r="E2785" s="33">
        <v>91.99</v>
      </c>
      <c r="F2785" s="33">
        <v>149</v>
      </c>
      <c r="G2785" s="33">
        <v>7.96</v>
      </c>
      <c r="H2785" s="33">
        <v>30.9</v>
      </c>
      <c r="I2785" s="33">
        <v>288.19</v>
      </c>
      <c r="J2785" s="33">
        <v>20.35</v>
      </c>
      <c r="K2785" s="33">
        <v>65.86</v>
      </c>
      <c r="L2785" s="33">
        <v>130.3</v>
      </c>
      <c r="M2785" s="33">
        <v>128</v>
      </c>
      <c r="N2785" s="33">
        <v>98.2</v>
      </c>
      <c r="O2785" s="33">
        <v>29.55</v>
      </c>
      <c r="P2785" s="33">
        <v>79.84</v>
      </c>
      <c r="Q2785" s="33">
        <v>82.86</v>
      </c>
      <c r="R2785" s="33"/>
      <c r="S2785" s="33">
        <v>81.35</v>
      </c>
      <c r="T2785" s="33">
        <v>753.24</v>
      </c>
      <c r="U2785" s="43">
        <v>4.29</v>
      </c>
      <c r="V2785" s="38">
        <v>2</v>
      </c>
    </row>
    <row r="2786" s="5" customFormat="1" customHeight="1" spans="1:22">
      <c r="A2786" s="24"/>
      <c r="B2786" s="728"/>
      <c r="C2786" s="24"/>
      <c r="D2786" s="32" t="s">
        <v>733</v>
      </c>
      <c r="E2786" s="33">
        <v>106.81</v>
      </c>
      <c r="F2786" s="33">
        <v>163</v>
      </c>
      <c r="G2786" s="33">
        <v>6.55</v>
      </c>
      <c r="H2786" s="33">
        <v>26.39</v>
      </c>
      <c r="I2786" s="33">
        <v>302.94</v>
      </c>
      <c r="J2786" s="33">
        <v>21.15</v>
      </c>
      <c r="K2786" s="33">
        <v>80.14</v>
      </c>
      <c r="L2786" s="33">
        <v>143.28</v>
      </c>
      <c r="M2786" s="33">
        <v>138.65</v>
      </c>
      <c r="N2786" s="33">
        <v>96.77</v>
      </c>
      <c r="O2786" s="33">
        <v>26.06</v>
      </c>
      <c r="P2786" s="33">
        <v>181.43</v>
      </c>
      <c r="Q2786" s="33">
        <v>180.91</v>
      </c>
      <c r="R2786" s="33"/>
      <c r="S2786" s="33">
        <v>181.43</v>
      </c>
      <c r="T2786" s="33">
        <v>713</v>
      </c>
      <c r="U2786" s="43">
        <v>4.45</v>
      </c>
      <c r="V2786" s="38">
        <v>2</v>
      </c>
    </row>
    <row r="2787" s="5" customFormat="1" customHeight="1" spans="1:22">
      <c r="A2787" s="24"/>
      <c r="B2787" s="728"/>
      <c r="C2787" s="24"/>
      <c r="D2787" s="34" t="s">
        <v>580</v>
      </c>
      <c r="E2787" s="35">
        <f t="shared" ref="E2787:Q2787" si="82">AVERAGE(E2780:E2786)</f>
        <v>98.1714285714286</v>
      </c>
      <c r="F2787" s="35">
        <f t="shared" si="82"/>
        <v>151.857142857143</v>
      </c>
      <c r="G2787" s="35">
        <f t="shared" si="82"/>
        <v>6.45857142857143</v>
      </c>
      <c r="H2787" s="35">
        <f t="shared" si="82"/>
        <v>28.0557142857143</v>
      </c>
      <c r="I2787" s="35">
        <f t="shared" si="82"/>
        <v>382.404285714286</v>
      </c>
      <c r="J2787" s="35">
        <f t="shared" si="82"/>
        <v>21.8142857142857</v>
      </c>
      <c r="K2787" s="35">
        <f t="shared" si="82"/>
        <v>76.6142857142857</v>
      </c>
      <c r="L2787" s="35">
        <f t="shared" si="82"/>
        <v>127.082857142857</v>
      </c>
      <c r="M2787" s="35">
        <f t="shared" si="82"/>
        <v>123.221428571429</v>
      </c>
      <c r="N2787" s="35">
        <f t="shared" si="82"/>
        <v>96.8671428571429</v>
      </c>
      <c r="O2787" s="35">
        <f t="shared" si="82"/>
        <v>27.5871428571429</v>
      </c>
      <c r="P2787" s="35">
        <f t="shared" si="82"/>
        <v>218.641428571429</v>
      </c>
      <c r="Q2787" s="35">
        <f t="shared" si="82"/>
        <v>221.102857142857</v>
      </c>
      <c r="R2787" s="35"/>
      <c r="S2787" s="35">
        <f>AVERAGE(S2780:S2786)</f>
        <v>219.915714285714</v>
      </c>
      <c r="T2787" s="35">
        <f>AVERAGE(T2780:T2786)</f>
        <v>710.505714285714</v>
      </c>
      <c r="U2787" s="45">
        <v>6.52419290929613</v>
      </c>
      <c r="V2787" s="46">
        <v>1</v>
      </c>
    </row>
    <row r="2788" s="5" customFormat="1" customHeight="1" spans="1:22">
      <c r="A2788" s="394">
        <v>2019</v>
      </c>
      <c r="B2788" s="27" t="s">
        <v>1149</v>
      </c>
      <c r="C2788" s="394" t="s">
        <v>1150</v>
      </c>
      <c r="D2788" s="32" t="s">
        <v>824</v>
      </c>
      <c r="E2788" s="295">
        <v>90</v>
      </c>
      <c r="F2788" s="295">
        <v>153</v>
      </c>
      <c r="G2788" s="295">
        <v>7.7</v>
      </c>
      <c r="H2788" s="295">
        <v>36.1</v>
      </c>
      <c r="I2788" s="295">
        <v>368.8</v>
      </c>
      <c r="J2788" s="295">
        <v>24.6</v>
      </c>
      <c r="K2788" s="295">
        <v>68.2</v>
      </c>
      <c r="L2788" s="295">
        <v>109.9</v>
      </c>
      <c r="M2788" s="295">
        <v>104.5</v>
      </c>
      <c r="N2788" s="295">
        <v>95.1</v>
      </c>
      <c r="O2788" s="295">
        <v>29.3</v>
      </c>
      <c r="P2788" s="299">
        <v>15.17</v>
      </c>
      <c r="Q2788" s="299">
        <v>14.62</v>
      </c>
      <c r="R2788" s="299">
        <v>14.53</v>
      </c>
      <c r="S2788" s="299">
        <v>14.77</v>
      </c>
      <c r="T2788" s="295">
        <v>738.6</v>
      </c>
      <c r="U2788" s="43">
        <v>2.04</v>
      </c>
      <c r="V2788" s="38">
        <v>6</v>
      </c>
    </row>
    <row r="2789" s="5" customFormat="1" customHeight="1" spans="1:22">
      <c r="A2789" s="394"/>
      <c r="B2789" s="728"/>
      <c r="C2789" s="394"/>
      <c r="D2789" s="32" t="s">
        <v>727</v>
      </c>
      <c r="E2789" s="295">
        <v>109</v>
      </c>
      <c r="F2789" s="295">
        <v>158</v>
      </c>
      <c r="G2789" s="295">
        <v>6.9</v>
      </c>
      <c r="H2789" s="295">
        <v>33.7</v>
      </c>
      <c r="I2789" s="295">
        <v>486.6</v>
      </c>
      <c r="J2789" s="295">
        <v>25.8</v>
      </c>
      <c r="K2789" s="295">
        <v>76.6</v>
      </c>
      <c r="L2789" s="295">
        <v>130.3</v>
      </c>
      <c r="M2789" s="295">
        <v>126.7</v>
      </c>
      <c r="N2789" s="295">
        <v>97.2</v>
      </c>
      <c r="O2789" s="295">
        <v>25.2</v>
      </c>
      <c r="P2789" s="299">
        <v>16.92</v>
      </c>
      <c r="Q2789" s="299">
        <v>17.48</v>
      </c>
      <c r="R2789" s="299">
        <v>16.24</v>
      </c>
      <c r="S2789" s="299">
        <v>16.88</v>
      </c>
      <c r="T2789" s="295">
        <v>721.4</v>
      </c>
      <c r="U2789" s="43">
        <v>7.017</v>
      </c>
      <c r="V2789" s="38">
        <v>2</v>
      </c>
    </row>
    <row r="2790" s="5" customFormat="1" customHeight="1" spans="1:22">
      <c r="A2790" s="394"/>
      <c r="B2790" s="728"/>
      <c r="C2790" s="394"/>
      <c r="D2790" s="32" t="s">
        <v>787</v>
      </c>
      <c r="E2790" s="295">
        <v>91</v>
      </c>
      <c r="F2790" s="295">
        <v>143</v>
      </c>
      <c r="G2790" s="295">
        <v>8.25186</v>
      </c>
      <c r="H2790" s="295">
        <v>27</v>
      </c>
      <c r="I2790" s="295">
        <v>227.198958780202</v>
      </c>
      <c r="J2790" s="295">
        <v>24</v>
      </c>
      <c r="K2790" s="295">
        <v>88.8888888888889</v>
      </c>
      <c r="L2790" s="295">
        <v>108.28</v>
      </c>
      <c r="M2790" s="295">
        <v>103.33</v>
      </c>
      <c r="N2790" s="295">
        <v>95.43</v>
      </c>
      <c r="O2790" s="295">
        <v>29.53</v>
      </c>
      <c r="P2790" s="299">
        <v>14.13</v>
      </c>
      <c r="Q2790" s="299">
        <v>13.8</v>
      </c>
      <c r="R2790" s="299">
        <v>13.81</v>
      </c>
      <c r="S2790" s="299">
        <v>13.9133333333333</v>
      </c>
      <c r="T2790" s="295">
        <v>695.666666666667</v>
      </c>
      <c r="U2790" s="43">
        <v>4.50152721446097</v>
      </c>
      <c r="V2790" s="44">
        <v>4</v>
      </c>
    </row>
    <row r="2791" s="5" customFormat="1" customHeight="1" spans="1:22">
      <c r="A2791" s="394"/>
      <c r="B2791" s="728"/>
      <c r="C2791" s="394"/>
      <c r="D2791" s="32" t="s">
        <v>744</v>
      </c>
      <c r="E2791" s="295">
        <v>96.2</v>
      </c>
      <c r="F2791" s="295">
        <v>160</v>
      </c>
      <c r="G2791" s="295">
        <v>4.2</v>
      </c>
      <c r="H2791" s="295">
        <v>38.5</v>
      </c>
      <c r="I2791" s="295">
        <v>917</v>
      </c>
      <c r="J2791" s="295">
        <v>29.5</v>
      </c>
      <c r="K2791" s="295">
        <v>76.6</v>
      </c>
      <c r="L2791" s="295">
        <v>95.6</v>
      </c>
      <c r="M2791" s="295">
        <v>85.4</v>
      </c>
      <c r="N2791" s="295">
        <v>89.3</v>
      </c>
      <c r="O2791" s="295">
        <v>25.6</v>
      </c>
      <c r="P2791" s="299">
        <v>13.88</v>
      </c>
      <c r="Q2791" s="299">
        <v>12.54</v>
      </c>
      <c r="R2791" s="299">
        <v>12.83</v>
      </c>
      <c r="S2791" s="299">
        <v>13.08</v>
      </c>
      <c r="T2791" s="295">
        <v>654.17</v>
      </c>
      <c r="U2791" s="43">
        <v>4.25</v>
      </c>
      <c r="V2791" s="38">
        <v>6</v>
      </c>
    </row>
    <row r="2792" s="5" customFormat="1" customHeight="1" spans="1:22">
      <c r="A2792" s="394"/>
      <c r="B2792" s="728"/>
      <c r="C2792" s="394"/>
      <c r="D2792" s="32" t="s">
        <v>803</v>
      </c>
      <c r="E2792" s="295">
        <v>88.8</v>
      </c>
      <c r="F2792" s="295">
        <v>150</v>
      </c>
      <c r="G2792" s="295">
        <v>8.2</v>
      </c>
      <c r="H2792" s="295">
        <v>26.42</v>
      </c>
      <c r="I2792" s="295">
        <v>322.2</v>
      </c>
      <c r="J2792" s="295">
        <v>21.6</v>
      </c>
      <c r="K2792" s="295">
        <v>81.76</v>
      </c>
      <c r="L2792" s="295">
        <v>132.57</v>
      </c>
      <c r="M2792" s="295">
        <v>116.83</v>
      </c>
      <c r="N2792" s="295">
        <v>88.13</v>
      </c>
      <c r="O2792" s="295">
        <v>27.74</v>
      </c>
      <c r="P2792" s="299">
        <v>13.42</v>
      </c>
      <c r="Q2792" s="299">
        <v>13.56</v>
      </c>
      <c r="R2792" s="299">
        <v>13.78</v>
      </c>
      <c r="S2792" s="299">
        <v>13.59</v>
      </c>
      <c r="T2792" s="295">
        <v>679.33</v>
      </c>
      <c r="U2792" s="43">
        <v>2.57</v>
      </c>
      <c r="V2792" s="38">
        <v>5</v>
      </c>
    </row>
    <row r="2793" s="5" customFormat="1" customHeight="1" spans="1:22">
      <c r="A2793" s="394"/>
      <c r="B2793" s="728"/>
      <c r="C2793" s="394"/>
      <c r="D2793" s="32" t="s">
        <v>838</v>
      </c>
      <c r="E2793" s="295">
        <v>91.2</v>
      </c>
      <c r="F2793" s="295">
        <v>158</v>
      </c>
      <c r="G2793" s="295">
        <v>5.8</v>
      </c>
      <c r="H2793" s="295">
        <v>24.4</v>
      </c>
      <c r="I2793" s="295">
        <v>424.2</v>
      </c>
      <c r="J2793" s="295">
        <v>18.5</v>
      </c>
      <c r="K2793" s="295">
        <v>75.9</v>
      </c>
      <c r="L2793" s="295">
        <v>109.2</v>
      </c>
      <c r="M2793" s="295">
        <v>98.9</v>
      </c>
      <c r="N2793" s="295">
        <v>90.6</v>
      </c>
      <c r="O2793" s="295">
        <v>28.6</v>
      </c>
      <c r="P2793" s="299">
        <v>17.59</v>
      </c>
      <c r="Q2793" s="299">
        <v>16.81</v>
      </c>
      <c r="R2793" s="299">
        <v>17.6</v>
      </c>
      <c r="S2793" s="299">
        <v>17.33</v>
      </c>
      <c r="T2793" s="295">
        <v>866.6</v>
      </c>
      <c r="U2793" s="43">
        <v>2.05</v>
      </c>
      <c r="V2793" s="38">
        <v>6</v>
      </c>
    </row>
    <row r="2794" s="5" customFormat="1" customHeight="1" spans="1:22">
      <c r="A2794" s="394"/>
      <c r="B2794" s="728"/>
      <c r="C2794" s="394"/>
      <c r="D2794" s="32" t="s">
        <v>823</v>
      </c>
      <c r="E2794" s="295">
        <v>93</v>
      </c>
      <c r="F2794" s="295">
        <v>153</v>
      </c>
      <c r="G2794" s="295">
        <v>4.6</v>
      </c>
      <c r="H2794" s="295">
        <v>34</v>
      </c>
      <c r="I2794" s="295">
        <v>636</v>
      </c>
      <c r="J2794" s="295">
        <v>24.9</v>
      </c>
      <c r="K2794" s="295">
        <v>73.1</v>
      </c>
      <c r="L2794" s="295">
        <v>100.4</v>
      </c>
      <c r="M2794" s="295">
        <v>90.1</v>
      </c>
      <c r="N2794" s="295">
        <v>89.7</v>
      </c>
      <c r="O2794" s="295">
        <v>29.5</v>
      </c>
      <c r="P2794" s="299">
        <v>17.64631579</v>
      </c>
      <c r="Q2794" s="299">
        <v>18.16315789</v>
      </c>
      <c r="R2794" s="299">
        <v>18.62666667</v>
      </c>
      <c r="S2794" s="299">
        <v>18.15</v>
      </c>
      <c r="T2794" s="295">
        <v>907.3</v>
      </c>
      <c r="U2794" s="43">
        <v>9.4715250965251</v>
      </c>
      <c r="V2794" s="38">
        <v>2</v>
      </c>
    </row>
    <row r="2795" s="5" customFormat="1" customHeight="1" spans="1:22">
      <c r="A2795" s="394"/>
      <c r="B2795" s="728"/>
      <c r="C2795" s="394"/>
      <c r="D2795" s="32" t="s">
        <v>794</v>
      </c>
      <c r="E2795" s="295">
        <v>85</v>
      </c>
      <c r="F2795" s="295">
        <v>156</v>
      </c>
      <c r="G2795" s="295">
        <v>6.5</v>
      </c>
      <c r="H2795" s="295">
        <v>26.6</v>
      </c>
      <c r="I2795" s="295">
        <v>308.5</v>
      </c>
      <c r="J2795" s="295">
        <v>23.4</v>
      </c>
      <c r="K2795" s="295">
        <v>88.1</v>
      </c>
      <c r="L2795" s="295">
        <v>137.8</v>
      </c>
      <c r="M2795" s="295">
        <v>122.4</v>
      </c>
      <c r="N2795" s="295">
        <v>88.79</v>
      </c>
      <c r="O2795" s="295">
        <v>28.92</v>
      </c>
      <c r="P2795" s="299">
        <v>14.33</v>
      </c>
      <c r="Q2795" s="299">
        <v>14.54</v>
      </c>
      <c r="R2795" s="299">
        <v>15.24</v>
      </c>
      <c r="S2795" s="299">
        <v>14.7</v>
      </c>
      <c r="T2795" s="295">
        <v>735.14</v>
      </c>
      <c r="U2795" s="43">
        <v>7</v>
      </c>
      <c r="V2795" s="38">
        <v>4</v>
      </c>
    </row>
    <row r="2796" s="5" customFormat="1" customHeight="1" spans="1:22">
      <c r="A2796" s="394"/>
      <c r="B2796" s="728"/>
      <c r="C2796" s="394"/>
      <c r="D2796" s="32" t="s">
        <v>825</v>
      </c>
      <c r="E2796" s="295">
        <v>97.3</v>
      </c>
      <c r="F2796" s="295">
        <v>156</v>
      </c>
      <c r="G2796" s="295">
        <v>10.3</v>
      </c>
      <c r="H2796" s="295">
        <v>26.1</v>
      </c>
      <c r="I2796" s="295">
        <v>153.4</v>
      </c>
      <c r="J2796" s="295">
        <v>22.2</v>
      </c>
      <c r="K2796" s="295">
        <v>85.1</v>
      </c>
      <c r="L2796" s="295">
        <v>122.1</v>
      </c>
      <c r="M2796" s="295">
        <v>118.6</v>
      </c>
      <c r="N2796" s="295">
        <v>97.1</v>
      </c>
      <c r="O2796" s="295">
        <v>28.1</v>
      </c>
      <c r="P2796" s="299">
        <v>13.3</v>
      </c>
      <c r="Q2796" s="299">
        <v>15.1</v>
      </c>
      <c r="R2796" s="299">
        <v>14.3</v>
      </c>
      <c r="S2796" s="299">
        <v>14.2</v>
      </c>
      <c r="T2796" s="295">
        <v>711.7</v>
      </c>
      <c r="U2796" s="43">
        <v>5.7</v>
      </c>
      <c r="V2796" s="38">
        <v>2</v>
      </c>
    </row>
    <row r="2797" s="5" customFormat="1" customHeight="1" spans="1:22">
      <c r="A2797" s="394"/>
      <c r="B2797" s="728"/>
      <c r="C2797" s="394"/>
      <c r="D2797" s="32" t="s">
        <v>827</v>
      </c>
      <c r="E2797" s="295">
        <v>92.5</v>
      </c>
      <c r="F2797" s="295">
        <v>156</v>
      </c>
      <c r="G2797" s="295">
        <v>3.7</v>
      </c>
      <c r="H2797" s="295">
        <v>27.2</v>
      </c>
      <c r="I2797" s="295">
        <v>635.1</v>
      </c>
      <c r="J2797" s="295">
        <v>18.7</v>
      </c>
      <c r="K2797" s="295">
        <v>68.8</v>
      </c>
      <c r="L2797" s="295">
        <v>132.2</v>
      </c>
      <c r="M2797" s="295">
        <v>128.6</v>
      </c>
      <c r="N2797" s="295">
        <v>97.3</v>
      </c>
      <c r="O2797" s="295">
        <v>31.2</v>
      </c>
      <c r="P2797" s="299">
        <v>15.78</v>
      </c>
      <c r="Q2797" s="299">
        <v>16.45</v>
      </c>
      <c r="R2797" s="299">
        <v>16.52</v>
      </c>
      <c r="S2797" s="299">
        <v>16.25</v>
      </c>
      <c r="T2797" s="295">
        <v>716.49</v>
      </c>
      <c r="U2797" s="43">
        <v>0.06</v>
      </c>
      <c r="V2797" s="38">
        <v>8</v>
      </c>
    </row>
    <row r="2798" s="5" customFormat="1" customHeight="1" spans="1:22">
      <c r="A2798" s="394"/>
      <c r="B2798" s="728"/>
      <c r="C2798" s="394"/>
      <c r="D2798" s="32" t="s">
        <v>837</v>
      </c>
      <c r="E2798" s="295">
        <v>93.35</v>
      </c>
      <c r="F2798" s="295">
        <v>157</v>
      </c>
      <c r="G2798" s="295">
        <v>5.05</v>
      </c>
      <c r="H2798" s="295">
        <v>26.24</v>
      </c>
      <c r="I2798" s="295">
        <v>419.6</v>
      </c>
      <c r="J2798" s="295">
        <v>21.42</v>
      </c>
      <c r="K2798" s="295">
        <v>81.63</v>
      </c>
      <c r="L2798" s="295">
        <v>131.94</v>
      </c>
      <c r="M2798" s="295">
        <v>126.87</v>
      </c>
      <c r="N2798" s="295">
        <v>96.16</v>
      </c>
      <c r="O2798" s="295">
        <v>25.94</v>
      </c>
      <c r="P2798" s="299">
        <v>13.82</v>
      </c>
      <c r="Q2798" s="299">
        <v>13.4</v>
      </c>
      <c r="R2798" s="299">
        <v>13.48</v>
      </c>
      <c r="S2798" s="299">
        <v>13.57</v>
      </c>
      <c r="T2798" s="295">
        <v>678.33</v>
      </c>
      <c r="U2798" s="43">
        <v>3.67</v>
      </c>
      <c r="V2798" s="38">
        <v>5</v>
      </c>
    </row>
    <row r="2799" s="5" customFormat="1" customHeight="1" spans="1:22">
      <c r="A2799" s="394"/>
      <c r="B2799" s="728"/>
      <c r="C2799" s="394"/>
      <c r="D2799" s="34" t="s">
        <v>580</v>
      </c>
      <c r="E2799" s="573">
        <f t="shared" ref="E2799:T2799" si="83">AVERAGE(E2788:E2798)</f>
        <v>93.3954545454545</v>
      </c>
      <c r="F2799" s="573">
        <f t="shared" si="83"/>
        <v>154.545454545455</v>
      </c>
      <c r="G2799" s="573">
        <f t="shared" si="83"/>
        <v>6.47289636363636</v>
      </c>
      <c r="H2799" s="573">
        <f t="shared" si="83"/>
        <v>29.66</v>
      </c>
      <c r="I2799" s="573">
        <f t="shared" si="83"/>
        <v>445.327178070927</v>
      </c>
      <c r="J2799" s="573">
        <f t="shared" si="83"/>
        <v>23.1472727272727</v>
      </c>
      <c r="K2799" s="573">
        <f t="shared" si="83"/>
        <v>78.6071717171717</v>
      </c>
      <c r="L2799" s="573">
        <f t="shared" si="83"/>
        <v>119.117272727273</v>
      </c>
      <c r="M2799" s="573">
        <f t="shared" si="83"/>
        <v>111.111818181818</v>
      </c>
      <c r="N2799" s="573">
        <f t="shared" si="83"/>
        <v>93.1645454545454</v>
      </c>
      <c r="O2799" s="573">
        <f t="shared" si="83"/>
        <v>28.1481818181818</v>
      </c>
      <c r="P2799" s="573">
        <f t="shared" si="83"/>
        <v>15.0896650718182</v>
      </c>
      <c r="Q2799" s="573">
        <f t="shared" si="83"/>
        <v>15.1330143536364</v>
      </c>
      <c r="R2799" s="573">
        <f t="shared" si="83"/>
        <v>15.1778787881818</v>
      </c>
      <c r="S2799" s="573">
        <f t="shared" si="83"/>
        <v>15.130303030303</v>
      </c>
      <c r="T2799" s="573">
        <f t="shared" si="83"/>
        <v>736.793333333333</v>
      </c>
      <c r="U2799" s="45">
        <v>4.41194531833084</v>
      </c>
      <c r="V2799" s="46">
        <v>3</v>
      </c>
    </row>
    <row r="2800" s="5" customFormat="1" customHeight="1" spans="1:22">
      <c r="A2800" s="394">
        <v>2020</v>
      </c>
      <c r="B2800" s="728"/>
      <c r="C2800" s="394" t="s">
        <v>1151</v>
      </c>
      <c r="D2800" s="32" t="s">
        <v>824</v>
      </c>
      <c r="E2800" s="295">
        <v>101</v>
      </c>
      <c r="F2800" s="295">
        <v>154</v>
      </c>
      <c r="G2800" s="295">
        <v>7.9</v>
      </c>
      <c r="H2800" s="295">
        <v>28.8</v>
      </c>
      <c r="I2800" s="295">
        <v>264.5</v>
      </c>
      <c r="J2800" s="295">
        <v>20.1</v>
      </c>
      <c r="K2800" s="295">
        <v>69.9</v>
      </c>
      <c r="L2800" s="295">
        <v>116.3</v>
      </c>
      <c r="M2800" s="295">
        <v>112.4</v>
      </c>
      <c r="N2800" s="295">
        <v>96.6</v>
      </c>
      <c r="O2800" s="295">
        <v>28.1</v>
      </c>
      <c r="P2800" s="299">
        <v>12.81</v>
      </c>
      <c r="Q2800" s="299">
        <v>12.14</v>
      </c>
      <c r="R2800" s="299">
        <v>12.77</v>
      </c>
      <c r="S2800" s="299">
        <v>12.57</v>
      </c>
      <c r="T2800" s="295">
        <v>628.7</v>
      </c>
      <c r="U2800" s="43">
        <v>1.59</v>
      </c>
      <c r="V2800" s="38">
        <v>7</v>
      </c>
    </row>
    <row r="2801" s="5" customFormat="1" customHeight="1" spans="1:22">
      <c r="A2801" s="728"/>
      <c r="B2801" s="728"/>
      <c r="C2801" s="728"/>
      <c r="D2801" s="32" t="s">
        <v>727</v>
      </c>
      <c r="E2801" s="295">
        <v>101.4</v>
      </c>
      <c r="F2801" s="295">
        <v>141</v>
      </c>
      <c r="G2801" s="295">
        <v>5.6</v>
      </c>
      <c r="H2801" s="295">
        <v>28.8</v>
      </c>
      <c r="I2801" s="295">
        <v>515.6</v>
      </c>
      <c r="J2801" s="295">
        <v>21.6</v>
      </c>
      <c r="K2801" s="295">
        <v>75.1</v>
      </c>
      <c r="L2801" s="295">
        <v>136.4</v>
      </c>
      <c r="M2801" s="295">
        <v>133.6</v>
      </c>
      <c r="N2801" s="295">
        <v>98</v>
      </c>
      <c r="O2801" s="295">
        <v>26.1</v>
      </c>
      <c r="P2801" s="299">
        <v>17.06</v>
      </c>
      <c r="Q2801" s="299">
        <v>16.02</v>
      </c>
      <c r="R2801" s="299">
        <v>16.18</v>
      </c>
      <c r="S2801" s="299">
        <v>16.42</v>
      </c>
      <c r="T2801" s="295">
        <v>701.7</v>
      </c>
      <c r="U2801" s="43">
        <v>6.47</v>
      </c>
      <c r="V2801" s="38">
        <v>4</v>
      </c>
    </row>
    <row r="2802" s="5" customFormat="1" customHeight="1" spans="1:22">
      <c r="A2802" s="728"/>
      <c r="B2802" s="728"/>
      <c r="C2802" s="728"/>
      <c r="D2802" s="32" t="s">
        <v>787</v>
      </c>
      <c r="E2802" s="295">
        <v>96.3</v>
      </c>
      <c r="F2802" s="295">
        <v>144</v>
      </c>
      <c r="G2802" s="295">
        <v>7.9</v>
      </c>
      <c r="H2802" s="295">
        <v>29.4</v>
      </c>
      <c r="I2802" s="295">
        <v>272.2</v>
      </c>
      <c r="J2802" s="295">
        <v>22.8</v>
      </c>
      <c r="K2802" s="295">
        <v>77.6</v>
      </c>
      <c r="L2802" s="295">
        <v>100.8</v>
      </c>
      <c r="M2802" s="295">
        <v>92.4</v>
      </c>
      <c r="N2802" s="295">
        <v>91.7</v>
      </c>
      <c r="O2802" s="295">
        <v>26.7</v>
      </c>
      <c r="P2802" s="299">
        <v>13.69</v>
      </c>
      <c r="Q2802" s="299">
        <v>14.01</v>
      </c>
      <c r="R2802" s="299">
        <v>14.09</v>
      </c>
      <c r="S2802" s="299">
        <v>13.93</v>
      </c>
      <c r="T2802" s="295">
        <v>696.5</v>
      </c>
      <c r="U2802" s="43">
        <v>6.98924731182796</v>
      </c>
      <c r="V2802" s="38">
        <v>5</v>
      </c>
    </row>
    <row r="2803" s="5" customFormat="1" customHeight="1" spans="1:22">
      <c r="A2803" s="728"/>
      <c r="B2803" s="728"/>
      <c r="C2803" s="728"/>
      <c r="D2803" s="32" t="s">
        <v>744</v>
      </c>
      <c r="E2803" s="295">
        <v>75.6</v>
      </c>
      <c r="F2803" s="295">
        <v>159</v>
      </c>
      <c r="G2803" s="295">
        <v>4.5</v>
      </c>
      <c r="H2803" s="295">
        <v>31.8</v>
      </c>
      <c r="I2803" s="295">
        <v>707</v>
      </c>
      <c r="J2803" s="295">
        <v>24.7</v>
      </c>
      <c r="K2803" s="295">
        <v>77.7</v>
      </c>
      <c r="L2803" s="295">
        <v>90.1</v>
      </c>
      <c r="M2803" s="295">
        <v>86.7</v>
      </c>
      <c r="N2803" s="295">
        <v>95.1</v>
      </c>
      <c r="O2803" s="295">
        <v>27.4</v>
      </c>
      <c r="P2803" s="299">
        <v>11.56</v>
      </c>
      <c r="Q2803" s="299">
        <v>11.63</v>
      </c>
      <c r="R2803" s="299">
        <v>11.59</v>
      </c>
      <c r="S2803" s="299">
        <v>11.59</v>
      </c>
      <c r="T2803" s="295">
        <v>579.7</v>
      </c>
      <c r="U2803" s="43">
        <v>-1.34</v>
      </c>
      <c r="V2803" s="38">
        <v>10</v>
      </c>
    </row>
    <row r="2804" s="5" customFormat="1" customHeight="1" spans="1:22">
      <c r="A2804" s="728"/>
      <c r="B2804" s="728"/>
      <c r="C2804" s="728"/>
      <c r="D2804" s="32" t="s">
        <v>803</v>
      </c>
      <c r="E2804" s="295">
        <v>93.8</v>
      </c>
      <c r="F2804" s="295">
        <v>148</v>
      </c>
      <c r="G2804" s="295">
        <v>8.6</v>
      </c>
      <c r="H2804" s="295">
        <v>31.8</v>
      </c>
      <c r="I2804" s="295">
        <v>369.77</v>
      </c>
      <c r="J2804" s="295">
        <v>22.1</v>
      </c>
      <c r="K2804" s="295">
        <v>69.5</v>
      </c>
      <c r="L2804" s="295">
        <v>122.22</v>
      </c>
      <c r="M2804" s="295">
        <v>108.98</v>
      </c>
      <c r="N2804" s="295">
        <v>89.17</v>
      </c>
      <c r="O2804" s="295">
        <v>26.39</v>
      </c>
      <c r="P2804" s="299">
        <v>13.47</v>
      </c>
      <c r="Q2804" s="299">
        <v>13.45</v>
      </c>
      <c r="R2804" s="299">
        <v>13.35</v>
      </c>
      <c r="S2804" s="299">
        <v>13.42</v>
      </c>
      <c r="T2804" s="295">
        <v>671.17</v>
      </c>
      <c r="U2804" s="43">
        <v>0.27</v>
      </c>
      <c r="V2804" s="38">
        <v>9</v>
      </c>
    </row>
    <row r="2805" s="5" customFormat="1" customHeight="1" spans="1:22">
      <c r="A2805" s="728"/>
      <c r="B2805" s="728"/>
      <c r="C2805" s="728"/>
      <c r="D2805" s="32" t="s">
        <v>826</v>
      </c>
      <c r="E2805" s="295">
        <v>96.1</v>
      </c>
      <c r="F2805" s="295">
        <v>155</v>
      </c>
      <c r="G2805" s="295">
        <v>5.1</v>
      </c>
      <c r="H2805" s="295">
        <v>20</v>
      </c>
      <c r="I2805" s="295">
        <v>292.9</v>
      </c>
      <c r="J2805" s="295">
        <v>17.9</v>
      </c>
      <c r="K2805" s="295">
        <v>89.4</v>
      </c>
      <c r="L2805" s="295">
        <v>126.079596</v>
      </c>
      <c r="M2805" s="295">
        <v>122.0361177</v>
      </c>
      <c r="N2805" s="295">
        <v>96.8</v>
      </c>
      <c r="O2805" s="295">
        <v>30.5</v>
      </c>
      <c r="P2805" s="299">
        <v>12.22118343</v>
      </c>
      <c r="Q2805" s="299">
        <v>13.33932249</v>
      </c>
      <c r="R2805" s="299">
        <v>12.80488757</v>
      </c>
      <c r="S2805" s="299">
        <v>12.7884644966667</v>
      </c>
      <c r="T2805" s="295">
        <v>639.423224833333</v>
      </c>
      <c r="U2805" s="43">
        <v>2.91698452170182</v>
      </c>
      <c r="V2805" s="38">
        <v>9</v>
      </c>
    </row>
    <row r="2806" s="5" customFormat="1" customHeight="1" spans="1:22">
      <c r="A2806" s="728"/>
      <c r="B2806" s="728"/>
      <c r="C2806" s="728"/>
      <c r="D2806" s="32" t="s">
        <v>823</v>
      </c>
      <c r="E2806" s="295">
        <v>103</v>
      </c>
      <c r="F2806" s="295">
        <v>153</v>
      </c>
      <c r="G2806" s="295">
        <v>4.8</v>
      </c>
      <c r="H2806" s="295">
        <v>21.2</v>
      </c>
      <c r="I2806" s="295">
        <v>341.5</v>
      </c>
      <c r="J2806" s="295">
        <v>18.6</v>
      </c>
      <c r="K2806" s="295">
        <v>87.5</v>
      </c>
      <c r="L2806" s="295">
        <v>140.2</v>
      </c>
      <c r="M2806" s="295">
        <v>137.5</v>
      </c>
      <c r="N2806" s="295">
        <v>98.1</v>
      </c>
      <c r="O2806" s="295">
        <v>27.3</v>
      </c>
      <c r="P2806" s="299">
        <v>15.3</v>
      </c>
      <c r="Q2806" s="299">
        <v>15.1</v>
      </c>
      <c r="R2806" s="299">
        <v>15.1</v>
      </c>
      <c r="S2806" s="299">
        <v>15.1</v>
      </c>
      <c r="T2806" s="295">
        <v>757.2</v>
      </c>
      <c r="U2806" s="43">
        <v>7.70981507823614</v>
      </c>
      <c r="V2806" s="38">
        <v>5</v>
      </c>
    </row>
    <row r="2807" s="5" customFormat="1" customHeight="1" spans="1:22">
      <c r="A2807" s="728"/>
      <c r="B2807" s="728"/>
      <c r="C2807" s="728"/>
      <c r="D2807" s="32" t="s">
        <v>794</v>
      </c>
      <c r="E2807" s="295">
        <v>85</v>
      </c>
      <c r="F2807" s="295">
        <v>151</v>
      </c>
      <c r="G2807" s="295">
        <v>6.3</v>
      </c>
      <c r="H2807" s="295">
        <v>27.4</v>
      </c>
      <c r="I2807" s="295">
        <v>334.9</v>
      </c>
      <c r="J2807" s="295">
        <v>18</v>
      </c>
      <c r="K2807" s="295">
        <v>65.7</v>
      </c>
      <c r="L2807" s="295">
        <v>126.26</v>
      </c>
      <c r="M2807" s="295">
        <v>119.67</v>
      </c>
      <c r="N2807" s="295">
        <v>94.78</v>
      </c>
      <c r="O2807" s="295">
        <v>25.9</v>
      </c>
      <c r="P2807" s="299">
        <v>12.43</v>
      </c>
      <c r="Q2807" s="299">
        <v>13.14</v>
      </c>
      <c r="R2807" s="299">
        <v>12.48</v>
      </c>
      <c r="S2807" s="299">
        <v>12.6833333333333</v>
      </c>
      <c r="T2807" s="295">
        <v>634.166666666667</v>
      </c>
      <c r="U2807" s="43">
        <v>4.24714655970716</v>
      </c>
      <c r="V2807" s="38">
        <v>3</v>
      </c>
    </row>
    <row r="2808" s="5" customFormat="1" customHeight="1" spans="1:22">
      <c r="A2808" s="728"/>
      <c r="B2808" s="728"/>
      <c r="C2808" s="728"/>
      <c r="D2808" s="32" t="s">
        <v>825</v>
      </c>
      <c r="E2808" s="295">
        <v>107.8</v>
      </c>
      <c r="F2808" s="295">
        <v>152</v>
      </c>
      <c r="G2808" s="295">
        <v>8.1</v>
      </c>
      <c r="H2808" s="295">
        <v>26.7</v>
      </c>
      <c r="I2808" s="295">
        <v>229.6</v>
      </c>
      <c r="J2808" s="295">
        <v>19</v>
      </c>
      <c r="K2808" s="295">
        <v>71.2</v>
      </c>
      <c r="L2808" s="295">
        <v>123.1</v>
      </c>
      <c r="M2808" s="295">
        <v>115.2</v>
      </c>
      <c r="N2808" s="295">
        <v>93.6</v>
      </c>
      <c r="O2808" s="295">
        <v>28.1</v>
      </c>
      <c r="P2808" s="299">
        <v>11.8</v>
      </c>
      <c r="Q2808" s="299">
        <v>12.4</v>
      </c>
      <c r="R2808" s="299">
        <v>12.1</v>
      </c>
      <c r="S2808" s="299">
        <v>12.1</v>
      </c>
      <c r="T2808" s="295">
        <v>605</v>
      </c>
      <c r="U2808" s="43">
        <v>1.4</v>
      </c>
      <c r="V2808" s="38">
        <v>9</v>
      </c>
    </row>
    <row r="2809" s="5" customFormat="1" customHeight="1" spans="1:22">
      <c r="A2809" s="728"/>
      <c r="B2809" s="728"/>
      <c r="C2809" s="728"/>
      <c r="D2809" s="32" t="s">
        <v>827</v>
      </c>
      <c r="E2809" s="295">
        <v>87.44</v>
      </c>
      <c r="F2809" s="295">
        <v>149</v>
      </c>
      <c r="G2809" s="295">
        <v>8.7</v>
      </c>
      <c r="H2809" s="295">
        <v>30.34</v>
      </c>
      <c r="I2809" s="295">
        <v>248.74</v>
      </c>
      <c r="J2809" s="295">
        <v>22.39</v>
      </c>
      <c r="K2809" s="295">
        <v>73.8</v>
      </c>
      <c r="L2809" s="295">
        <v>120.2</v>
      </c>
      <c r="M2809" s="295">
        <v>118.1</v>
      </c>
      <c r="N2809" s="295">
        <v>98.3</v>
      </c>
      <c r="O2809" s="295">
        <v>29.9</v>
      </c>
      <c r="P2809" s="299">
        <v>17.46</v>
      </c>
      <c r="Q2809" s="299">
        <v>17.6</v>
      </c>
      <c r="R2809" s="299">
        <v>16.88</v>
      </c>
      <c r="S2809" s="299">
        <v>17.31</v>
      </c>
      <c r="T2809" s="295">
        <v>739.89</v>
      </c>
      <c r="U2809" s="43">
        <v>1.8</v>
      </c>
      <c r="V2809" s="38">
        <v>3</v>
      </c>
    </row>
    <row r="2810" s="5" customFormat="1" customHeight="1" spans="1:22">
      <c r="A2810" s="728"/>
      <c r="B2810" s="728"/>
      <c r="C2810" s="728"/>
      <c r="D2810" s="32" t="s">
        <v>733</v>
      </c>
      <c r="E2810" s="295">
        <v>98.38</v>
      </c>
      <c r="F2810" s="295">
        <v>161</v>
      </c>
      <c r="G2810" s="295">
        <v>4.45</v>
      </c>
      <c r="H2810" s="295">
        <v>24.9</v>
      </c>
      <c r="I2810" s="295">
        <v>459.55</v>
      </c>
      <c r="J2810" s="295">
        <v>19.85</v>
      </c>
      <c r="K2810" s="295">
        <v>79.72</v>
      </c>
      <c r="L2810" s="295">
        <v>138.63</v>
      </c>
      <c r="M2810" s="295">
        <v>129.52</v>
      </c>
      <c r="N2810" s="295">
        <v>93.43</v>
      </c>
      <c r="O2810" s="295">
        <v>26.5</v>
      </c>
      <c r="P2810" s="299">
        <v>13.68</v>
      </c>
      <c r="Q2810" s="299">
        <v>13.69</v>
      </c>
      <c r="R2810" s="299">
        <v>14.02</v>
      </c>
      <c r="S2810" s="299">
        <v>13.8</v>
      </c>
      <c r="T2810" s="295">
        <v>689.83</v>
      </c>
      <c r="U2810" s="43">
        <v>5.16</v>
      </c>
      <c r="V2810" s="38">
        <v>3</v>
      </c>
    </row>
    <row r="2811" s="5" customFormat="1" customHeight="1" spans="1:22">
      <c r="A2811" s="728"/>
      <c r="B2811" s="728"/>
      <c r="C2811" s="728"/>
      <c r="D2811" s="34" t="s">
        <v>580</v>
      </c>
      <c r="E2811" s="573">
        <f t="shared" ref="E2811:T2811" si="84">AVERAGE(E2800:E2810)</f>
        <v>95.0745454545454</v>
      </c>
      <c r="F2811" s="573">
        <f t="shared" si="84"/>
        <v>151.545454545455</v>
      </c>
      <c r="G2811" s="573">
        <f t="shared" si="84"/>
        <v>6.54090909090909</v>
      </c>
      <c r="H2811" s="573">
        <f t="shared" si="84"/>
        <v>27.3763636363636</v>
      </c>
      <c r="I2811" s="573">
        <f t="shared" si="84"/>
        <v>366.932727272727</v>
      </c>
      <c r="J2811" s="573">
        <f t="shared" si="84"/>
        <v>20.64</v>
      </c>
      <c r="K2811" s="573">
        <f t="shared" si="84"/>
        <v>76.1018181818182</v>
      </c>
      <c r="L2811" s="573">
        <f t="shared" si="84"/>
        <v>121.844508727273</v>
      </c>
      <c r="M2811" s="573">
        <f t="shared" si="84"/>
        <v>116.009647063636</v>
      </c>
      <c r="N2811" s="573">
        <f t="shared" si="84"/>
        <v>95.0527272727273</v>
      </c>
      <c r="O2811" s="573">
        <f t="shared" si="84"/>
        <v>27.5354545454545</v>
      </c>
      <c r="P2811" s="573">
        <f t="shared" si="84"/>
        <v>13.7710166754545</v>
      </c>
      <c r="Q2811" s="573">
        <f t="shared" si="84"/>
        <v>13.8653929536364</v>
      </c>
      <c r="R2811" s="573">
        <f t="shared" si="84"/>
        <v>13.7604443245455</v>
      </c>
      <c r="S2811" s="573">
        <f t="shared" si="84"/>
        <v>13.7919816209091</v>
      </c>
      <c r="T2811" s="573">
        <f t="shared" si="84"/>
        <v>667.570899227273</v>
      </c>
      <c r="U2811" s="45">
        <v>3.45124736204447</v>
      </c>
      <c r="V2811" s="46">
        <v>7</v>
      </c>
    </row>
    <row r="2812" s="5" customFormat="1" customHeight="1" spans="1:22">
      <c r="A2812" s="44">
        <v>2020</v>
      </c>
      <c r="B2812" s="728"/>
      <c r="C2812" s="44" t="s">
        <v>1152</v>
      </c>
      <c r="D2812" s="32" t="s">
        <v>727</v>
      </c>
      <c r="E2812" s="33">
        <v>101</v>
      </c>
      <c r="F2812" s="33">
        <v>145</v>
      </c>
      <c r="G2812" s="33">
        <v>5.6</v>
      </c>
      <c r="H2812" s="33">
        <v>28.2</v>
      </c>
      <c r="I2812" s="33">
        <v>503.8</v>
      </c>
      <c r="J2812" s="33">
        <v>21.4</v>
      </c>
      <c r="K2812" s="33">
        <v>61.7</v>
      </c>
      <c r="L2812" s="33">
        <v>132</v>
      </c>
      <c r="M2812" s="33">
        <v>129.3</v>
      </c>
      <c r="N2812" s="33">
        <v>97.9</v>
      </c>
      <c r="O2812" s="33">
        <v>26.5</v>
      </c>
      <c r="P2812" s="33">
        <v>161.8</v>
      </c>
      <c r="Q2812" s="33">
        <v>181.8</v>
      </c>
      <c r="R2812" s="33"/>
      <c r="S2812" s="33">
        <v>171.8</v>
      </c>
      <c r="T2812" s="33">
        <v>687.2</v>
      </c>
      <c r="U2812" s="43">
        <v>3.03</v>
      </c>
      <c r="V2812" s="38">
        <v>5</v>
      </c>
    </row>
    <row r="2813" s="5" customFormat="1" customHeight="1" spans="1:22">
      <c r="A2813" s="24"/>
      <c r="B2813" s="728"/>
      <c r="C2813" s="24"/>
      <c r="D2813" s="32" t="s">
        <v>787</v>
      </c>
      <c r="E2813" s="33">
        <v>99.3</v>
      </c>
      <c r="F2813" s="33">
        <v>149</v>
      </c>
      <c r="G2813" s="33">
        <v>7.1</v>
      </c>
      <c r="H2813" s="33">
        <v>31.3</v>
      </c>
      <c r="I2813" s="33">
        <v>340.8</v>
      </c>
      <c r="J2813" s="33">
        <v>22.1</v>
      </c>
      <c r="K2813" s="33">
        <v>70.6</v>
      </c>
      <c r="L2813" s="33">
        <v>110.7</v>
      </c>
      <c r="M2813" s="33">
        <v>106.4</v>
      </c>
      <c r="N2813" s="33">
        <v>96.2</v>
      </c>
      <c r="O2813" s="33">
        <v>29</v>
      </c>
      <c r="P2813" s="33">
        <v>344.35</v>
      </c>
      <c r="Q2813" s="33">
        <v>342.34</v>
      </c>
      <c r="R2813" s="33"/>
      <c r="S2813" s="33">
        <v>343.35</v>
      </c>
      <c r="T2813" s="33">
        <v>686.7</v>
      </c>
      <c r="U2813" s="43">
        <v>9.78</v>
      </c>
      <c r="V2813" s="38">
        <v>2</v>
      </c>
    </row>
    <row r="2814" s="5" customFormat="1" customHeight="1" spans="1:22">
      <c r="A2814" s="24"/>
      <c r="B2814" s="728"/>
      <c r="C2814" s="24"/>
      <c r="D2814" s="32" t="s">
        <v>744</v>
      </c>
      <c r="E2814" s="33">
        <v>81.7</v>
      </c>
      <c r="F2814" s="33">
        <v>158</v>
      </c>
      <c r="G2814" s="33">
        <v>4.8</v>
      </c>
      <c r="H2814" s="33">
        <v>28.7</v>
      </c>
      <c r="I2814" s="33">
        <v>598</v>
      </c>
      <c r="J2814" s="33">
        <v>24.7</v>
      </c>
      <c r="K2814" s="33">
        <v>86.1</v>
      </c>
      <c r="L2814" s="33">
        <v>113.7</v>
      </c>
      <c r="M2814" s="33">
        <v>99.3</v>
      </c>
      <c r="N2814" s="33">
        <v>87.3</v>
      </c>
      <c r="O2814" s="33">
        <v>27.6</v>
      </c>
      <c r="P2814" s="33">
        <v>202.46</v>
      </c>
      <c r="Q2814" s="33">
        <v>201.36</v>
      </c>
      <c r="R2814" s="33"/>
      <c r="S2814" s="33">
        <v>201.91</v>
      </c>
      <c r="T2814" s="33">
        <v>673.03</v>
      </c>
      <c r="U2814" s="43">
        <v>5.24</v>
      </c>
      <c r="V2814" s="38">
        <v>2</v>
      </c>
    </row>
    <row r="2815" s="5" customFormat="1" customHeight="1" spans="1:22">
      <c r="A2815" s="24"/>
      <c r="B2815" s="728"/>
      <c r="C2815" s="24"/>
      <c r="D2815" s="32" t="s">
        <v>823</v>
      </c>
      <c r="E2815" s="33">
        <v>95</v>
      </c>
      <c r="F2815" s="33">
        <v>153</v>
      </c>
      <c r="G2815" s="33">
        <v>4.5</v>
      </c>
      <c r="H2815" s="33">
        <v>21.6</v>
      </c>
      <c r="I2815" s="33">
        <v>381.6</v>
      </c>
      <c r="J2815" s="33">
        <v>19</v>
      </c>
      <c r="K2815" s="33">
        <v>88.1</v>
      </c>
      <c r="L2815" s="33">
        <v>135.4</v>
      </c>
      <c r="M2815" s="33">
        <v>132.5</v>
      </c>
      <c r="N2815" s="33">
        <v>97.8</v>
      </c>
      <c r="O2815" s="33">
        <v>27.9</v>
      </c>
      <c r="P2815" s="33">
        <v>369.1</v>
      </c>
      <c r="Q2815" s="33">
        <v>374.9</v>
      </c>
      <c r="R2815" s="33"/>
      <c r="S2815" s="33">
        <v>372</v>
      </c>
      <c r="T2815" s="33">
        <v>744</v>
      </c>
      <c r="U2815" s="43">
        <v>3.03282093892812</v>
      </c>
      <c r="V2815" s="38">
        <v>2</v>
      </c>
    </row>
    <row r="2816" s="5" customFormat="1" customHeight="1" spans="1:22">
      <c r="A2816" s="24"/>
      <c r="B2816" s="728"/>
      <c r="C2816" s="24"/>
      <c r="D2816" s="32" t="s">
        <v>825</v>
      </c>
      <c r="E2816" s="33">
        <v>104.3</v>
      </c>
      <c r="F2816" s="33">
        <v>154</v>
      </c>
      <c r="G2816" s="33">
        <v>8.7</v>
      </c>
      <c r="H2816" s="33">
        <v>24.2</v>
      </c>
      <c r="I2816" s="33">
        <v>178.2</v>
      </c>
      <c r="J2816" s="33">
        <v>20.6</v>
      </c>
      <c r="K2816" s="33">
        <v>85.1</v>
      </c>
      <c r="L2816" s="33">
        <v>118</v>
      </c>
      <c r="M2816" s="33">
        <v>107.4</v>
      </c>
      <c r="N2816" s="33">
        <v>91</v>
      </c>
      <c r="O2816" s="33">
        <v>28.5</v>
      </c>
      <c r="P2816" s="33">
        <v>150</v>
      </c>
      <c r="Q2816" s="33">
        <v>163.4</v>
      </c>
      <c r="R2816" s="33"/>
      <c r="S2816" s="33">
        <v>156.7</v>
      </c>
      <c r="T2816" s="33">
        <v>626.8</v>
      </c>
      <c r="U2816" s="43">
        <v>2.8</v>
      </c>
      <c r="V2816" s="38">
        <v>5</v>
      </c>
    </row>
    <row r="2817" s="5" customFormat="1" customHeight="1" spans="1:22">
      <c r="A2817" s="24"/>
      <c r="B2817" s="728"/>
      <c r="C2817" s="24"/>
      <c r="D2817" s="32" t="s">
        <v>827</v>
      </c>
      <c r="E2817" s="33">
        <v>88.79</v>
      </c>
      <c r="F2817" s="33">
        <v>149</v>
      </c>
      <c r="G2817" s="33">
        <v>8.14</v>
      </c>
      <c r="H2817" s="33">
        <v>27.57</v>
      </c>
      <c r="I2817" s="33">
        <v>238.7</v>
      </c>
      <c r="J2817" s="33">
        <v>20.91</v>
      </c>
      <c r="K2817" s="33">
        <v>75.84</v>
      </c>
      <c r="L2817" s="33">
        <v>113.3</v>
      </c>
      <c r="M2817" s="33">
        <v>110.3</v>
      </c>
      <c r="N2817" s="33">
        <v>97.4</v>
      </c>
      <c r="O2817" s="33">
        <v>31.6</v>
      </c>
      <c r="P2817" s="33">
        <v>78.84</v>
      </c>
      <c r="Q2817" s="33">
        <v>77.36</v>
      </c>
      <c r="R2817" s="33"/>
      <c r="S2817" s="33">
        <v>78.1</v>
      </c>
      <c r="T2817" s="33">
        <v>723.15</v>
      </c>
      <c r="U2817" s="43">
        <v>0.13</v>
      </c>
      <c r="V2817" s="38">
        <v>4</v>
      </c>
    </row>
    <row r="2818" s="5" customFormat="1" customHeight="1" spans="1:22">
      <c r="A2818" s="24"/>
      <c r="B2818" s="728"/>
      <c r="C2818" s="24"/>
      <c r="D2818" s="32" t="s">
        <v>733</v>
      </c>
      <c r="E2818" s="33">
        <v>97.32</v>
      </c>
      <c r="F2818" s="33">
        <v>162</v>
      </c>
      <c r="G2818" s="33">
        <v>5.35</v>
      </c>
      <c r="H2818" s="33">
        <v>24.58</v>
      </c>
      <c r="I2818" s="33">
        <v>359.46</v>
      </c>
      <c r="J2818" s="33">
        <v>19.9</v>
      </c>
      <c r="K2818" s="33">
        <v>80.96</v>
      </c>
      <c r="L2818" s="33">
        <v>150.32</v>
      </c>
      <c r="M2818" s="33">
        <v>140.43</v>
      </c>
      <c r="N2818" s="33">
        <v>93.42</v>
      </c>
      <c r="O2818" s="33">
        <v>26.59</v>
      </c>
      <c r="P2818" s="33">
        <v>180.27</v>
      </c>
      <c r="Q2818" s="33">
        <v>177.91</v>
      </c>
      <c r="R2818" s="33"/>
      <c r="S2818" s="33">
        <v>180.27</v>
      </c>
      <c r="T2818" s="33">
        <v>704.81</v>
      </c>
      <c r="U2818" s="43">
        <v>3.25</v>
      </c>
      <c r="V2818" s="38">
        <v>4</v>
      </c>
    </row>
    <row r="2819" s="5" customFormat="1" customHeight="1" spans="1:22">
      <c r="A2819" s="24"/>
      <c r="B2819" s="728"/>
      <c r="C2819" s="24"/>
      <c r="D2819" s="34" t="s">
        <v>580</v>
      </c>
      <c r="E2819" s="35">
        <f t="shared" ref="E2819:Q2819" si="85">AVERAGE(E2812:E2818)</f>
        <v>95.3442857142857</v>
      </c>
      <c r="F2819" s="35">
        <f t="shared" si="85"/>
        <v>152.857142857143</v>
      </c>
      <c r="G2819" s="35">
        <f t="shared" si="85"/>
        <v>6.31285714285714</v>
      </c>
      <c r="H2819" s="35">
        <f t="shared" si="85"/>
        <v>26.5928571428571</v>
      </c>
      <c r="I2819" s="35">
        <f t="shared" si="85"/>
        <v>371.508571428571</v>
      </c>
      <c r="J2819" s="35">
        <f t="shared" si="85"/>
        <v>21.23</v>
      </c>
      <c r="K2819" s="35">
        <f t="shared" si="85"/>
        <v>78.3428571428572</v>
      </c>
      <c r="L2819" s="35">
        <f t="shared" si="85"/>
        <v>124.774285714286</v>
      </c>
      <c r="M2819" s="35">
        <f t="shared" si="85"/>
        <v>117.947142857143</v>
      </c>
      <c r="N2819" s="35">
        <f t="shared" si="85"/>
        <v>94.4314285714286</v>
      </c>
      <c r="O2819" s="35">
        <f t="shared" si="85"/>
        <v>28.2414285714286</v>
      </c>
      <c r="P2819" s="35">
        <f t="shared" si="85"/>
        <v>212.402857142857</v>
      </c>
      <c r="Q2819" s="35">
        <f t="shared" si="85"/>
        <v>217.01</v>
      </c>
      <c r="R2819" s="35"/>
      <c r="S2819" s="35">
        <f>AVERAGE(S2812:S2818)</f>
        <v>214.875714285714</v>
      </c>
      <c r="T2819" s="35">
        <f>AVERAGE(T2812:T2818)</f>
        <v>692.241428571429</v>
      </c>
      <c r="U2819" s="45">
        <v>3.78587813481891</v>
      </c>
      <c r="V2819" s="46">
        <v>4</v>
      </c>
    </row>
    <row r="2820" s="5" customFormat="1" customHeight="1" spans="1:22">
      <c r="A2820" s="394">
        <v>2019</v>
      </c>
      <c r="B2820" s="27" t="s">
        <v>1153</v>
      </c>
      <c r="C2820" s="394" t="s">
        <v>1154</v>
      </c>
      <c r="D2820" s="32" t="s">
        <v>824</v>
      </c>
      <c r="E2820" s="295">
        <v>92</v>
      </c>
      <c r="F2820" s="295">
        <v>155</v>
      </c>
      <c r="G2820" s="295">
        <v>7.5</v>
      </c>
      <c r="H2820" s="295">
        <v>32.5</v>
      </c>
      <c r="I2820" s="295">
        <v>333.3</v>
      </c>
      <c r="J2820" s="295">
        <v>21.5</v>
      </c>
      <c r="K2820" s="295">
        <v>66.2</v>
      </c>
      <c r="L2820" s="295">
        <v>137.3</v>
      </c>
      <c r="M2820" s="295">
        <v>125.8</v>
      </c>
      <c r="N2820" s="295">
        <v>91.6</v>
      </c>
      <c r="O2820" s="295">
        <v>26.6</v>
      </c>
      <c r="P2820" s="299">
        <v>14.68</v>
      </c>
      <c r="Q2820" s="299">
        <v>14.48</v>
      </c>
      <c r="R2820" s="299">
        <v>15.13</v>
      </c>
      <c r="S2820" s="299">
        <v>14.76</v>
      </c>
      <c r="T2820" s="295">
        <v>738.2</v>
      </c>
      <c r="U2820" s="43">
        <v>1.97</v>
      </c>
      <c r="V2820" s="38">
        <v>8</v>
      </c>
    </row>
    <row r="2821" s="5" customFormat="1" customHeight="1" spans="1:22">
      <c r="A2821" s="394"/>
      <c r="B2821" s="728"/>
      <c r="C2821" s="394"/>
      <c r="D2821" s="32" t="s">
        <v>727</v>
      </c>
      <c r="E2821" s="295">
        <v>114.4</v>
      </c>
      <c r="F2821" s="295">
        <v>158</v>
      </c>
      <c r="G2821" s="295">
        <v>9.9</v>
      </c>
      <c r="H2821" s="295">
        <v>32.4</v>
      </c>
      <c r="I2821" s="295">
        <v>328.5</v>
      </c>
      <c r="J2821" s="295">
        <v>24.1</v>
      </c>
      <c r="K2821" s="295">
        <v>74.6</v>
      </c>
      <c r="L2821" s="295">
        <v>126.2</v>
      </c>
      <c r="M2821" s="295">
        <v>118.2</v>
      </c>
      <c r="N2821" s="295">
        <v>93.7</v>
      </c>
      <c r="O2821" s="295">
        <v>25.25</v>
      </c>
      <c r="P2821" s="299">
        <v>16.68</v>
      </c>
      <c r="Q2821" s="299">
        <v>16.64</v>
      </c>
      <c r="R2821" s="299">
        <v>16.04</v>
      </c>
      <c r="S2821" s="299">
        <v>16.45</v>
      </c>
      <c r="T2821" s="295">
        <v>703.2</v>
      </c>
      <c r="U2821" s="43">
        <v>4.312</v>
      </c>
      <c r="V2821" s="38">
        <v>5</v>
      </c>
    </row>
    <row r="2822" s="5" customFormat="1" customHeight="1" spans="1:22">
      <c r="A2822" s="394"/>
      <c r="B2822" s="728"/>
      <c r="C2822" s="394"/>
      <c r="D2822" s="32" t="s">
        <v>787</v>
      </c>
      <c r="E2822" s="295">
        <v>96.3</v>
      </c>
      <c r="F2822" s="295">
        <v>148</v>
      </c>
      <c r="G2822" s="295">
        <v>7.92284</v>
      </c>
      <c r="H2822" s="295">
        <v>28.3</v>
      </c>
      <c r="I2822" s="295">
        <v>257.195147194693</v>
      </c>
      <c r="J2822" s="295">
        <v>23.7</v>
      </c>
      <c r="K2822" s="295">
        <v>83.7455830388693</v>
      </c>
      <c r="L2822" s="295">
        <v>103.16</v>
      </c>
      <c r="M2822" s="295">
        <v>97.51</v>
      </c>
      <c r="N2822" s="295">
        <v>94.52</v>
      </c>
      <c r="O2822" s="295">
        <v>28.01</v>
      </c>
      <c r="P2822" s="299">
        <v>14.07</v>
      </c>
      <c r="Q2822" s="299">
        <v>14</v>
      </c>
      <c r="R2822" s="299">
        <v>14.06</v>
      </c>
      <c r="S2822" s="299">
        <v>14.0433333333333</v>
      </c>
      <c r="T2822" s="295">
        <v>702.166666666667</v>
      </c>
      <c r="U2822" s="43">
        <v>5.4779430173752</v>
      </c>
      <c r="V2822" s="44">
        <v>2</v>
      </c>
    </row>
    <row r="2823" s="5" customFormat="1" customHeight="1" spans="1:22">
      <c r="A2823" s="394"/>
      <c r="B2823" s="728"/>
      <c r="C2823" s="394"/>
      <c r="D2823" s="32" t="s">
        <v>744</v>
      </c>
      <c r="E2823" s="295">
        <v>98.1</v>
      </c>
      <c r="F2823" s="295">
        <v>158</v>
      </c>
      <c r="G2823" s="295">
        <v>4.1</v>
      </c>
      <c r="H2823" s="295">
        <v>36.7</v>
      </c>
      <c r="I2823" s="295">
        <v>895</v>
      </c>
      <c r="J2823" s="295">
        <v>26.4</v>
      </c>
      <c r="K2823" s="295">
        <v>71.9</v>
      </c>
      <c r="L2823" s="295">
        <v>91.3</v>
      </c>
      <c r="M2823" s="295">
        <v>87.9</v>
      </c>
      <c r="N2823" s="295">
        <v>96.3</v>
      </c>
      <c r="O2823" s="295">
        <v>25.8</v>
      </c>
      <c r="P2823" s="299">
        <v>13.64</v>
      </c>
      <c r="Q2823" s="299">
        <v>12.59</v>
      </c>
      <c r="R2823" s="299">
        <v>12.84</v>
      </c>
      <c r="S2823" s="299">
        <v>13.02</v>
      </c>
      <c r="T2823" s="295">
        <v>651.17</v>
      </c>
      <c r="U2823" s="43">
        <v>3.77</v>
      </c>
      <c r="V2823" s="38">
        <v>8</v>
      </c>
    </row>
    <row r="2824" s="5" customFormat="1" customHeight="1" spans="1:22">
      <c r="A2824" s="394"/>
      <c r="B2824" s="728"/>
      <c r="C2824" s="394"/>
      <c r="D2824" s="32" t="s">
        <v>803</v>
      </c>
      <c r="E2824" s="295">
        <v>92</v>
      </c>
      <c r="F2824" s="295">
        <v>148</v>
      </c>
      <c r="G2824" s="295">
        <v>10.12</v>
      </c>
      <c r="H2824" s="295">
        <v>32.46</v>
      </c>
      <c r="I2824" s="295">
        <v>320.75</v>
      </c>
      <c r="J2824" s="295">
        <v>25.11</v>
      </c>
      <c r="K2824" s="295">
        <v>77.36</v>
      </c>
      <c r="L2824" s="295">
        <v>115.79</v>
      </c>
      <c r="M2824" s="295">
        <v>104.88</v>
      </c>
      <c r="N2824" s="295">
        <v>90.58</v>
      </c>
      <c r="O2824" s="295">
        <v>26.85</v>
      </c>
      <c r="P2824" s="299">
        <v>13.28</v>
      </c>
      <c r="Q2824" s="299">
        <v>13.18</v>
      </c>
      <c r="R2824" s="299">
        <v>13.22</v>
      </c>
      <c r="S2824" s="299">
        <v>13.23</v>
      </c>
      <c r="T2824" s="295">
        <v>661.33</v>
      </c>
      <c r="U2824" s="43">
        <v>-0.15</v>
      </c>
      <c r="V2824" s="38">
        <v>10</v>
      </c>
    </row>
    <row r="2825" s="5" customFormat="1" customHeight="1" spans="1:22">
      <c r="A2825" s="394"/>
      <c r="B2825" s="728"/>
      <c r="C2825" s="394"/>
      <c r="D2825" s="32" t="s">
        <v>838</v>
      </c>
      <c r="E2825" s="295">
        <v>93.2</v>
      </c>
      <c r="F2825" s="295">
        <v>159</v>
      </c>
      <c r="G2825" s="295">
        <v>6.1</v>
      </c>
      <c r="H2825" s="295">
        <v>25.4</v>
      </c>
      <c r="I2825" s="295">
        <v>414.5</v>
      </c>
      <c r="J2825" s="295">
        <v>18.8</v>
      </c>
      <c r="K2825" s="295">
        <v>74.2</v>
      </c>
      <c r="L2825" s="295">
        <v>140.7</v>
      </c>
      <c r="M2825" s="295">
        <v>128.7</v>
      </c>
      <c r="N2825" s="295">
        <v>91.5</v>
      </c>
      <c r="O2825" s="295">
        <v>26.5</v>
      </c>
      <c r="P2825" s="299">
        <v>18.65</v>
      </c>
      <c r="Q2825" s="299">
        <v>17.31</v>
      </c>
      <c r="R2825" s="299">
        <v>18.94</v>
      </c>
      <c r="S2825" s="299">
        <v>18.3</v>
      </c>
      <c r="T2825" s="295">
        <v>915.1</v>
      </c>
      <c r="U2825" s="43">
        <v>7.76</v>
      </c>
      <c r="V2825" s="38">
        <v>1</v>
      </c>
    </row>
    <row r="2826" s="5" customFormat="1" customHeight="1" spans="1:22">
      <c r="A2826" s="394"/>
      <c r="B2826" s="728"/>
      <c r="C2826" s="394"/>
      <c r="D2826" s="32" t="s">
        <v>823</v>
      </c>
      <c r="E2826" s="295">
        <v>101</v>
      </c>
      <c r="F2826" s="295">
        <v>156</v>
      </c>
      <c r="G2826" s="295">
        <v>3.6</v>
      </c>
      <c r="H2826" s="295">
        <v>33.5</v>
      </c>
      <c r="I2826" s="295">
        <v>828.2</v>
      </c>
      <c r="J2826" s="295">
        <v>22.5</v>
      </c>
      <c r="K2826" s="295">
        <v>67.1</v>
      </c>
      <c r="L2826" s="295">
        <v>138.3</v>
      </c>
      <c r="M2826" s="295">
        <v>125.5</v>
      </c>
      <c r="N2826" s="295">
        <v>90.7</v>
      </c>
      <c r="O2826" s="295">
        <v>26.8</v>
      </c>
      <c r="P2826" s="299">
        <v>16.99853801</v>
      </c>
      <c r="Q2826" s="299">
        <v>18.35157895</v>
      </c>
      <c r="R2826" s="299">
        <v>18.43111111</v>
      </c>
      <c r="S2826" s="299">
        <v>17.93</v>
      </c>
      <c r="T2826" s="295">
        <v>896.4</v>
      </c>
      <c r="U2826" s="43">
        <v>8.15637065637066</v>
      </c>
      <c r="V2826" s="38">
        <v>6</v>
      </c>
    </row>
    <row r="2827" s="5" customFormat="1" customHeight="1" spans="1:22">
      <c r="A2827" s="394"/>
      <c r="B2827" s="728"/>
      <c r="C2827" s="394"/>
      <c r="D2827" s="32" t="s">
        <v>794</v>
      </c>
      <c r="E2827" s="295">
        <v>91</v>
      </c>
      <c r="F2827" s="295">
        <v>155</v>
      </c>
      <c r="G2827" s="295">
        <v>6.83</v>
      </c>
      <c r="H2827" s="295">
        <v>31.7</v>
      </c>
      <c r="I2827" s="295">
        <v>364.5</v>
      </c>
      <c r="J2827" s="295">
        <v>25.2</v>
      </c>
      <c r="K2827" s="295">
        <v>79.4</v>
      </c>
      <c r="L2827" s="295">
        <v>124.1</v>
      </c>
      <c r="M2827" s="295">
        <v>112.4</v>
      </c>
      <c r="N2827" s="295">
        <v>90.57</v>
      </c>
      <c r="O2827" s="295">
        <v>28.54</v>
      </c>
      <c r="P2827" s="299">
        <v>15.23</v>
      </c>
      <c r="Q2827" s="299">
        <v>14.72</v>
      </c>
      <c r="R2827" s="299">
        <v>14.71</v>
      </c>
      <c r="S2827" s="299">
        <v>14.89</v>
      </c>
      <c r="T2827" s="295">
        <v>744.48</v>
      </c>
      <c r="U2827" s="43">
        <v>8.36</v>
      </c>
      <c r="V2827" s="38">
        <v>2</v>
      </c>
    </row>
    <row r="2828" s="5" customFormat="1" customHeight="1" spans="1:22">
      <c r="A2828" s="394"/>
      <c r="B2828" s="728"/>
      <c r="C2828" s="394"/>
      <c r="D2828" s="32" t="s">
        <v>825</v>
      </c>
      <c r="E2828" s="295">
        <v>96.7</v>
      </c>
      <c r="F2828" s="295">
        <v>159</v>
      </c>
      <c r="G2828" s="295">
        <v>7.6</v>
      </c>
      <c r="H2828" s="295">
        <v>26.6</v>
      </c>
      <c r="I2828" s="295">
        <v>250</v>
      </c>
      <c r="J2828" s="295">
        <v>22</v>
      </c>
      <c r="K2828" s="295">
        <v>82.7</v>
      </c>
      <c r="L2828" s="295">
        <v>131.3</v>
      </c>
      <c r="M2828" s="295">
        <v>125</v>
      </c>
      <c r="N2828" s="295">
        <v>95.2</v>
      </c>
      <c r="O2828" s="295">
        <v>28.5</v>
      </c>
      <c r="P2828" s="299">
        <v>13.6</v>
      </c>
      <c r="Q2828" s="299">
        <v>14.3</v>
      </c>
      <c r="R2828" s="299">
        <v>14.6</v>
      </c>
      <c r="S2828" s="299">
        <v>14.2</v>
      </c>
      <c r="T2828" s="295">
        <v>708.3</v>
      </c>
      <c r="U2828" s="43">
        <v>5.2</v>
      </c>
      <c r="V2828" s="38">
        <v>3</v>
      </c>
    </row>
    <row r="2829" s="5" customFormat="1" customHeight="1" spans="1:22">
      <c r="A2829" s="394"/>
      <c r="B2829" s="728"/>
      <c r="C2829" s="394"/>
      <c r="D2829" s="32" t="s">
        <v>827</v>
      </c>
      <c r="E2829" s="295">
        <v>94.6</v>
      </c>
      <c r="F2829" s="295">
        <v>159</v>
      </c>
      <c r="G2829" s="295">
        <v>3</v>
      </c>
      <c r="H2829" s="295">
        <v>26.8</v>
      </c>
      <c r="I2829" s="295">
        <v>793.3</v>
      </c>
      <c r="J2829" s="295">
        <v>19.6</v>
      </c>
      <c r="K2829" s="295">
        <v>73.1</v>
      </c>
      <c r="L2829" s="295">
        <v>125.2</v>
      </c>
      <c r="M2829" s="295">
        <v>121.9</v>
      </c>
      <c r="N2829" s="295">
        <v>97.4</v>
      </c>
      <c r="O2829" s="295">
        <v>31.2</v>
      </c>
      <c r="P2829" s="299">
        <v>16.58</v>
      </c>
      <c r="Q2829" s="299">
        <v>17.11</v>
      </c>
      <c r="R2829" s="299">
        <v>16.75</v>
      </c>
      <c r="S2829" s="299">
        <v>16.81</v>
      </c>
      <c r="T2829" s="295">
        <v>741.31</v>
      </c>
      <c r="U2829" s="43">
        <v>3.53</v>
      </c>
      <c r="V2829" s="38">
        <v>3</v>
      </c>
    </row>
    <row r="2830" s="5" customFormat="1" customHeight="1" spans="1:22">
      <c r="A2830" s="394"/>
      <c r="B2830" s="728"/>
      <c r="C2830" s="394"/>
      <c r="D2830" s="32" t="s">
        <v>837</v>
      </c>
      <c r="E2830" s="295">
        <v>98.6</v>
      </c>
      <c r="F2830" s="295">
        <v>162</v>
      </c>
      <c r="G2830" s="295">
        <v>5.3</v>
      </c>
      <c r="H2830" s="295">
        <v>29.32</v>
      </c>
      <c r="I2830" s="295">
        <v>453.21</v>
      </c>
      <c r="J2830" s="295">
        <v>23.52</v>
      </c>
      <c r="K2830" s="295">
        <v>80.22</v>
      </c>
      <c r="L2830" s="295">
        <v>134.32</v>
      </c>
      <c r="M2830" s="295">
        <v>123.02</v>
      </c>
      <c r="N2830" s="295">
        <v>91.59</v>
      </c>
      <c r="O2830" s="295">
        <v>27.2</v>
      </c>
      <c r="P2830" s="299">
        <v>14.25</v>
      </c>
      <c r="Q2830" s="299">
        <v>14.36</v>
      </c>
      <c r="R2830" s="299">
        <v>14.21</v>
      </c>
      <c r="S2830" s="299">
        <v>14.27</v>
      </c>
      <c r="T2830" s="295">
        <v>713.67</v>
      </c>
      <c r="U2830" s="43">
        <v>9.07</v>
      </c>
      <c r="V2830" s="38">
        <v>2</v>
      </c>
    </row>
    <row r="2831" s="5" customFormat="1" customHeight="1" spans="1:22">
      <c r="A2831" s="394"/>
      <c r="B2831" s="728"/>
      <c r="C2831" s="394"/>
      <c r="D2831" s="34" t="s">
        <v>580</v>
      </c>
      <c r="E2831" s="573">
        <f t="shared" ref="E2831:T2831" si="86">AVERAGE(E2820:E2830)</f>
        <v>97.0818181818182</v>
      </c>
      <c r="F2831" s="573">
        <f t="shared" si="86"/>
        <v>156.090909090909</v>
      </c>
      <c r="G2831" s="573">
        <f t="shared" si="86"/>
        <v>6.54298545454546</v>
      </c>
      <c r="H2831" s="573">
        <f t="shared" si="86"/>
        <v>30.5163636363636</v>
      </c>
      <c r="I2831" s="573">
        <f t="shared" si="86"/>
        <v>476.223195199518</v>
      </c>
      <c r="J2831" s="573">
        <f t="shared" si="86"/>
        <v>22.9481818181818</v>
      </c>
      <c r="K2831" s="573">
        <f t="shared" si="86"/>
        <v>75.5023257308063</v>
      </c>
      <c r="L2831" s="573">
        <f t="shared" si="86"/>
        <v>124.333636363636</v>
      </c>
      <c r="M2831" s="573">
        <f t="shared" si="86"/>
        <v>115.528181818182</v>
      </c>
      <c r="N2831" s="573">
        <f t="shared" si="86"/>
        <v>93.06</v>
      </c>
      <c r="O2831" s="573">
        <f t="shared" si="86"/>
        <v>27.3863636363636</v>
      </c>
      <c r="P2831" s="573">
        <f t="shared" si="86"/>
        <v>15.2416852736364</v>
      </c>
      <c r="Q2831" s="573">
        <f t="shared" si="86"/>
        <v>15.1855980863636</v>
      </c>
      <c r="R2831" s="573">
        <f t="shared" si="86"/>
        <v>15.3573737372727</v>
      </c>
      <c r="S2831" s="573">
        <f t="shared" si="86"/>
        <v>15.2639393939394</v>
      </c>
      <c r="T2831" s="573">
        <f t="shared" si="86"/>
        <v>743.211515151515</v>
      </c>
      <c r="U2831" s="45">
        <v>5.32147424418492</v>
      </c>
      <c r="V2831" s="46">
        <v>2</v>
      </c>
    </row>
    <row r="2832" s="5" customFormat="1" customHeight="1" spans="1:22">
      <c r="A2832" s="394">
        <v>2020</v>
      </c>
      <c r="B2832" s="728"/>
      <c r="C2832" s="394" t="s">
        <v>1155</v>
      </c>
      <c r="D2832" s="32" t="s">
        <v>824</v>
      </c>
      <c r="E2832" s="295">
        <v>98</v>
      </c>
      <c r="F2832" s="295">
        <v>151</v>
      </c>
      <c r="G2832" s="295">
        <v>8.6</v>
      </c>
      <c r="H2832" s="295">
        <v>29.5</v>
      </c>
      <c r="I2832" s="295">
        <v>243.6</v>
      </c>
      <c r="J2832" s="295">
        <v>22.4</v>
      </c>
      <c r="K2832" s="295">
        <v>75.9</v>
      </c>
      <c r="L2832" s="295">
        <v>114.42</v>
      </c>
      <c r="M2832" s="295">
        <v>110.5</v>
      </c>
      <c r="N2832" s="295">
        <v>96.6</v>
      </c>
      <c r="O2832" s="295">
        <v>27.6</v>
      </c>
      <c r="P2832" s="299">
        <v>13.16</v>
      </c>
      <c r="Q2832" s="299">
        <v>12.79</v>
      </c>
      <c r="R2832" s="299">
        <v>13.75</v>
      </c>
      <c r="S2832" s="299">
        <v>13.23</v>
      </c>
      <c r="T2832" s="295">
        <v>661.6</v>
      </c>
      <c r="U2832" s="43">
        <v>6.89</v>
      </c>
      <c r="V2832" s="38">
        <v>6</v>
      </c>
    </row>
    <row r="2833" s="5" customFormat="1" customHeight="1" spans="1:22">
      <c r="A2833" s="728"/>
      <c r="B2833" s="728"/>
      <c r="C2833" s="728"/>
      <c r="D2833" s="32" t="s">
        <v>727</v>
      </c>
      <c r="E2833" s="295">
        <v>106</v>
      </c>
      <c r="F2833" s="295">
        <v>145</v>
      </c>
      <c r="G2833" s="295">
        <v>6.5</v>
      </c>
      <c r="H2833" s="295">
        <v>33.3</v>
      </c>
      <c r="I2833" s="295">
        <v>513.7</v>
      </c>
      <c r="J2833" s="295">
        <v>24.3</v>
      </c>
      <c r="K2833" s="295">
        <v>72.9</v>
      </c>
      <c r="L2833" s="295">
        <v>119.3</v>
      </c>
      <c r="M2833" s="295">
        <v>117.1</v>
      </c>
      <c r="N2833" s="295">
        <v>98.2</v>
      </c>
      <c r="O2833" s="295">
        <v>27</v>
      </c>
      <c r="P2833" s="299">
        <v>16.04</v>
      </c>
      <c r="Q2833" s="299">
        <v>16.22</v>
      </c>
      <c r="R2833" s="299">
        <v>16.92</v>
      </c>
      <c r="S2833" s="299">
        <v>16.39</v>
      </c>
      <c r="T2833" s="295">
        <v>700.6</v>
      </c>
      <c r="U2833" s="43">
        <v>6.3</v>
      </c>
      <c r="V2833" s="38">
        <v>5</v>
      </c>
    </row>
    <row r="2834" s="5" customFormat="1" customHeight="1" spans="1:22">
      <c r="A2834" s="728"/>
      <c r="B2834" s="728"/>
      <c r="C2834" s="728"/>
      <c r="D2834" s="32" t="s">
        <v>787</v>
      </c>
      <c r="E2834" s="295">
        <v>94</v>
      </c>
      <c r="F2834" s="295">
        <v>145</v>
      </c>
      <c r="G2834" s="295">
        <v>8.5</v>
      </c>
      <c r="H2834" s="295">
        <v>28.2</v>
      </c>
      <c r="I2834" s="295">
        <v>231.8</v>
      </c>
      <c r="J2834" s="295">
        <v>23.2</v>
      </c>
      <c r="K2834" s="295">
        <v>82.3</v>
      </c>
      <c r="L2834" s="295">
        <v>90.1</v>
      </c>
      <c r="M2834" s="295">
        <v>83.1</v>
      </c>
      <c r="N2834" s="295">
        <v>92.2</v>
      </c>
      <c r="O2834" s="295">
        <v>26.5</v>
      </c>
      <c r="P2834" s="299">
        <v>13.77</v>
      </c>
      <c r="Q2834" s="299">
        <v>13.22</v>
      </c>
      <c r="R2834" s="299">
        <v>13.38</v>
      </c>
      <c r="S2834" s="299">
        <v>13.4566666666667</v>
      </c>
      <c r="T2834" s="295">
        <v>672.833333333333</v>
      </c>
      <c r="U2834" s="43">
        <v>3.35381464413725</v>
      </c>
      <c r="V2834" s="38">
        <v>7</v>
      </c>
    </row>
    <row r="2835" s="5" customFormat="1" customHeight="1" spans="1:22">
      <c r="A2835" s="728"/>
      <c r="B2835" s="728"/>
      <c r="C2835" s="728"/>
      <c r="D2835" s="32" t="s">
        <v>744</v>
      </c>
      <c r="E2835" s="295">
        <v>87.2</v>
      </c>
      <c r="F2835" s="295">
        <v>160</v>
      </c>
      <c r="G2835" s="295">
        <v>4.3</v>
      </c>
      <c r="H2835" s="295">
        <v>34.1</v>
      </c>
      <c r="I2835" s="295">
        <v>793</v>
      </c>
      <c r="J2835" s="295">
        <v>26.3</v>
      </c>
      <c r="K2835" s="295">
        <v>77.1</v>
      </c>
      <c r="L2835" s="295">
        <v>92.3</v>
      </c>
      <c r="M2835" s="295">
        <v>89.4</v>
      </c>
      <c r="N2835" s="295">
        <v>96.2</v>
      </c>
      <c r="O2835" s="295">
        <v>27.1</v>
      </c>
      <c r="P2835" s="299">
        <v>12.57</v>
      </c>
      <c r="Q2835" s="299">
        <v>12.72</v>
      </c>
      <c r="R2835" s="299">
        <v>12.66</v>
      </c>
      <c r="S2835" s="299">
        <v>12.65</v>
      </c>
      <c r="T2835" s="295">
        <v>632.57</v>
      </c>
      <c r="U2835" s="43">
        <v>7.66</v>
      </c>
      <c r="V2835" s="38">
        <v>3</v>
      </c>
    </row>
    <row r="2836" s="5" customFormat="1" customHeight="1" spans="1:22">
      <c r="A2836" s="728"/>
      <c r="B2836" s="728"/>
      <c r="C2836" s="728"/>
      <c r="D2836" s="32" t="s">
        <v>803</v>
      </c>
      <c r="E2836" s="295">
        <v>97.6</v>
      </c>
      <c r="F2836" s="295">
        <v>152</v>
      </c>
      <c r="G2836" s="295">
        <v>8.4</v>
      </c>
      <c r="H2836" s="295">
        <v>33.6</v>
      </c>
      <c r="I2836" s="295">
        <v>400</v>
      </c>
      <c r="J2836" s="295">
        <v>22.8</v>
      </c>
      <c r="K2836" s="295">
        <v>67.86</v>
      </c>
      <c r="L2836" s="295">
        <v>127.95</v>
      </c>
      <c r="M2836" s="295">
        <v>115.09</v>
      </c>
      <c r="N2836" s="295">
        <v>89.95</v>
      </c>
      <c r="O2836" s="295">
        <v>25.86</v>
      </c>
      <c r="P2836" s="299">
        <v>14.35</v>
      </c>
      <c r="Q2836" s="299">
        <v>14.14</v>
      </c>
      <c r="R2836" s="299">
        <v>14.08</v>
      </c>
      <c r="S2836" s="299">
        <v>14.19</v>
      </c>
      <c r="T2836" s="295">
        <v>709.5</v>
      </c>
      <c r="U2836" s="43">
        <v>6</v>
      </c>
      <c r="V2836" s="38">
        <v>2</v>
      </c>
    </row>
    <row r="2837" s="5" customFormat="1" customHeight="1" spans="1:22">
      <c r="A2837" s="728"/>
      <c r="B2837" s="728"/>
      <c r="C2837" s="728"/>
      <c r="D2837" s="32" t="s">
        <v>826</v>
      </c>
      <c r="E2837" s="295">
        <v>97.2</v>
      </c>
      <c r="F2837" s="295">
        <v>156</v>
      </c>
      <c r="G2837" s="295">
        <v>5.2</v>
      </c>
      <c r="H2837" s="295">
        <v>21.5</v>
      </c>
      <c r="I2837" s="295">
        <v>315.1</v>
      </c>
      <c r="J2837" s="295">
        <v>17.8</v>
      </c>
      <c r="K2837" s="295">
        <v>82.8</v>
      </c>
      <c r="L2837" s="295">
        <v>130.6151873</v>
      </c>
      <c r="M2837" s="295">
        <v>126.2480375</v>
      </c>
      <c r="N2837" s="295">
        <v>96.7</v>
      </c>
      <c r="O2837" s="295">
        <v>29.7</v>
      </c>
      <c r="P2837" s="299">
        <v>13.2</v>
      </c>
      <c r="Q2837" s="299">
        <v>12.53690533</v>
      </c>
      <c r="R2837" s="299">
        <v>12.84389645</v>
      </c>
      <c r="S2837" s="299">
        <v>12.86026726</v>
      </c>
      <c r="T2837" s="295">
        <v>643.013363</v>
      </c>
      <c r="U2837" s="43">
        <v>3.49482745855465</v>
      </c>
      <c r="V2837" s="38">
        <v>7</v>
      </c>
    </row>
    <row r="2838" s="5" customFormat="1" customHeight="1" spans="1:22">
      <c r="A2838" s="728"/>
      <c r="B2838" s="728"/>
      <c r="C2838" s="728"/>
      <c r="D2838" s="32" t="s">
        <v>823</v>
      </c>
      <c r="E2838" s="295">
        <v>110</v>
      </c>
      <c r="F2838" s="295">
        <v>157</v>
      </c>
      <c r="G2838" s="295">
        <v>5</v>
      </c>
      <c r="H2838" s="295">
        <v>22.2</v>
      </c>
      <c r="I2838" s="295">
        <v>341.2</v>
      </c>
      <c r="J2838" s="295">
        <v>19.2</v>
      </c>
      <c r="K2838" s="295">
        <v>86.5</v>
      </c>
      <c r="L2838" s="295">
        <v>141.6</v>
      </c>
      <c r="M2838" s="295">
        <v>138.2</v>
      </c>
      <c r="N2838" s="295">
        <v>97.6</v>
      </c>
      <c r="O2838" s="295">
        <v>27</v>
      </c>
      <c r="P2838" s="299">
        <v>15.2</v>
      </c>
      <c r="Q2838" s="299">
        <v>15.5</v>
      </c>
      <c r="R2838" s="299">
        <v>15.4</v>
      </c>
      <c r="S2838" s="299">
        <v>15.4</v>
      </c>
      <c r="T2838" s="295">
        <v>769.2</v>
      </c>
      <c r="U2838" s="43">
        <v>9.4167852062589</v>
      </c>
      <c r="V2838" s="38">
        <v>1</v>
      </c>
    </row>
    <row r="2839" s="5" customFormat="1" customHeight="1" spans="1:22">
      <c r="A2839" s="728"/>
      <c r="B2839" s="728"/>
      <c r="C2839" s="728"/>
      <c r="D2839" s="32" t="s">
        <v>794</v>
      </c>
      <c r="E2839" s="295">
        <v>84</v>
      </c>
      <c r="F2839" s="295">
        <v>160</v>
      </c>
      <c r="G2839" s="295">
        <v>8.6</v>
      </c>
      <c r="H2839" s="295">
        <v>32.8</v>
      </c>
      <c r="I2839" s="295">
        <v>283.6</v>
      </c>
      <c r="J2839" s="295">
        <v>27</v>
      </c>
      <c r="K2839" s="295">
        <v>82.3</v>
      </c>
      <c r="L2839" s="295">
        <v>104</v>
      </c>
      <c r="M2839" s="295">
        <v>99.5</v>
      </c>
      <c r="N2839" s="295">
        <v>95.67</v>
      </c>
      <c r="O2839" s="295">
        <v>28.46</v>
      </c>
      <c r="P2839" s="299">
        <v>13.02</v>
      </c>
      <c r="Q2839" s="299">
        <v>12.44</v>
      </c>
      <c r="R2839" s="299">
        <v>12.6</v>
      </c>
      <c r="S2839" s="299">
        <v>12.6866666666667</v>
      </c>
      <c r="T2839" s="295">
        <v>634.333333333333</v>
      </c>
      <c r="U2839" s="43">
        <v>4.27454397010395</v>
      </c>
      <c r="V2839" s="38">
        <v>2</v>
      </c>
    </row>
    <row r="2840" s="5" customFormat="1" customHeight="1" spans="1:22">
      <c r="A2840" s="728"/>
      <c r="B2840" s="728"/>
      <c r="C2840" s="728"/>
      <c r="D2840" s="32" t="s">
        <v>825</v>
      </c>
      <c r="E2840" s="295">
        <v>106.9</v>
      </c>
      <c r="F2840" s="295">
        <v>154</v>
      </c>
      <c r="G2840" s="295">
        <v>9.7</v>
      </c>
      <c r="H2840" s="295">
        <v>30.3</v>
      </c>
      <c r="I2840" s="295">
        <v>212.4</v>
      </c>
      <c r="J2840" s="295">
        <v>20.2</v>
      </c>
      <c r="K2840" s="295">
        <v>66.7</v>
      </c>
      <c r="L2840" s="295">
        <v>129.5</v>
      </c>
      <c r="M2840" s="295">
        <v>125.1</v>
      </c>
      <c r="N2840" s="295">
        <v>96.6</v>
      </c>
      <c r="O2840" s="295">
        <v>25.3</v>
      </c>
      <c r="P2840" s="299">
        <v>12.8</v>
      </c>
      <c r="Q2840" s="299">
        <v>13</v>
      </c>
      <c r="R2840" s="299">
        <v>12.5</v>
      </c>
      <c r="S2840" s="299">
        <v>12.8</v>
      </c>
      <c r="T2840" s="295">
        <v>638.3</v>
      </c>
      <c r="U2840" s="43">
        <v>7</v>
      </c>
      <c r="V2840" s="38">
        <v>3</v>
      </c>
    </row>
    <row r="2841" s="5" customFormat="1" customHeight="1" spans="1:22">
      <c r="A2841" s="728"/>
      <c r="B2841" s="728"/>
      <c r="C2841" s="728"/>
      <c r="D2841" s="32" t="s">
        <v>827</v>
      </c>
      <c r="E2841" s="295">
        <v>93.58</v>
      </c>
      <c r="F2841" s="295">
        <v>151</v>
      </c>
      <c r="G2841" s="295">
        <v>9.44</v>
      </c>
      <c r="H2841" s="295">
        <v>33.3</v>
      </c>
      <c r="I2841" s="295">
        <v>252.75</v>
      </c>
      <c r="J2841" s="295">
        <v>24.98</v>
      </c>
      <c r="K2841" s="295">
        <v>75.02</v>
      </c>
      <c r="L2841" s="295">
        <v>102.3</v>
      </c>
      <c r="M2841" s="295">
        <v>98.4</v>
      </c>
      <c r="N2841" s="295">
        <v>96.2</v>
      </c>
      <c r="O2841" s="295">
        <v>30.01</v>
      </c>
      <c r="P2841" s="299">
        <v>17</v>
      </c>
      <c r="Q2841" s="299">
        <v>17.54</v>
      </c>
      <c r="R2841" s="299">
        <v>17</v>
      </c>
      <c r="S2841" s="299">
        <v>17.18</v>
      </c>
      <c r="T2841" s="295">
        <v>734.19</v>
      </c>
      <c r="U2841" s="43">
        <v>1.02</v>
      </c>
      <c r="V2841" s="38">
        <v>5</v>
      </c>
    </row>
    <row r="2842" s="5" customFormat="1" customHeight="1" spans="1:22">
      <c r="A2842" s="728"/>
      <c r="B2842" s="728"/>
      <c r="C2842" s="728"/>
      <c r="D2842" s="32" t="s">
        <v>733</v>
      </c>
      <c r="E2842" s="295">
        <v>106.25</v>
      </c>
      <c r="F2842" s="295">
        <v>163</v>
      </c>
      <c r="G2842" s="295">
        <v>4.55</v>
      </c>
      <c r="H2842" s="295">
        <v>26.28</v>
      </c>
      <c r="I2842" s="295">
        <v>477.58</v>
      </c>
      <c r="J2842" s="295">
        <v>20.55</v>
      </c>
      <c r="K2842" s="295">
        <v>78.2</v>
      </c>
      <c r="L2842" s="295">
        <v>142.62</v>
      </c>
      <c r="M2842" s="295">
        <v>136.12</v>
      </c>
      <c r="N2842" s="295">
        <v>95.45</v>
      </c>
      <c r="O2842" s="295">
        <v>26.98</v>
      </c>
      <c r="P2842" s="299">
        <v>13.64</v>
      </c>
      <c r="Q2842" s="299">
        <v>14.1</v>
      </c>
      <c r="R2842" s="299">
        <v>13.76</v>
      </c>
      <c r="S2842" s="299">
        <v>13.83</v>
      </c>
      <c r="T2842" s="295">
        <v>691.67</v>
      </c>
      <c r="U2842" s="43">
        <v>5.44</v>
      </c>
      <c r="V2842" s="38">
        <v>1</v>
      </c>
    </row>
    <row r="2843" s="5" customFormat="1" customHeight="1" spans="1:22">
      <c r="A2843" s="728"/>
      <c r="B2843" s="728"/>
      <c r="C2843" s="728"/>
      <c r="D2843" s="34" t="s">
        <v>580</v>
      </c>
      <c r="E2843" s="573">
        <f t="shared" ref="E2843:T2843" si="87">AVERAGE(E2832:E2842)</f>
        <v>98.2481818181818</v>
      </c>
      <c r="F2843" s="573">
        <f t="shared" si="87"/>
        <v>154</v>
      </c>
      <c r="G2843" s="573">
        <f t="shared" si="87"/>
        <v>7.16272727272727</v>
      </c>
      <c r="H2843" s="573">
        <f t="shared" si="87"/>
        <v>29.5527272727273</v>
      </c>
      <c r="I2843" s="573">
        <f t="shared" si="87"/>
        <v>369.520909090909</v>
      </c>
      <c r="J2843" s="573">
        <f t="shared" si="87"/>
        <v>22.6118181818182</v>
      </c>
      <c r="K2843" s="573">
        <f t="shared" si="87"/>
        <v>77.0527272727273</v>
      </c>
      <c r="L2843" s="573">
        <f t="shared" si="87"/>
        <v>117.700471572727</v>
      </c>
      <c r="M2843" s="573">
        <f t="shared" si="87"/>
        <v>112.614367045455</v>
      </c>
      <c r="N2843" s="573">
        <f t="shared" si="87"/>
        <v>95.5790909090909</v>
      </c>
      <c r="O2843" s="573">
        <f t="shared" si="87"/>
        <v>27.41</v>
      </c>
      <c r="P2843" s="573">
        <f t="shared" si="87"/>
        <v>14.0681818181818</v>
      </c>
      <c r="Q2843" s="573">
        <f t="shared" si="87"/>
        <v>14.0188095754545</v>
      </c>
      <c r="R2843" s="573">
        <f t="shared" si="87"/>
        <v>14.0812633136364</v>
      </c>
      <c r="S2843" s="573">
        <f t="shared" si="87"/>
        <v>14.0612364175758</v>
      </c>
      <c r="T2843" s="573">
        <f t="shared" si="87"/>
        <v>680.71000269697</v>
      </c>
      <c r="U2843" s="45">
        <v>5.48737063334414</v>
      </c>
      <c r="V2843" s="46">
        <v>2</v>
      </c>
    </row>
    <row r="2844" s="5" customFormat="1" customHeight="1" spans="1:22">
      <c r="A2844" s="44">
        <v>2020</v>
      </c>
      <c r="B2844" s="728"/>
      <c r="C2844" s="44" t="s">
        <v>1156</v>
      </c>
      <c r="D2844" s="32" t="s">
        <v>727</v>
      </c>
      <c r="E2844" s="33">
        <v>99.8</v>
      </c>
      <c r="F2844" s="33">
        <v>144</v>
      </c>
      <c r="G2844" s="33">
        <v>6.2</v>
      </c>
      <c r="H2844" s="33">
        <v>29.7</v>
      </c>
      <c r="I2844" s="33">
        <v>478.7</v>
      </c>
      <c r="J2844" s="33">
        <v>22.2</v>
      </c>
      <c r="K2844" s="33">
        <v>61.5</v>
      </c>
      <c r="L2844" s="33">
        <v>127.1</v>
      </c>
      <c r="M2844" s="33">
        <v>124.2</v>
      </c>
      <c r="N2844" s="33">
        <v>97.7</v>
      </c>
      <c r="O2844" s="33">
        <v>27.3</v>
      </c>
      <c r="P2844" s="33">
        <v>178.4</v>
      </c>
      <c r="Q2844" s="33">
        <v>176.4</v>
      </c>
      <c r="R2844" s="33"/>
      <c r="S2844" s="33">
        <v>177.4</v>
      </c>
      <c r="T2844" s="33">
        <v>709.6</v>
      </c>
      <c r="U2844" s="43">
        <v>6.39</v>
      </c>
      <c r="V2844" s="38">
        <v>2</v>
      </c>
    </row>
    <row r="2845" s="5" customFormat="1" customHeight="1" spans="1:22">
      <c r="A2845" s="24"/>
      <c r="B2845" s="728"/>
      <c r="C2845" s="24"/>
      <c r="D2845" s="32" t="s">
        <v>787</v>
      </c>
      <c r="E2845" s="33">
        <v>98.3</v>
      </c>
      <c r="F2845" s="33">
        <v>149</v>
      </c>
      <c r="G2845" s="33">
        <v>6.9</v>
      </c>
      <c r="H2845" s="33">
        <v>33.1</v>
      </c>
      <c r="I2845" s="33">
        <v>379.7</v>
      </c>
      <c r="J2845" s="33">
        <v>23.4</v>
      </c>
      <c r="K2845" s="33">
        <v>70.7</v>
      </c>
      <c r="L2845" s="33">
        <v>103</v>
      </c>
      <c r="M2845" s="33">
        <v>98.1</v>
      </c>
      <c r="N2845" s="33">
        <v>95.2</v>
      </c>
      <c r="O2845" s="33">
        <v>27.7</v>
      </c>
      <c r="P2845" s="33">
        <v>338.6</v>
      </c>
      <c r="Q2845" s="33">
        <v>330.76</v>
      </c>
      <c r="R2845" s="33"/>
      <c r="S2845" s="33">
        <v>334.68</v>
      </c>
      <c r="T2845" s="33">
        <v>669.4</v>
      </c>
      <c r="U2845" s="43">
        <v>7.01</v>
      </c>
      <c r="V2845" s="38">
        <v>4</v>
      </c>
    </row>
    <row r="2846" s="5" customFormat="1" customHeight="1" spans="1:22">
      <c r="A2846" s="24"/>
      <c r="B2846" s="728"/>
      <c r="C2846" s="24"/>
      <c r="D2846" s="32" t="s">
        <v>744</v>
      </c>
      <c r="E2846" s="33">
        <v>88.5</v>
      </c>
      <c r="F2846" s="33">
        <v>162</v>
      </c>
      <c r="G2846" s="33">
        <v>4.7</v>
      </c>
      <c r="H2846" s="33">
        <v>33.6</v>
      </c>
      <c r="I2846" s="33">
        <v>715</v>
      </c>
      <c r="J2846" s="33">
        <v>28.1</v>
      </c>
      <c r="K2846" s="33">
        <v>83.6</v>
      </c>
      <c r="L2846" s="33">
        <v>93.5</v>
      </c>
      <c r="M2846" s="33">
        <v>89.7</v>
      </c>
      <c r="N2846" s="33">
        <v>95.9</v>
      </c>
      <c r="O2846" s="33">
        <v>27.3</v>
      </c>
      <c r="P2846" s="33">
        <v>202.46</v>
      </c>
      <c r="Q2846" s="33">
        <v>198.98</v>
      </c>
      <c r="R2846" s="33"/>
      <c r="S2846" s="33">
        <v>200.72</v>
      </c>
      <c r="T2846" s="33">
        <v>669.06</v>
      </c>
      <c r="U2846" s="43">
        <v>4.62</v>
      </c>
      <c r="V2846" s="38">
        <v>3</v>
      </c>
    </row>
    <row r="2847" s="5" customFormat="1" customHeight="1" spans="1:22">
      <c r="A2847" s="24"/>
      <c r="B2847" s="728"/>
      <c r="C2847" s="24"/>
      <c r="D2847" s="32" t="s">
        <v>823</v>
      </c>
      <c r="E2847" s="33">
        <v>103</v>
      </c>
      <c r="F2847" s="33">
        <v>155</v>
      </c>
      <c r="G2847" s="33">
        <v>5.1</v>
      </c>
      <c r="H2847" s="33">
        <v>21.3</v>
      </c>
      <c r="I2847" s="33">
        <v>316.7</v>
      </c>
      <c r="J2847" s="33">
        <v>19.5</v>
      </c>
      <c r="K2847" s="33">
        <v>91.7</v>
      </c>
      <c r="L2847" s="33">
        <v>139</v>
      </c>
      <c r="M2847" s="33">
        <v>135.4</v>
      </c>
      <c r="N2847" s="33">
        <v>97.4</v>
      </c>
      <c r="O2847" s="33">
        <v>26</v>
      </c>
      <c r="P2847" s="33">
        <v>371.6</v>
      </c>
      <c r="Q2847" s="33">
        <v>352.1</v>
      </c>
      <c r="R2847" s="33"/>
      <c r="S2847" s="33">
        <v>361.85</v>
      </c>
      <c r="T2847" s="33">
        <v>723.7</v>
      </c>
      <c r="U2847" s="43">
        <v>0.221575959008451</v>
      </c>
      <c r="V2847" s="38">
        <v>4</v>
      </c>
    </row>
    <row r="2848" s="5" customFormat="1" customHeight="1" spans="1:22">
      <c r="A2848" s="24"/>
      <c r="B2848" s="728"/>
      <c r="C2848" s="24"/>
      <c r="D2848" s="32" t="s">
        <v>825</v>
      </c>
      <c r="E2848" s="33">
        <v>105.8</v>
      </c>
      <c r="F2848" s="33">
        <v>154</v>
      </c>
      <c r="G2848" s="33">
        <v>10.1</v>
      </c>
      <c r="H2848" s="33">
        <v>30.4</v>
      </c>
      <c r="I2848" s="33">
        <v>201</v>
      </c>
      <c r="J2848" s="33">
        <v>22</v>
      </c>
      <c r="K2848" s="33">
        <v>72.4</v>
      </c>
      <c r="L2848" s="33">
        <v>124.8</v>
      </c>
      <c r="M2848" s="33">
        <v>118.4</v>
      </c>
      <c r="N2848" s="33">
        <v>94.9</v>
      </c>
      <c r="O2848" s="33">
        <v>25.4</v>
      </c>
      <c r="P2848" s="33">
        <v>155</v>
      </c>
      <c r="Q2848" s="33">
        <v>165</v>
      </c>
      <c r="R2848" s="33"/>
      <c r="S2848" s="33">
        <v>160</v>
      </c>
      <c r="T2848" s="33">
        <v>640</v>
      </c>
      <c r="U2848" s="43">
        <v>4.9</v>
      </c>
      <c r="V2848" s="38">
        <v>4</v>
      </c>
    </row>
    <row r="2849" s="5" customFormat="1" customHeight="1" spans="1:22">
      <c r="A2849" s="24"/>
      <c r="B2849" s="728"/>
      <c r="C2849" s="24"/>
      <c r="D2849" s="32" t="s">
        <v>827</v>
      </c>
      <c r="E2849" s="33">
        <v>97.28</v>
      </c>
      <c r="F2849" s="33">
        <v>151</v>
      </c>
      <c r="G2849" s="33">
        <v>9.07</v>
      </c>
      <c r="H2849" s="33">
        <v>32.93</v>
      </c>
      <c r="I2849" s="33">
        <v>263.07</v>
      </c>
      <c r="J2849" s="33">
        <v>25.72</v>
      </c>
      <c r="K2849" s="33">
        <v>78.11</v>
      </c>
      <c r="L2849" s="33">
        <v>109</v>
      </c>
      <c r="M2849" s="33">
        <v>106.1</v>
      </c>
      <c r="N2849" s="33">
        <v>97.3</v>
      </c>
      <c r="O2849" s="33">
        <v>31.24</v>
      </c>
      <c r="P2849" s="33">
        <v>83.6</v>
      </c>
      <c r="Q2849" s="33">
        <v>81.36</v>
      </c>
      <c r="R2849" s="33"/>
      <c r="S2849" s="33">
        <v>82.48</v>
      </c>
      <c r="T2849" s="33">
        <v>763.71</v>
      </c>
      <c r="U2849" s="43">
        <v>5.74</v>
      </c>
      <c r="V2849" s="38">
        <v>1</v>
      </c>
    </row>
    <row r="2850" s="5" customFormat="1" customHeight="1" spans="1:22">
      <c r="A2850" s="24"/>
      <c r="B2850" s="728"/>
      <c r="C2850" s="24"/>
      <c r="D2850" s="32" t="s">
        <v>733</v>
      </c>
      <c r="E2850" s="33">
        <v>105.1</v>
      </c>
      <c r="F2850" s="33">
        <v>163</v>
      </c>
      <c r="G2850" s="33">
        <v>5.05</v>
      </c>
      <c r="H2850" s="33">
        <v>26.39</v>
      </c>
      <c r="I2850" s="33">
        <v>422.62</v>
      </c>
      <c r="J2850" s="33">
        <v>20.95</v>
      </c>
      <c r="K2850" s="33">
        <v>79.38</v>
      </c>
      <c r="L2850" s="33">
        <v>147.87</v>
      </c>
      <c r="M2850" s="33">
        <v>138.62</v>
      </c>
      <c r="N2850" s="33">
        <v>93.74</v>
      </c>
      <c r="O2850" s="33">
        <v>27.58</v>
      </c>
      <c r="P2850" s="33">
        <v>189.79</v>
      </c>
      <c r="Q2850" s="33">
        <v>188.86</v>
      </c>
      <c r="R2850" s="33"/>
      <c r="S2850" s="33">
        <v>189.79</v>
      </c>
      <c r="T2850" s="33">
        <v>745.08</v>
      </c>
      <c r="U2850" s="43">
        <v>9.15</v>
      </c>
      <c r="V2850" s="38">
        <v>1</v>
      </c>
    </row>
    <row r="2851" s="5" customFormat="1" customHeight="1" spans="1:22">
      <c r="A2851" s="24"/>
      <c r="B2851" s="728"/>
      <c r="C2851" s="24"/>
      <c r="D2851" s="34" t="s">
        <v>580</v>
      </c>
      <c r="E2851" s="35">
        <f t="shared" ref="E2851:Q2851" si="88">AVERAGE(E2844:E2850)</f>
        <v>99.6828571428572</v>
      </c>
      <c r="F2851" s="35">
        <f t="shared" si="88"/>
        <v>154</v>
      </c>
      <c r="G2851" s="35">
        <f t="shared" si="88"/>
        <v>6.73142857142857</v>
      </c>
      <c r="H2851" s="35">
        <f t="shared" si="88"/>
        <v>29.6314285714286</v>
      </c>
      <c r="I2851" s="35">
        <f t="shared" si="88"/>
        <v>396.684285714286</v>
      </c>
      <c r="J2851" s="35">
        <f t="shared" si="88"/>
        <v>23.1242857142857</v>
      </c>
      <c r="K2851" s="35">
        <f t="shared" si="88"/>
        <v>76.77</v>
      </c>
      <c r="L2851" s="35">
        <f t="shared" si="88"/>
        <v>120.61</v>
      </c>
      <c r="M2851" s="35">
        <f t="shared" si="88"/>
        <v>115.788571428571</v>
      </c>
      <c r="N2851" s="35">
        <f t="shared" si="88"/>
        <v>96.02</v>
      </c>
      <c r="O2851" s="35">
        <f t="shared" si="88"/>
        <v>27.5028571428571</v>
      </c>
      <c r="P2851" s="35">
        <f t="shared" si="88"/>
        <v>217.064285714286</v>
      </c>
      <c r="Q2851" s="35">
        <f t="shared" si="88"/>
        <v>213.351428571429</v>
      </c>
      <c r="R2851" s="35"/>
      <c r="S2851" s="35">
        <f>AVERAGE(S2844:S2850)</f>
        <v>215.274285714286</v>
      </c>
      <c r="T2851" s="35">
        <f>AVERAGE(T2844:T2850)</f>
        <v>702.935714285714</v>
      </c>
      <c r="U2851" s="45">
        <v>5.38924335982763</v>
      </c>
      <c r="V2851" s="46">
        <v>2</v>
      </c>
    </row>
    <row r="2852" s="5" customFormat="1" customHeight="1" spans="1:22">
      <c r="A2852" s="394">
        <v>2019</v>
      </c>
      <c r="B2852" s="27" t="s">
        <v>1157</v>
      </c>
      <c r="C2852" s="394" t="s">
        <v>1158</v>
      </c>
      <c r="D2852" s="32" t="s">
        <v>824</v>
      </c>
      <c r="E2852" s="295">
        <v>105</v>
      </c>
      <c r="F2852" s="295">
        <v>153</v>
      </c>
      <c r="G2852" s="295">
        <v>8</v>
      </c>
      <c r="H2852" s="295">
        <v>32.2</v>
      </c>
      <c r="I2852" s="295">
        <v>302.5</v>
      </c>
      <c r="J2852" s="295">
        <v>21.5</v>
      </c>
      <c r="K2852" s="295">
        <v>66.8</v>
      </c>
      <c r="L2852" s="295">
        <v>130.3</v>
      </c>
      <c r="M2852" s="295">
        <v>125.3</v>
      </c>
      <c r="N2852" s="295">
        <v>96.1</v>
      </c>
      <c r="O2852" s="295">
        <v>28.6</v>
      </c>
      <c r="P2852" s="299">
        <v>14.8</v>
      </c>
      <c r="Q2852" s="299">
        <v>14.03</v>
      </c>
      <c r="R2852" s="299">
        <v>15.39</v>
      </c>
      <c r="S2852" s="299">
        <v>14.74</v>
      </c>
      <c r="T2852" s="295">
        <v>737</v>
      </c>
      <c r="U2852" s="43">
        <v>1.81</v>
      </c>
      <c r="V2852" s="38">
        <v>9</v>
      </c>
    </row>
    <row r="2853" s="5" customFormat="1" customHeight="1" spans="1:22">
      <c r="A2853" s="394"/>
      <c r="B2853" s="728"/>
      <c r="C2853" s="394"/>
      <c r="D2853" s="32" t="s">
        <v>727</v>
      </c>
      <c r="E2853" s="295">
        <v>124.4</v>
      </c>
      <c r="F2853" s="295">
        <v>155</v>
      </c>
      <c r="G2853" s="295">
        <v>7.9</v>
      </c>
      <c r="H2853" s="295">
        <v>35.4</v>
      </c>
      <c r="I2853" s="295">
        <v>449.7</v>
      </c>
      <c r="J2853" s="295">
        <v>25.4</v>
      </c>
      <c r="K2853" s="295">
        <v>71.7</v>
      </c>
      <c r="L2853" s="295">
        <v>128</v>
      </c>
      <c r="M2853" s="295">
        <v>125</v>
      </c>
      <c r="N2853" s="295">
        <v>97.7</v>
      </c>
      <c r="O2853" s="295">
        <v>25.25</v>
      </c>
      <c r="P2853" s="299">
        <v>17.12</v>
      </c>
      <c r="Q2853" s="299">
        <v>16.56</v>
      </c>
      <c r="R2853" s="299">
        <v>16.88</v>
      </c>
      <c r="S2853" s="299">
        <v>16.85</v>
      </c>
      <c r="T2853" s="295">
        <v>720.3</v>
      </c>
      <c r="U2853" s="43">
        <v>6.848</v>
      </c>
      <c r="V2853" s="38">
        <v>3</v>
      </c>
    </row>
    <row r="2854" s="5" customFormat="1" customHeight="1" spans="1:22">
      <c r="A2854" s="394"/>
      <c r="B2854" s="728"/>
      <c r="C2854" s="394"/>
      <c r="D2854" s="32" t="s">
        <v>787</v>
      </c>
      <c r="E2854" s="295">
        <v>100</v>
      </c>
      <c r="F2854" s="295">
        <v>143</v>
      </c>
      <c r="G2854" s="295">
        <v>6.95664</v>
      </c>
      <c r="H2854" s="295">
        <v>30.9</v>
      </c>
      <c r="I2854" s="295">
        <v>344.179948940868</v>
      </c>
      <c r="J2854" s="295">
        <v>20.5</v>
      </c>
      <c r="K2854" s="295">
        <v>66.3430420711974</v>
      </c>
      <c r="L2854" s="295">
        <v>104.41</v>
      </c>
      <c r="M2854" s="295">
        <v>99.9</v>
      </c>
      <c r="N2854" s="295">
        <v>95.68</v>
      </c>
      <c r="O2854" s="295">
        <v>30.71</v>
      </c>
      <c r="P2854" s="299">
        <v>13.51</v>
      </c>
      <c r="Q2854" s="299">
        <v>13.59</v>
      </c>
      <c r="R2854" s="299">
        <v>13.1</v>
      </c>
      <c r="S2854" s="299">
        <v>13.4</v>
      </c>
      <c r="T2854" s="295">
        <v>670</v>
      </c>
      <c r="U2854" s="43">
        <v>0.645936608081712</v>
      </c>
      <c r="V2854" s="44">
        <v>9</v>
      </c>
    </row>
    <row r="2855" s="5" customFormat="1" customHeight="1" spans="1:22">
      <c r="A2855" s="394"/>
      <c r="B2855" s="728"/>
      <c r="C2855" s="394"/>
      <c r="D2855" s="32" t="s">
        <v>744</v>
      </c>
      <c r="E2855" s="295">
        <v>101.7</v>
      </c>
      <c r="F2855" s="295">
        <v>155</v>
      </c>
      <c r="G2855" s="295">
        <v>4.3</v>
      </c>
      <c r="H2855" s="295">
        <v>37.8</v>
      </c>
      <c r="I2855" s="295">
        <v>879</v>
      </c>
      <c r="J2855" s="295">
        <v>24.1</v>
      </c>
      <c r="K2855" s="295">
        <v>63.8</v>
      </c>
      <c r="L2855" s="295">
        <v>95.8</v>
      </c>
      <c r="M2855" s="295">
        <v>91.3</v>
      </c>
      <c r="N2855" s="295">
        <v>95.3</v>
      </c>
      <c r="O2855" s="295">
        <v>28.4</v>
      </c>
      <c r="P2855" s="299">
        <v>13.27</v>
      </c>
      <c r="Q2855" s="299">
        <v>12.97</v>
      </c>
      <c r="R2855" s="299">
        <v>12.86</v>
      </c>
      <c r="S2855" s="299">
        <v>13.03</v>
      </c>
      <c r="T2855" s="295">
        <v>651.67</v>
      </c>
      <c r="U2855" s="43">
        <v>3.85</v>
      </c>
      <c r="V2855" s="38">
        <v>7</v>
      </c>
    </row>
    <row r="2856" s="5" customFormat="1" customHeight="1" spans="1:22">
      <c r="A2856" s="394"/>
      <c r="B2856" s="728"/>
      <c r="C2856" s="394"/>
      <c r="D2856" s="32" t="s">
        <v>803</v>
      </c>
      <c r="E2856" s="295">
        <v>93.6</v>
      </c>
      <c r="F2856" s="295">
        <v>150</v>
      </c>
      <c r="G2856" s="295">
        <v>8.63</v>
      </c>
      <c r="H2856" s="295">
        <v>25.68</v>
      </c>
      <c r="I2856" s="295">
        <v>297.57</v>
      </c>
      <c r="J2856" s="295">
        <v>21.6</v>
      </c>
      <c r="K2856" s="295">
        <v>84.11</v>
      </c>
      <c r="L2856" s="295">
        <v>108.02</v>
      </c>
      <c r="M2856" s="295">
        <v>99.68</v>
      </c>
      <c r="N2856" s="295">
        <v>92.28</v>
      </c>
      <c r="O2856" s="295">
        <v>27.08</v>
      </c>
      <c r="P2856" s="299">
        <v>13.48</v>
      </c>
      <c r="Q2856" s="299">
        <v>13.22</v>
      </c>
      <c r="R2856" s="299">
        <v>12.58</v>
      </c>
      <c r="S2856" s="299">
        <v>13.09</v>
      </c>
      <c r="T2856" s="295">
        <v>654.67</v>
      </c>
      <c r="U2856" s="43">
        <v>-1.16</v>
      </c>
      <c r="V2856" s="38">
        <v>11</v>
      </c>
    </row>
    <row r="2857" s="5" customFormat="1" customHeight="1" spans="1:22">
      <c r="A2857" s="394"/>
      <c r="B2857" s="728"/>
      <c r="C2857" s="394"/>
      <c r="D2857" s="32" t="s">
        <v>838</v>
      </c>
      <c r="E2857" s="295">
        <v>101</v>
      </c>
      <c r="F2857" s="295">
        <v>156</v>
      </c>
      <c r="G2857" s="295">
        <v>6.2</v>
      </c>
      <c r="H2857" s="295">
        <v>23.1</v>
      </c>
      <c r="I2857" s="295">
        <v>371.7</v>
      </c>
      <c r="J2857" s="295">
        <v>18.1</v>
      </c>
      <c r="K2857" s="295">
        <v>78.4</v>
      </c>
      <c r="L2857" s="295">
        <v>131.8</v>
      </c>
      <c r="M2857" s="295">
        <v>127.6</v>
      </c>
      <c r="N2857" s="295">
        <v>96.8</v>
      </c>
      <c r="O2857" s="295">
        <v>29.8</v>
      </c>
      <c r="P2857" s="299">
        <v>17.02</v>
      </c>
      <c r="Q2857" s="299">
        <v>16.36</v>
      </c>
      <c r="R2857" s="299">
        <v>18.39</v>
      </c>
      <c r="S2857" s="299">
        <v>17.25</v>
      </c>
      <c r="T2857" s="295">
        <v>862.7</v>
      </c>
      <c r="U2857" s="43">
        <v>1.58</v>
      </c>
      <c r="V2857" s="38">
        <v>7</v>
      </c>
    </row>
    <row r="2858" s="5" customFormat="1" customHeight="1" spans="1:22">
      <c r="A2858" s="394"/>
      <c r="B2858" s="728"/>
      <c r="C2858" s="394"/>
      <c r="D2858" s="32" t="s">
        <v>823</v>
      </c>
      <c r="E2858" s="295">
        <v>108</v>
      </c>
      <c r="F2858" s="295">
        <v>151</v>
      </c>
      <c r="G2858" s="295">
        <v>4</v>
      </c>
      <c r="H2858" s="295">
        <v>29.4</v>
      </c>
      <c r="I2858" s="295">
        <v>639.5</v>
      </c>
      <c r="J2858" s="295">
        <v>21.2</v>
      </c>
      <c r="K2858" s="295">
        <v>72</v>
      </c>
      <c r="L2858" s="295">
        <v>125.2</v>
      </c>
      <c r="M2858" s="295">
        <v>121.4</v>
      </c>
      <c r="N2858" s="295">
        <v>97</v>
      </c>
      <c r="O2858" s="295">
        <v>29.6</v>
      </c>
      <c r="P2858" s="299">
        <v>16.15555556</v>
      </c>
      <c r="Q2858" s="299">
        <v>16.28070175</v>
      </c>
      <c r="R2858" s="299">
        <v>16.19479532</v>
      </c>
      <c r="S2858" s="299">
        <v>16.21</v>
      </c>
      <c r="T2858" s="295">
        <v>810.5</v>
      </c>
      <c r="U2858" s="43">
        <v>-2.20801158301158</v>
      </c>
      <c r="V2858" s="38">
        <v>11</v>
      </c>
    </row>
    <row r="2859" s="5" customFormat="1" customHeight="1" spans="1:22">
      <c r="A2859" s="394"/>
      <c r="B2859" s="728"/>
      <c r="C2859" s="394"/>
      <c r="D2859" s="32" t="s">
        <v>794</v>
      </c>
      <c r="E2859" s="295">
        <v>100</v>
      </c>
      <c r="F2859" s="295">
        <v>154</v>
      </c>
      <c r="G2859" s="295">
        <v>6.75</v>
      </c>
      <c r="H2859" s="295">
        <v>24.1</v>
      </c>
      <c r="I2859" s="295">
        <v>256.7</v>
      </c>
      <c r="J2859" s="295">
        <v>23</v>
      </c>
      <c r="K2859" s="295">
        <v>95.3</v>
      </c>
      <c r="L2859" s="295">
        <v>120.59</v>
      </c>
      <c r="M2859" s="295">
        <v>115.4</v>
      </c>
      <c r="N2859" s="295">
        <v>95.71</v>
      </c>
      <c r="O2859" s="295">
        <v>29.8</v>
      </c>
      <c r="P2859" s="299">
        <v>14.3</v>
      </c>
      <c r="Q2859" s="299">
        <v>14.49</v>
      </c>
      <c r="R2859" s="299">
        <v>13.85</v>
      </c>
      <c r="S2859" s="299">
        <v>14.22</v>
      </c>
      <c r="T2859" s="295">
        <v>710.8</v>
      </c>
      <c r="U2859" s="43">
        <v>3.46</v>
      </c>
      <c r="V2859" s="38">
        <v>6</v>
      </c>
    </row>
    <row r="2860" s="5" customFormat="1" customHeight="1" spans="1:22">
      <c r="A2860" s="394"/>
      <c r="B2860" s="728"/>
      <c r="C2860" s="394"/>
      <c r="D2860" s="32" t="s">
        <v>825</v>
      </c>
      <c r="E2860" s="295">
        <v>104</v>
      </c>
      <c r="F2860" s="295">
        <v>158</v>
      </c>
      <c r="G2860" s="295">
        <v>7.5</v>
      </c>
      <c r="H2860" s="295">
        <v>24.3</v>
      </c>
      <c r="I2860" s="295">
        <v>224</v>
      </c>
      <c r="J2860" s="295">
        <v>19.8</v>
      </c>
      <c r="K2860" s="295">
        <v>81.5</v>
      </c>
      <c r="L2860" s="295">
        <v>127.1</v>
      </c>
      <c r="M2860" s="295">
        <v>119.3</v>
      </c>
      <c r="N2860" s="295">
        <v>93.9</v>
      </c>
      <c r="O2860" s="295">
        <v>28.5</v>
      </c>
      <c r="P2860" s="299">
        <v>13.3</v>
      </c>
      <c r="Q2860" s="299">
        <v>13.1</v>
      </c>
      <c r="R2860" s="299">
        <v>13.9</v>
      </c>
      <c r="S2860" s="299">
        <v>13.43</v>
      </c>
      <c r="T2860" s="295">
        <v>671.7</v>
      </c>
      <c r="U2860" s="43">
        <v>-0.2</v>
      </c>
      <c r="V2860" s="38">
        <v>11</v>
      </c>
    </row>
    <row r="2861" s="5" customFormat="1" customHeight="1" spans="1:22">
      <c r="A2861" s="394"/>
      <c r="B2861" s="728"/>
      <c r="C2861" s="394"/>
      <c r="D2861" s="32" t="s">
        <v>827</v>
      </c>
      <c r="E2861" s="295">
        <v>101.2</v>
      </c>
      <c r="F2861" s="295">
        <v>157</v>
      </c>
      <c r="G2861" s="295">
        <v>5</v>
      </c>
      <c r="H2861" s="295">
        <v>26.5</v>
      </c>
      <c r="I2861" s="295">
        <v>430</v>
      </c>
      <c r="J2861" s="295">
        <v>21.1</v>
      </c>
      <c r="K2861" s="295">
        <v>79.6</v>
      </c>
      <c r="L2861" s="295">
        <v>122.3</v>
      </c>
      <c r="M2861" s="295">
        <v>118.6</v>
      </c>
      <c r="N2861" s="295">
        <v>97</v>
      </c>
      <c r="O2861" s="295">
        <v>29.3</v>
      </c>
      <c r="P2861" s="299">
        <v>15.98</v>
      </c>
      <c r="Q2861" s="299">
        <v>16.5</v>
      </c>
      <c r="R2861" s="299">
        <v>16.92</v>
      </c>
      <c r="S2861" s="299">
        <v>16.47</v>
      </c>
      <c r="T2861" s="295">
        <v>726.05</v>
      </c>
      <c r="U2861" s="43">
        <v>1.4</v>
      </c>
      <c r="V2861" s="38">
        <v>7</v>
      </c>
    </row>
    <row r="2862" s="5" customFormat="1" customHeight="1" spans="1:22">
      <c r="A2862" s="394"/>
      <c r="B2862" s="728"/>
      <c r="C2862" s="394"/>
      <c r="D2862" s="32" t="s">
        <v>837</v>
      </c>
      <c r="E2862" s="295">
        <v>107.25</v>
      </c>
      <c r="F2862" s="295">
        <v>155</v>
      </c>
      <c r="G2862" s="295">
        <v>4.85</v>
      </c>
      <c r="H2862" s="295">
        <v>25.08</v>
      </c>
      <c r="I2862" s="295">
        <v>417.11</v>
      </c>
      <c r="J2862" s="295">
        <v>19.27</v>
      </c>
      <c r="K2862" s="295">
        <v>76.83</v>
      </c>
      <c r="L2862" s="295">
        <v>132.15</v>
      </c>
      <c r="M2862" s="295">
        <v>127.74</v>
      </c>
      <c r="N2862" s="295">
        <v>96.67</v>
      </c>
      <c r="O2862" s="295">
        <v>25.91</v>
      </c>
      <c r="P2862" s="299">
        <v>13.88</v>
      </c>
      <c r="Q2862" s="299">
        <v>12.04</v>
      </c>
      <c r="R2862" s="299">
        <v>13.79</v>
      </c>
      <c r="S2862" s="299">
        <v>13.24</v>
      </c>
      <c r="T2862" s="295">
        <v>661.83</v>
      </c>
      <c r="U2862" s="43">
        <v>1.15</v>
      </c>
      <c r="V2862" s="38">
        <v>9</v>
      </c>
    </row>
    <row r="2863" s="5" customFormat="1" customHeight="1" spans="1:22">
      <c r="A2863" s="394"/>
      <c r="B2863" s="728"/>
      <c r="C2863" s="394"/>
      <c r="D2863" s="34" t="s">
        <v>580</v>
      </c>
      <c r="E2863" s="573">
        <f t="shared" ref="E2863:T2863" si="89">AVERAGE(E2852:E2862)</f>
        <v>104.195454545455</v>
      </c>
      <c r="F2863" s="573">
        <f t="shared" si="89"/>
        <v>153.363636363636</v>
      </c>
      <c r="G2863" s="573">
        <f t="shared" si="89"/>
        <v>6.37151272727273</v>
      </c>
      <c r="H2863" s="573">
        <f t="shared" si="89"/>
        <v>28.5872727272727</v>
      </c>
      <c r="I2863" s="573">
        <f t="shared" si="89"/>
        <v>419.269086267352</v>
      </c>
      <c r="J2863" s="573">
        <f t="shared" si="89"/>
        <v>21.4154545454545</v>
      </c>
      <c r="K2863" s="573">
        <f t="shared" si="89"/>
        <v>76.0348220064725</v>
      </c>
      <c r="L2863" s="573">
        <f t="shared" si="89"/>
        <v>120.515454545455</v>
      </c>
      <c r="M2863" s="573">
        <f t="shared" si="89"/>
        <v>115.565454545455</v>
      </c>
      <c r="N2863" s="573">
        <f t="shared" si="89"/>
        <v>95.8309090909091</v>
      </c>
      <c r="O2863" s="573">
        <f t="shared" si="89"/>
        <v>28.45</v>
      </c>
      <c r="P2863" s="573">
        <f t="shared" si="89"/>
        <v>14.8014141418182</v>
      </c>
      <c r="Q2863" s="573">
        <f t="shared" si="89"/>
        <v>14.4673365227273</v>
      </c>
      <c r="R2863" s="573">
        <f t="shared" si="89"/>
        <v>14.8958904836364</v>
      </c>
      <c r="S2863" s="573">
        <f t="shared" si="89"/>
        <v>14.7209090909091</v>
      </c>
      <c r="T2863" s="573">
        <f t="shared" si="89"/>
        <v>716.110909090909</v>
      </c>
      <c r="U2863" s="45">
        <v>1.48101197331706</v>
      </c>
      <c r="V2863" s="46">
        <v>8</v>
      </c>
    </row>
    <row r="2864" s="5" customFormat="1" customHeight="1" spans="1:22">
      <c r="A2864" s="394">
        <v>2020</v>
      </c>
      <c r="B2864" s="728"/>
      <c r="C2864" s="394" t="s">
        <v>1159</v>
      </c>
      <c r="D2864" s="32" t="s">
        <v>824</v>
      </c>
      <c r="E2864" s="295">
        <v>108</v>
      </c>
      <c r="F2864" s="295">
        <v>152</v>
      </c>
      <c r="G2864" s="295">
        <v>8.2</v>
      </c>
      <c r="H2864" s="295">
        <v>26.1</v>
      </c>
      <c r="I2864" s="295">
        <v>218.1</v>
      </c>
      <c r="J2864" s="295">
        <v>20.8</v>
      </c>
      <c r="K2864" s="295">
        <v>79.8</v>
      </c>
      <c r="L2864" s="295">
        <v>115.36</v>
      </c>
      <c r="M2864" s="295">
        <v>111</v>
      </c>
      <c r="N2864" s="295">
        <v>96.2</v>
      </c>
      <c r="O2864" s="295">
        <v>28</v>
      </c>
      <c r="P2864" s="299">
        <v>12.36</v>
      </c>
      <c r="Q2864" s="299">
        <v>11.93</v>
      </c>
      <c r="R2864" s="299">
        <v>12.7</v>
      </c>
      <c r="S2864" s="299">
        <v>12.33</v>
      </c>
      <c r="T2864" s="295">
        <v>616.6</v>
      </c>
      <c r="U2864" s="43">
        <v>-0.38</v>
      </c>
      <c r="V2864" s="38">
        <v>10</v>
      </c>
    </row>
    <row r="2865" s="5" customFormat="1" customHeight="1" spans="1:22">
      <c r="A2865" s="728"/>
      <c r="B2865" s="728"/>
      <c r="C2865" s="728"/>
      <c r="D2865" s="32" t="s">
        <v>727</v>
      </c>
      <c r="E2865" s="295">
        <v>110.8</v>
      </c>
      <c r="F2865" s="295">
        <v>145</v>
      </c>
      <c r="G2865" s="295">
        <v>5.2</v>
      </c>
      <c r="H2865" s="295">
        <v>28.9</v>
      </c>
      <c r="I2865" s="295">
        <v>560.3</v>
      </c>
      <c r="J2865" s="295">
        <v>21.6</v>
      </c>
      <c r="K2865" s="295">
        <v>74.9</v>
      </c>
      <c r="L2865" s="295">
        <v>130.8</v>
      </c>
      <c r="M2865" s="295">
        <v>129.1</v>
      </c>
      <c r="N2865" s="295">
        <v>98.7</v>
      </c>
      <c r="O2865" s="295">
        <v>28.9</v>
      </c>
      <c r="P2865" s="299">
        <v>16.15</v>
      </c>
      <c r="Q2865" s="299">
        <v>16.25</v>
      </c>
      <c r="R2865" s="299">
        <v>16.88</v>
      </c>
      <c r="S2865" s="299">
        <v>16.43</v>
      </c>
      <c r="T2865" s="295">
        <v>702</v>
      </c>
      <c r="U2865" s="43">
        <v>6.51</v>
      </c>
      <c r="V2865" s="38">
        <v>3</v>
      </c>
    </row>
    <row r="2866" s="5" customFormat="1" customHeight="1" spans="1:22">
      <c r="A2866" s="728"/>
      <c r="B2866" s="728"/>
      <c r="C2866" s="728"/>
      <c r="D2866" s="32" t="s">
        <v>787</v>
      </c>
      <c r="E2866" s="295">
        <v>106</v>
      </c>
      <c r="F2866" s="295">
        <v>146</v>
      </c>
      <c r="G2866" s="295">
        <v>8.4</v>
      </c>
      <c r="H2866" s="295">
        <v>31</v>
      </c>
      <c r="I2866" s="295">
        <v>269</v>
      </c>
      <c r="J2866" s="295">
        <v>22.1</v>
      </c>
      <c r="K2866" s="295">
        <v>71.3</v>
      </c>
      <c r="L2866" s="295">
        <v>103.1</v>
      </c>
      <c r="M2866" s="295">
        <v>95.2</v>
      </c>
      <c r="N2866" s="295">
        <v>92.3</v>
      </c>
      <c r="O2866" s="295">
        <v>27.3</v>
      </c>
      <c r="P2866" s="299">
        <v>13.39</v>
      </c>
      <c r="Q2866" s="299">
        <v>13.52</v>
      </c>
      <c r="R2866" s="299">
        <v>13.33</v>
      </c>
      <c r="S2866" s="299">
        <v>13.4133333333333</v>
      </c>
      <c r="T2866" s="295">
        <v>670.666666666667</v>
      </c>
      <c r="U2866" s="43">
        <v>3.020993343574</v>
      </c>
      <c r="V2866" s="38">
        <v>8</v>
      </c>
    </row>
    <row r="2867" s="5" customFormat="1" customHeight="1" spans="1:22">
      <c r="A2867" s="728"/>
      <c r="B2867" s="728"/>
      <c r="C2867" s="728"/>
      <c r="D2867" s="32" t="s">
        <v>744</v>
      </c>
      <c r="E2867" s="295">
        <v>94.1</v>
      </c>
      <c r="F2867" s="295">
        <v>159</v>
      </c>
      <c r="G2867" s="295">
        <v>4.2</v>
      </c>
      <c r="H2867" s="295">
        <v>30.5</v>
      </c>
      <c r="I2867" s="295">
        <v>726</v>
      </c>
      <c r="J2867" s="295">
        <v>23.2</v>
      </c>
      <c r="K2867" s="295">
        <v>76.1</v>
      </c>
      <c r="L2867" s="295">
        <v>114.5</v>
      </c>
      <c r="M2867" s="295">
        <v>102.6</v>
      </c>
      <c r="N2867" s="295">
        <v>88.5</v>
      </c>
      <c r="O2867" s="295">
        <v>26.5</v>
      </c>
      <c r="P2867" s="299">
        <v>12.47</v>
      </c>
      <c r="Q2867" s="299">
        <v>12.54</v>
      </c>
      <c r="R2867" s="299">
        <v>12.38</v>
      </c>
      <c r="S2867" s="299">
        <v>12.46</v>
      </c>
      <c r="T2867" s="295">
        <v>623.2</v>
      </c>
      <c r="U2867" s="43">
        <v>6.06</v>
      </c>
      <c r="V2867" s="38">
        <v>5</v>
      </c>
    </row>
    <row r="2868" s="5" customFormat="1" customHeight="1" spans="1:22">
      <c r="A2868" s="728"/>
      <c r="B2868" s="728"/>
      <c r="C2868" s="728"/>
      <c r="D2868" s="32" t="s">
        <v>803</v>
      </c>
      <c r="E2868" s="295">
        <v>103</v>
      </c>
      <c r="F2868" s="295">
        <v>150</v>
      </c>
      <c r="G2868" s="295">
        <v>7.2</v>
      </c>
      <c r="H2868" s="295">
        <v>28.9</v>
      </c>
      <c r="I2868" s="295">
        <v>401.39</v>
      </c>
      <c r="J2868" s="295">
        <v>20.9</v>
      </c>
      <c r="K2868" s="295">
        <v>72.32</v>
      </c>
      <c r="L2868" s="295">
        <v>132.74</v>
      </c>
      <c r="M2868" s="295">
        <v>118.41</v>
      </c>
      <c r="N2868" s="295">
        <v>89.2</v>
      </c>
      <c r="O2868" s="295">
        <v>27.02</v>
      </c>
      <c r="P2868" s="299">
        <v>14.15</v>
      </c>
      <c r="Q2868" s="299">
        <v>13.89</v>
      </c>
      <c r="R2868" s="299">
        <v>13.85</v>
      </c>
      <c r="S2868" s="299">
        <v>13.96</v>
      </c>
      <c r="T2868" s="295">
        <v>698.17</v>
      </c>
      <c r="U2868" s="43">
        <v>4.31</v>
      </c>
      <c r="V2868" s="38">
        <v>4</v>
      </c>
    </row>
    <row r="2869" s="5" customFormat="1" customHeight="1" spans="1:22">
      <c r="A2869" s="728"/>
      <c r="B2869" s="728"/>
      <c r="C2869" s="728"/>
      <c r="D2869" s="32" t="s">
        <v>826</v>
      </c>
      <c r="E2869" s="295">
        <v>94.2</v>
      </c>
      <c r="F2869" s="295">
        <v>158</v>
      </c>
      <c r="G2869" s="295">
        <v>5.8</v>
      </c>
      <c r="H2869" s="295">
        <v>18.4</v>
      </c>
      <c r="I2869" s="295">
        <v>218.3</v>
      </c>
      <c r="J2869" s="295">
        <v>15.7</v>
      </c>
      <c r="K2869" s="295">
        <v>85.4</v>
      </c>
      <c r="L2869" s="295">
        <v>145.1816768</v>
      </c>
      <c r="M2869" s="295">
        <v>139.3370653</v>
      </c>
      <c r="N2869" s="295">
        <v>96</v>
      </c>
      <c r="O2869" s="295">
        <v>29</v>
      </c>
      <c r="P2869" s="299">
        <v>13.13919527</v>
      </c>
      <c r="Q2869" s="299">
        <v>13.43919527</v>
      </c>
      <c r="R2869" s="299">
        <v>13.28379882</v>
      </c>
      <c r="S2869" s="299">
        <v>13.2873964533333</v>
      </c>
      <c r="T2869" s="295">
        <v>664.369822666667</v>
      </c>
      <c r="U2869" s="43">
        <v>6.93221031171203</v>
      </c>
      <c r="V2869" s="38">
        <v>3</v>
      </c>
    </row>
    <row r="2870" s="5" customFormat="1" customHeight="1" spans="1:22">
      <c r="A2870" s="728"/>
      <c r="B2870" s="728"/>
      <c r="C2870" s="728"/>
      <c r="D2870" s="32" t="s">
        <v>823</v>
      </c>
      <c r="E2870" s="295">
        <v>113</v>
      </c>
      <c r="F2870" s="295">
        <v>155</v>
      </c>
      <c r="G2870" s="295">
        <v>4.9</v>
      </c>
      <c r="H2870" s="295">
        <v>19.5</v>
      </c>
      <c r="I2870" s="295">
        <v>298.5</v>
      </c>
      <c r="J2870" s="295">
        <v>17.5</v>
      </c>
      <c r="K2870" s="295">
        <v>89.9</v>
      </c>
      <c r="L2870" s="295">
        <v>152.5</v>
      </c>
      <c r="M2870" s="295">
        <v>148.1</v>
      </c>
      <c r="N2870" s="295">
        <v>97.1</v>
      </c>
      <c r="O2870" s="295">
        <v>28.1</v>
      </c>
      <c r="P2870" s="299">
        <v>14.5</v>
      </c>
      <c r="Q2870" s="299">
        <v>15.1</v>
      </c>
      <c r="R2870" s="299">
        <v>15.4</v>
      </c>
      <c r="S2870" s="299">
        <v>15</v>
      </c>
      <c r="T2870" s="295">
        <v>751.6</v>
      </c>
      <c r="U2870" s="43">
        <v>6.91322901849218</v>
      </c>
      <c r="V2870" s="38">
        <v>6</v>
      </c>
    </row>
    <row r="2871" s="5" customFormat="1" customHeight="1" spans="1:22">
      <c r="A2871" s="728"/>
      <c r="B2871" s="728"/>
      <c r="C2871" s="728"/>
      <c r="D2871" s="32" t="s">
        <v>794</v>
      </c>
      <c r="E2871" s="295">
        <v>91</v>
      </c>
      <c r="F2871" s="295">
        <v>159</v>
      </c>
      <c r="G2871" s="295">
        <v>7.2</v>
      </c>
      <c r="H2871" s="295">
        <v>30.1</v>
      </c>
      <c r="I2871" s="295">
        <v>318.1</v>
      </c>
      <c r="J2871" s="295">
        <v>18</v>
      </c>
      <c r="K2871" s="295">
        <v>59.8</v>
      </c>
      <c r="L2871" s="295">
        <v>123.86</v>
      </c>
      <c r="M2871" s="295">
        <v>113.2</v>
      </c>
      <c r="N2871" s="295">
        <v>91.39</v>
      </c>
      <c r="O2871" s="295">
        <v>28.68</v>
      </c>
      <c r="P2871" s="299">
        <v>11.22</v>
      </c>
      <c r="Q2871" s="299">
        <v>11.31</v>
      </c>
      <c r="R2871" s="299">
        <v>10.88</v>
      </c>
      <c r="S2871" s="299">
        <v>11.1366666666667</v>
      </c>
      <c r="T2871" s="295">
        <v>556.833333333333</v>
      </c>
      <c r="U2871" s="43">
        <v>-8.46525186439378</v>
      </c>
      <c r="V2871" s="38">
        <v>12</v>
      </c>
    </row>
    <row r="2872" s="5" customFormat="1" customHeight="1" spans="1:22">
      <c r="A2872" s="728"/>
      <c r="B2872" s="728"/>
      <c r="C2872" s="728"/>
      <c r="D2872" s="32" t="s">
        <v>825</v>
      </c>
      <c r="E2872" s="295">
        <v>112.3</v>
      </c>
      <c r="F2872" s="295">
        <v>154</v>
      </c>
      <c r="G2872" s="295">
        <v>7.9</v>
      </c>
      <c r="H2872" s="295">
        <v>23.6</v>
      </c>
      <c r="I2872" s="295">
        <v>198.7</v>
      </c>
      <c r="J2872" s="295">
        <v>18.6</v>
      </c>
      <c r="K2872" s="295">
        <v>78.8</v>
      </c>
      <c r="L2872" s="295">
        <v>142.1</v>
      </c>
      <c r="M2872" s="295">
        <v>129.4</v>
      </c>
      <c r="N2872" s="295">
        <v>91.1</v>
      </c>
      <c r="O2872" s="295">
        <v>26.9</v>
      </c>
      <c r="P2872" s="299">
        <v>11.9</v>
      </c>
      <c r="Q2872" s="299">
        <v>12.9</v>
      </c>
      <c r="R2872" s="299">
        <v>12.1</v>
      </c>
      <c r="S2872" s="299">
        <v>12.3</v>
      </c>
      <c r="T2872" s="295">
        <v>615</v>
      </c>
      <c r="U2872" s="43">
        <v>3.1</v>
      </c>
      <c r="V2872" s="38">
        <v>7</v>
      </c>
    </row>
    <row r="2873" s="5" customFormat="1" customHeight="1" spans="1:22">
      <c r="A2873" s="728"/>
      <c r="B2873" s="728"/>
      <c r="C2873" s="728"/>
      <c r="D2873" s="32" t="s">
        <v>827</v>
      </c>
      <c r="E2873" s="295">
        <v>100.54</v>
      </c>
      <c r="F2873" s="295">
        <v>151</v>
      </c>
      <c r="G2873" s="295">
        <v>9.81</v>
      </c>
      <c r="H2873" s="295">
        <v>27.38</v>
      </c>
      <c r="I2873" s="295">
        <v>179.1</v>
      </c>
      <c r="J2873" s="295">
        <v>20.35</v>
      </c>
      <c r="K2873" s="295">
        <v>74.32</v>
      </c>
      <c r="L2873" s="295">
        <v>116</v>
      </c>
      <c r="M2873" s="295">
        <v>113.2</v>
      </c>
      <c r="N2873" s="295">
        <v>97.6</v>
      </c>
      <c r="O2873" s="295">
        <v>30.77</v>
      </c>
      <c r="P2873" s="299">
        <v>16.96</v>
      </c>
      <c r="Q2873" s="299">
        <v>17.86</v>
      </c>
      <c r="R2873" s="299">
        <v>16.37</v>
      </c>
      <c r="S2873" s="299">
        <v>17.06</v>
      </c>
      <c r="T2873" s="295">
        <v>729.21</v>
      </c>
      <c r="U2873" s="43">
        <v>0.33</v>
      </c>
      <c r="V2873" s="38">
        <v>7</v>
      </c>
    </row>
    <row r="2874" s="5" customFormat="1" customHeight="1" spans="1:22">
      <c r="A2874" s="728"/>
      <c r="B2874" s="728"/>
      <c r="C2874" s="728"/>
      <c r="D2874" s="32" t="s">
        <v>733</v>
      </c>
      <c r="E2874" s="295">
        <v>112.54</v>
      </c>
      <c r="F2874" s="295">
        <v>163</v>
      </c>
      <c r="G2874" s="295">
        <v>4.2</v>
      </c>
      <c r="H2874" s="295">
        <v>21.6</v>
      </c>
      <c r="I2874" s="295">
        <v>414.29</v>
      </c>
      <c r="J2874" s="295">
        <v>17.4</v>
      </c>
      <c r="K2874" s="295">
        <v>80.56</v>
      </c>
      <c r="L2874" s="295">
        <v>157.81</v>
      </c>
      <c r="M2874" s="295">
        <v>151.7</v>
      </c>
      <c r="N2874" s="295">
        <v>96.12</v>
      </c>
      <c r="O2874" s="295">
        <v>26.54</v>
      </c>
      <c r="P2874" s="299">
        <v>13.44</v>
      </c>
      <c r="Q2874" s="299">
        <v>12.96</v>
      </c>
      <c r="R2874" s="299">
        <v>13.54</v>
      </c>
      <c r="S2874" s="299">
        <v>13.31</v>
      </c>
      <c r="T2874" s="295">
        <v>665.67</v>
      </c>
      <c r="U2874" s="43">
        <v>1.47</v>
      </c>
      <c r="V2874" s="38">
        <v>9</v>
      </c>
    </row>
    <row r="2875" s="5" customFormat="1" customHeight="1" spans="1:22">
      <c r="A2875" s="728"/>
      <c r="B2875" s="728"/>
      <c r="C2875" s="728"/>
      <c r="D2875" s="34" t="s">
        <v>580</v>
      </c>
      <c r="E2875" s="573">
        <f t="shared" ref="E2875:T2875" si="90">AVERAGE(E2864:E2874)</f>
        <v>104.134545454545</v>
      </c>
      <c r="F2875" s="573">
        <f t="shared" si="90"/>
        <v>153.818181818182</v>
      </c>
      <c r="G2875" s="573">
        <f t="shared" si="90"/>
        <v>6.63727272727273</v>
      </c>
      <c r="H2875" s="573">
        <f t="shared" si="90"/>
        <v>25.9981818181818</v>
      </c>
      <c r="I2875" s="573">
        <f t="shared" si="90"/>
        <v>345.616363636364</v>
      </c>
      <c r="J2875" s="573">
        <f t="shared" si="90"/>
        <v>19.65</v>
      </c>
      <c r="K2875" s="573">
        <f t="shared" si="90"/>
        <v>76.6545454545454</v>
      </c>
      <c r="L2875" s="573">
        <f t="shared" si="90"/>
        <v>130.359243345455</v>
      </c>
      <c r="M2875" s="573">
        <f t="shared" si="90"/>
        <v>122.8406423</v>
      </c>
      <c r="N2875" s="573">
        <f t="shared" si="90"/>
        <v>94.0190909090909</v>
      </c>
      <c r="O2875" s="573">
        <f t="shared" si="90"/>
        <v>27.9736363636364</v>
      </c>
      <c r="P2875" s="573">
        <f t="shared" si="90"/>
        <v>13.60719957</v>
      </c>
      <c r="Q2875" s="573">
        <f t="shared" si="90"/>
        <v>13.7908359336364</v>
      </c>
      <c r="R2875" s="573">
        <f t="shared" si="90"/>
        <v>13.7012544381818</v>
      </c>
      <c r="S2875" s="573">
        <f t="shared" si="90"/>
        <v>13.6988542230303</v>
      </c>
      <c r="T2875" s="573">
        <f t="shared" si="90"/>
        <v>663.029074787879</v>
      </c>
      <c r="U2875" s="45">
        <v>2.74741589770322</v>
      </c>
      <c r="V2875" s="46">
        <v>8</v>
      </c>
    </row>
    <row r="2876" s="5" customFormat="1" customHeight="1" spans="1:22">
      <c r="A2876" s="44">
        <v>2020</v>
      </c>
      <c r="B2876" s="728"/>
      <c r="C2876" s="44" t="s">
        <v>1160</v>
      </c>
      <c r="D2876" s="32" t="s">
        <v>727</v>
      </c>
      <c r="E2876" s="33">
        <v>107.2</v>
      </c>
      <c r="F2876" s="33">
        <v>146</v>
      </c>
      <c r="G2876" s="33">
        <v>6.4</v>
      </c>
      <c r="H2876" s="33">
        <v>28.7</v>
      </c>
      <c r="I2876" s="33">
        <v>450.7</v>
      </c>
      <c r="J2876" s="33">
        <v>22.5</v>
      </c>
      <c r="K2876" s="33">
        <v>64.5</v>
      </c>
      <c r="L2876" s="33">
        <v>123.7</v>
      </c>
      <c r="M2876" s="33">
        <v>121.3</v>
      </c>
      <c r="N2876" s="33">
        <v>98</v>
      </c>
      <c r="O2876" s="33">
        <v>28.4</v>
      </c>
      <c r="P2876" s="33">
        <v>168.4</v>
      </c>
      <c r="Q2876" s="33">
        <v>176.8</v>
      </c>
      <c r="R2876" s="33"/>
      <c r="S2876" s="33">
        <v>172.6</v>
      </c>
      <c r="T2876" s="33">
        <v>690.4</v>
      </c>
      <c r="U2876" s="43">
        <v>3.51</v>
      </c>
      <c r="V2876" s="38">
        <v>4</v>
      </c>
    </row>
    <row r="2877" s="5" customFormat="1" customHeight="1" spans="1:22">
      <c r="A2877" s="24"/>
      <c r="B2877" s="728"/>
      <c r="C2877" s="24"/>
      <c r="D2877" s="32" t="s">
        <v>787</v>
      </c>
      <c r="E2877" s="33">
        <v>103.7</v>
      </c>
      <c r="F2877" s="33">
        <v>147</v>
      </c>
      <c r="G2877" s="33">
        <v>7.2</v>
      </c>
      <c r="H2877" s="33">
        <v>29</v>
      </c>
      <c r="I2877" s="33">
        <v>302.8</v>
      </c>
      <c r="J2877" s="33">
        <v>22.3</v>
      </c>
      <c r="K2877" s="33">
        <v>76.9</v>
      </c>
      <c r="L2877" s="33">
        <v>101.9</v>
      </c>
      <c r="M2877" s="33">
        <v>100.1</v>
      </c>
      <c r="N2877" s="33">
        <v>98.2</v>
      </c>
      <c r="O2877" s="33">
        <v>29.7</v>
      </c>
      <c r="P2877" s="33">
        <v>330.7</v>
      </c>
      <c r="Q2877" s="33">
        <v>335.77</v>
      </c>
      <c r="R2877" s="33"/>
      <c r="S2877" s="33">
        <v>333.24</v>
      </c>
      <c r="T2877" s="33">
        <v>666.5</v>
      </c>
      <c r="U2877" s="43">
        <v>6.55</v>
      </c>
      <c r="V2877" s="38">
        <v>5</v>
      </c>
    </row>
    <row r="2878" s="5" customFormat="1" customHeight="1" spans="1:22">
      <c r="A2878" s="24"/>
      <c r="B2878" s="728"/>
      <c r="C2878" s="24"/>
      <c r="D2878" s="32" t="s">
        <v>744</v>
      </c>
      <c r="E2878" s="33">
        <v>91.8</v>
      </c>
      <c r="F2878" s="33">
        <v>160</v>
      </c>
      <c r="G2878" s="33">
        <v>4.6</v>
      </c>
      <c r="H2878" s="33">
        <v>27.9</v>
      </c>
      <c r="I2878" s="33">
        <v>607</v>
      </c>
      <c r="J2878" s="33">
        <v>24.5</v>
      </c>
      <c r="K2878" s="33">
        <v>87.8</v>
      </c>
      <c r="L2878" s="33">
        <v>115.2</v>
      </c>
      <c r="M2878" s="33">
        <v>99.8</v>
      </c>
      <c r="N2878" s="33">
        <v>86.6</v>
      </c>
      <c r="O2878" s="33">
        <v>27.4</v>
      </c>
      <c r="P2878" s="33">
        <v>200.97</v>
      </c>
      <c r="Q2878" s="33">
        <v>198.15</v>
      </c>
      <c r="R2878" s="33"/>
      <c r="S2878" s="33">
        <v>199.56</v>
      </c>
      <c r="T2878" s="33">
        <v>665.2</v>
      </c>
      <c r="U2878" s="43">
        <v>4.02</v>
      </c>
      <c r="V2878" s="38">
        <v>4</v>
      </c>
    </row>
    <row r="2879" s="5" customFormat="1" customHeight="1" spans="1:22">
      <c r="A2879" s="24"/>
      <c r="B2879" s="728"/>
      <c r="C2879" s="24"/>
      <c r="D2879" s="32" t="s">
        <v>823</v>
      </c>
      <c r="E2879" s="33">
        <v>110</v>
      </c>
      <c r="F2879" s="33">
        <v>153</v>
      </c>
      <c r="G2879" s="33">
        <v>5.5</v>
      </c>
      <c r="H2879" s="33">
        <v>20.1</v>
      </c>
      <c r="I2879" s="33">
        <v>266.6</v>
      </c>
      <c r="J2879" s="33">
        <v>17.2</v>
      </c>
      <c r="K2879" s="33">
        <v>85.7</v>
      </c>
      <c r="L2879" s="33">
        <v>148.9</v>
      </c>
      <c r="M2879" s="33">
        <v>140.5</v>
      </c>
      <c r="N2879" s="33">
        <v>94.4</v>
      </c>
      <c r="O2879" s="33">
        <v>27.1</v>
      </c>
      <c r="P2879" s="33">
        <v>342.5</v>
      </c>
      <c r="Q2879" s="33">
        <v>358.9</v>
      </c>
      <c r="R2879" s="33"/>
      <c r="S2879" s="33">
        <v>350.7</v>
      </c>
      <c r="T2879" s="33">
        <v>701.4</v>
      </c>
      <c r="U2879" s="43">
        <v>-2.8666389696718</v>
      </c>
      <c r="V2879" s="38">
        <v>6</v>
      </c>
    </row>
    <row r="2880" s="5" customFormat="1" customHeight="1" spans="1:22">
      <c r="A2880" s="24"/>
      <c r="B2880" s="728"/>
      <c r="C2880" s="24"/>
      <c r="D2880" s="32" t="s">
        <v>825</v>
      </c>
      <c r="E2880" s="33">
        <v>106.3</v>
      </c>
      <c r="F2880" s="33">
        <v>154</v>
      </c>
      <c r="G2880" s="33">
        <v>8.3</v>
      </c>
      <c r="H2880" s="33">
        <v>26.6</v>
      </c>
      <c r="I2880" s="33">
        <v>220.5</v>
      </c>
      <c r="J2880" s="33">
        <v>19.6</v>
      </c>
      <c r="K2880" s="33">
        <v>73.7</v>
      </c>
      <c r="L2880" s="33">
        <v>139.7</v>
      </c>
      <c r="M2880" s="33">
        <v>124</v>
      </c>
      <c r="N2880" s="33">
        <v>88.8</v>
      </c>
      <c r="O2880" s="33">
        <v>27.3</v>
      </c>
      <c r="P2880" s="33">
        <v>158</v>
      </c>
      <c r="Q2880" s="33">
        <v>166.1</v>
      </c>
      <c r="R2880" s="33"/>
      <c r="S2880" s="33">
        <v>162.1</v>
      </c>
      <c r="T2880" s="33">
        <v>648.2</v>
      </c>
      <c r="U2880" s="43">
        <v>6.3</v>
      </c>
      <c r="V2880" s="38">
        <v>2</v>
      </c>
    </row>
    <row r="2881" s="5" customFormat="1" customHeight="1" spans="1:22">
      <c r="A2881" s="24"/>
      <c r="B2881" s="728"/>
      <c r="C2881" s="24"/>
      <c r="D2881" s="32" t="s">
        <v>827</v>
      </c>
      <c r="E2881" s="33">
        <v>100.9</v>
      </c>
      <c r="F2881" s="33">
        <v>151</v>
      </c>
      <c r="G2881" s="33">
        <v>9.44</v>
      </c>
      <c r="H2881" s="33">
        <v>33.12</v>
      </c>
      <c r="I2881" s="33">
        <v>250.85</v>
      </c>
      <c r="J2881" s="33">
        <v>20.79</v>
      </c>
      <c r="K2881" s="33">
        <v>62.77</v>
      </c>
      <c r="L2881" s="33">
        <v>122.8</v>
      </c>
      <c r="M2881" s="33">
        <v>115.9</v>
      </c>
      <c r="N2881" s="33">
        <v>94.4</v>
      </c>
      <c r="O2881" s="33">
        <v>31.45</v>
      </c>
      <c r="P2881" s="33">
        <v>78.79</v>
      </c>
      <c r="Q2881" s="33">
        <v>77.9</v>
      </c>
      <c r="R2881" s="33"/>
      <c r="S2881" s="33">
        <v>78.35</v>
      </c>
      <c r="T2881" s="33">
        <v>725.42</v>
      </c>
      <c r="U2881" s="43">
        <v>0.44</v>
      </c>
      <c r="V2881" s="38">
        <v>3</v>
      </c>
    </row>
    <row r="2882" s="5" customFormat="1" customHeight="1" spans="1:22">
      <c r="A2882" s="24"/>
      <c r="B2882" s="728"/>
      <c r="C2882" s="24"/>
      <c r="D2882" s="32" t="s">
        <v>733</v>
      </c>
      <c r="E2882" s="33">
        <v>112.49</v>
      </c>
      <c r="F2882" s="33">
        <v>163</v>
      </c>
      <c r="G2882" s="33">
        <v>5.1</v>
      </c>
      <c r="H2882" s="33">
        <v>23.66</v>
      </c>
      <c r="I2882" s="33">
        <v>363.95</v>
      </c>
      <c r="J2882" s="33">
        <v>18.45</v>
      </c>
      <c r="K2882" s="33">
        <v>77.98</v>
      </c>
      <c r="L2882" s="33">
        <v>158.07</v>
      </c>
      <c r="M2882" s="33">
        <v>148.81</v>
      </c>
      <c r="N2882" s="33">
        <v>94.14</v>
      </c>
      <c r="O2882" s="33">
        <v>26.94</v>
      </c>
      <c r="P2882" s="33">
        <v>179.22</v>
      </c>
      <c r="Q2882" s="33">
        <v>173.81</v>
      </c>
      <c r="R2882" s="33"/>
      <c r="S2882" s="33">
        <v>179.22</v>
      </c>
      <c r="T2882" s="33">
        <v>694.67</v>
      </c>
      <c r="U2882" s="43">
        <v>1.77</v>
      </c>
      <c r="V2882" s="38">
        <v>5</v>
      </c>
    </row>
    <row r="2883" s="5" customFormat="1" customHeight="1" spans="1:22">
      <c r="A2883" s="24"/>
      <c r="B2883" s="728"/>
      <c r="C2883" s="24"/>
      <c r="D2883" s="34" t="s">
        <v>580</v>
      </c>
      <c r="E2883" s="35">
        <f t="shared" ref="E2883:Q2883" si="91">AVERAGE(E2876:E2882)</f>
        <v>104.627142857143</v>
      </c>
      <c r="F2883" s="35">
        <f t="shared" si="91"/>
        <v>153.428571428571</v>
      </c>
      <c r="G2883" s="35">
        <f t="shared" si="91"/>
        <v>6.64857142857143</v>
      </c>
      <c r="H2883" s="35">
        <f t="shared" si="91"/>
        <v>27.0114285714286</v>
      </c>
      <c r="I2883" s="35">
        <f t="shared" si="91"/>
        <v>351.771428571429</v>
      </c>
      <c r="J2883" s="35">
        <f t="shared" si="91"/>
        <v>20.7628571428571</v>
      </c>
      <c r="K2883" s="35">
        <f t="shared" si="91"/>
        <v>75.6214285714286</v>
      </c>
      <c r="L2883" s="35">
        <f t="shared" si="91"/>
        <v>130.038571428571</v>
      </c>
      <c r="M2883" s="35">
        <f t="shared" si="91"/>
        <v>121.487142857143</v>
      </c>
      <c r="N2883" s="35">
        <f t="shared" si="91"/>
        <v>93.5057142857143</v>
      </c>
      <c r="O2883" s="35">
        <f t="shared" si="91"/>
        <v>28.3271428571429</v>
      </c>
      <c r="P2883" s="35">
        <f t="shared" si="91"/>
        <v>208.368571428571</v>
      </c>
      <c r="Q2883" s="35">
        <f t="shared" si="91"/>
        <v>212.49</v>
      </c>
      <c r="R2883" s="35"/>
      <c r="S2883" s="35">
        <f>AVERAGE(S2876:S2882)</f>
        <v>210.824285714286</v>
      </c>
      <c r="T2883" s="35">
        <f>AVERAGE(T2876:T2882)</f>
        <v>684.541428571429</v>
      </c>
      <c r="U2883" s="45">
        <v>2.63143803826573</v>
      </c>
      <c r="V2883" s="46">
        <v>5</v>
      </c>
    </row>
    <row r="2884" s="5" customFormat="1" ht="15" customHeight="1" spans="1:22">
      <c r="A2884" s="189" t="s">
        <v>1161</v>
      </c>
      <c r="B2884" s="729" t="s">
        <v>1162</v>
      </c>
      <c r="C2884" s="730" t="s">
        <v>1162</v>
      </c>
      <c r="D2884" s="659" t="s">
        <v>824</v>
      </c>
      <c r="E2884" s="658">
        <v>93</v>
      </c>
      <c r="F2884" s="731">
        <v>153</v>
      </c>
      <c r="G2884" s="658">
        <v>7.9</v>
      </c>
      <c r="H2884" s="658">
        <v>35.4</v>
      </c>
      <c r="I2884" s="658">
        <v>348.1</v>
      </c>
      <c r="J2884" s="658">
        <v>23.8</v>
      </c>
      <c r="K2884" s="658">
        <v>67.2</v>
      </c>
      <c r="L2884" s="658">
        <v>118.7</v>
      </c>
      <c r="M2884" s="658">
        <v>115.9</v>
      </c>
      <c r="N2884" s="658">
        <v>97.6</v>
      </c>
      <c r="O2884" s="658">
        <v>29</v>
      </c>
      <c r="P2884" s="664">
        <v>15.54</v>
      </c>
      <c r="Q2884" s="664">
        <v>15.16</v>
      </c>
      <c r="R2884" s="664">
        <v>15.58</v>
      </c>
      <c r="S2884" s="664">
        <v>15.43</v>
      </c>
      <c r="T2884" s="664">
        <v>771.3</v>
      </c>
      <c r="U2884" s="664">
        <v>3.78</v>
      </c>
      <c r="V2884" s="398">
        <v>1</v>
      </c>
    </row>
    <row r="2885" s="5" customFormat="1" ht="15" customHeight="1" spans="1:22">
      <c r="A2885" s="189"/>
      <c r="B2885" s="732"/>
      <c r="C2885" s="189"/>
      <c r="D2885" s="659" t="s">
        <v>823</v>
      </c>
      <c r="E2885" s="658">
        <v>104</v>
      </c>
      <c r="F2885" s="731">
        <v>156</v>
      </c>
      <c r="G2885" s="658">
        <v>3.9</v>
      </c>
      <c r="H2885" s="658">
        <v>30.7</v>
      </c>
      <c r="I2885" s="658">
        <v>687.2</v>
      </c>
      <c r="J2885" s="658">
        <v>24.1</v>
      </c>
      <c r="K2885" s="658">
        <v>78.3</v>
      </c>
      <c r="L2885" s="658">
        <v>136.8</v>
      </c>
      <c r="M2885" s="658">
        <v>128.4</v>
      </c>
      <c r="N2885" s="658">
        <v>93.9</v>
      </c>
      <c r="O2885" s="658">
        <v>25.9</v>
      </c>
      <c r="P2885" s="664">
        <v>17.35</v>
      </c>
      <c r="Q2885" s="664">
        <v>17.32</v>
      </c>
      <c r="R2885" s="664">
        <v>17.08</v>
      </c>
      <c r="S2885" s="664">
        <v>17.25</v>
      </c>
      <c r="T2885" s="664">
        <v>862.6</v>
      </c>
      <c r="U2885" s="664">
        <v>4.48</v>
      </c>
      <c r="V2885" s="398">
        <v>1</v>
      </c>
    </row>
    <row r="2886" s="5" customFormat="1" ht="15" customHeight="1" spans="1:22">
      <c r="A2886" s="189"/>
      <c r="B2886" s="732"/>
      <c r="C2886" s="189"/>
      <c r="D2886" s="659" t="s">
        <v>1064</v>
      </c>
      <c r="E2886" s="658">
        <v>98.7</v>
      </c>
      <c r="F2886" s="731">
        <v>141</v>
      </c>
      <c r="G2886" s="658">
        <v>7.5</v>
      </c>
      <c r="H2886" s="658">
        <v>34.6</v>
      </c>
      <c r="I2886" s="658">
        <v>361.33</v>
      </c>
      <c r="J2886" s="658">
        <v>25.6</v>
      </c>
      <c r="K2886" s="658">
        <v>74.08</v>
      </c>
      <c r="L2886" s="658">
        <v>111.4</v>
      </c>
      <c r="M2886" s="658">
        <v>95.2</v>
      </c>
      <c r="N2886" s="658">
        <v>85.5</v>
      </c>
      <c r="O2886" s="658">
        <v>25.46</v>
      </c>
      <c r="P2886" s="664">
        <v>18.85</v>
      </c>
      <c r="Q2886" s="664">
        <v>16.65</v>
      </c>
      <c r="R2886" s="664">
        <v>17.63</v>
      </c>
      <c r="S2886" s="664">
        <v>17.71</v>
      </c>
      <c r="T2886" s="664">
        <v>997.35</v>
      </c>
      <c r="U2886" s="664">
        <v>3.39</v>
      </c>
      <c r="V2886" s="398">
        <v>1</v>
      </c>
    </row>
    <row r="2887" s="5" customFormat="1" ht="15" customHeight="1" spans="1:22">
      <c r="A2887" s="189"/>
      <c r="B2887" s="732"/>
      <c r="C2887" s="189"/>
      <c r="D2887" s="733" t="s">
        <v>852</v>
      </c>
      <c r="E2887" s="477">
        <v>95.7</v>
      </c>
      <c r="F2887" s="731">
        <v>144</v>
      </c>
      <c r="G2887" s="477">
        <v>9.48</v>
      </c>
      <c r="H2887" s="477">
        <v>27.29</v>
      </c>
      <c r="I2887" s="477">
        <v>187.87</v>
      </c>
      <c r="J2887" s="658">
        <v>21.33</v>
      </c>
      <c r="K2887" s="477">
        <v>78.17</v>
      </c>
      <c r="L2887" s="658">
        <v>115.8</v>
      </c>
      <c r="M2887" s="658">
        <v>110.2</v>
      </c>
      <c r="N2887" s="658">
        <v>95.1</v>
      </c>
      <c r="O2887" s="658">
        <v>31.64</v>
      </c>
      <c r="P2887" s="664">
        <v>13.09</v>
      </c>
      <c r="Q2887" s="664">
        <v>10.98</v>
      </c>
      <c r="R2887" s="664">
        <v>13.22</v>
      </c>
      <c r="S2887" s="664">
        <v>12.43</v>
      </c>
      <c r="T2887" s="664">
        <v>621.54</v>
      </c>
      <c r="U2887" s="664">
        <v>1.76</v>
      </c>
      <c r="V2887" s="398">
        <v>1</v>
      </c>
    </row>
    <row r="2888" s="5" customFormat="1" ht="15" customHeight="1" spans="1:22">
      <c r="A2888" s="189"/>
      <c r="B2888" s="732"/>
      <c r="C2888" s="189"/>
      <c r="D2888" s="734" t="s">
        <v>741</v>
      </c>
      <c r="E2888" s="658">
        <v>101.15</v>
      </c>
      <c r="F2888" s="731">
        <v>160</v>
      </c>
      <c r="G2888" s="658">
        <v>4.88</v>
      </c>
      <c r="H2888" s="658">
        <v>27.8</v>
      </c>
      <c r="I2888" s="477">
        <v>469.67</v>
      </c>
      <c r="J2888" s="658">
        <v>21.67</v>
      </c>
      <c r="K2888" s="477">
        <v>77.95</v>
      </c>
      <c r="L2888" s="658">
        <v>132.48</v>
      </c>
      <c r="M2888" s="658">
        <v>124.17</v>
      </c>
      <c r="N2888" s="658">
        <v>93.73</v>
      </c>
      <c r="O2888" s="658">
        <v>26.92</v>
      </c>
      <c r="P2888" s="664">
        <v>15.68</v>
      </c>
      <c r="Q2888" s="664">
        <v>15.48</v>
      </c>
      <c r="R2888" s="664">
        <v>15.32</v>
      </c>
      <c r="S2888" s="664">
        <v>15.49</v>
      </c>
      <c r="T2888" s="664">
        <v>683.1</v>
      </c>
      <c r="U2888" s="664">
        <v>4.83</v>
      </c>
      <c r="V2888" s="398">
        <v>1</v>
      </c>
    </row>
    <row r="2889" s="5" customFormat="1" ht="15" customHeight="1" spans="1:22">
      <c r="A2889" s="189"/>
      <c r="B2889" s="732"/>
      <c r="C2889" s="189"/>
      <c r="D2889" s="733" t="s">
        <v>787</v>
      </c>
      <c r="E2889" s="477">
        <v>99.3</v>
      </c>
      <c r="F2889" s="731">
        <v>151</v>
      </c>
      <c r="G2889" s="477">
        <v>7.1</v>
      </c>
      <c r="H2889" s="477">
        <v>36.5</v>
      </c>
      <c r="I2889" s="477">
        <v>410.5</v>
      </c>
      <c r="J2889" s="477">
        <v>24.3</v>
      </c>
      <c r="K2889" s="477">
        <v>66.6</v>
      </c>
      <c r="L2889" s="658">
        <v>103</v>
      </c>
      <c r="M2889" s="658">
        <v>96.6</v>
      </c>
      <c r="N2889" s="658">
        <v>93.8</v>
      </c>
      <c r="O2889" s="658">
        <v>26.4</v>
      </c>
      <c r="P2889" s="664">
        <v>13.66</v>
      </c>
      <c r="Q2889" s="664">
        <v>13.53</v>
      </c>
      <c r="R2889" s="664">
        <v>13.45</v>
      </c>
      <c r="S2889" s="664">
        <v>13.55</v>
      </c>
      <c r="T2889" s="664">
        <v>677.12</v>
      </c>
      <c r="U2889" s="664">
        <v>2.91</v>
      </c>
      <c r="V2889" s="398">
        <v>1</v>
      </c>
    </row>
    <row r="2890" s="5" customFormat="1" ht="15" customHeight="1" spans="1:22">
      <c r="A2890" s="189"/>
      <c r="B2890" s="732"/>
      <c r="C2890" s="189"/>
      <c r="D2890" s="659" t="s">
        <v>727</v>
      </c>
      <c r="E2890" s="658">
        <v>118</v>
      </c>
      <c r="F2890" s="731">
        <v>158</v>
      </c>
      <c r="G2890" s="658">
        <v>6.4</v>
      </c>
      <c r="H2890" s="658">
        <v>33.8</v>
      </c>
      <c r="I2890" s="658">
        <v>531</v>
      </c>
      <c r="J2890" s="658">
        <v>24.3</v>
      </c>
      <c r="K2890" s="658">
        <v>71.7</v>
      </c>
      <c r="L2890" s="658">
        <v>121.1</v>
      </c>
      <c r="M2890" s="658">
        <v>113.5</v>
      </c>
      <c r="N2890" s="658">
        <v>93.72</v>
      </c>
      <c r="O2890" s="658">
        <v>28.7</v>
      </c>
      <c r="P2890" s="664">
        <v>16.68</v>
      </c>
      <c r="Q2890" s="664">
        <v>16.64</v>
      </c>
      <c r="R2890" s="664">
        <v>16.6</v>
      </c>
      <c r="S2890" s="664">
        <v>16.64</v>
      </c>
      <c r="T2890" s="664">
        <v>711.1</v>
      </c>
      <c r="U2890" s="664">
        <v>1.71</v>
      </c>
      <c r="V2890" s="398">
        <v>1</v>
      </c>
    </row>
    <row r="2891" s="5" customFormat="1" ht="15" customHeight="1" spans="1:22">
      <c r="A2891" s="189"/>
      <c r="B2891" s="732"/>
      <c r="C2891" s="189"/>
      <c r="D2891" s="734" t="s">
        <v>832</v>
      </c>
      <c r="E2891" s="658">
        <v>98.1</v>
      </c>
      <c r="F2891" s="731">
        <v>157</v>
      </c>
      <c r="G2891" s="477">
        <v>7.4</v>
      </c>
      <c r="H2891" s="658">
        <v>31.1</v>
      </c>
      <c r="I2891" s="658">
        <v>283.1</v>
      </c>
      <c r="J2891" s="658">
        <v>22.8</v>
      </c>
      <c r="K2891" s="658">
        <v>73.3</v>
      </c>
      <c r="L2891" s="658">
        <v>151.5</v>
      </c>
      <c r="M2891" s="658">
        <v>146.2</v>
      </c>
      <c r="N2891" s="658">
        <v>96.3</v>
      </c>
      <c r="O2891" s="658">
        <v>24.5</v>
      </c>
      <c r="P2891" s="664">
        <v>16.02</v>
      </c>
      <c r="Q2891" s="664">
        <v>15.98</v>
      </c>
      <c r="R2891" s="664">
        <v>15.94</v>
      </c>
      <c r="S2891" s="664">
        <v>15.98</v>
      </c>
      <c r="T2891" s="664">
        <v>799</v>
      </c>
      <c r="U2891" s="664">
        <v>2.33</v>
      </c>
      <c r="V2891" s="398">
        <v>1</v>
      </c>
    </row>
    <row r="2892" s="5" customFormat="1" ht="15" customHeight="1" spans="1:22">
      <c r="A2892" s="189"/>
      <c r="B2892" s="732"/>
      <c r="C2892" s="189"/>
      <c r="D2892" s="733" t="s">
        <v>989</v>
      </c>
      <c r="E2892" s="658">
        <v>94.4</v>
      </c>
      <c r="F2892" s="731">
        <v>159</v>
      </c>
      <c r="G2892" s="477">
        <v>7.4</v>
      </c>
      <c r="H2892" s="477">
        <v>31.8</v>
      </c>
      <c r="I2892" s="658">
        <v>329.7</v>
      </c>
      <c r="J2892" s="477">
        <v>21.8</v>
      </c>
      <c r="K2892" s="477">
        <v>65.4</v>
      </c>
      <c r="L2892" s="658">
        <v>128.6</v>
      </c>
      <c r="M2892" s="658">
        <v>118.1</v>
      </c>
      <c r="N2892" s="658">
        <v>91.8</v>
      </c>
      <c r="O2892" s="658">
        <v>26.3</v>
      </c>
      <c r="P2892" s="664">
        <v>13.1</v>
      </c>
      <c r="Q2892" s="664">
        <v>12.9</v>
      </c>
      <c r="R2892" s="664">
        <v>13.2</v>
      </c>
      <c r="S2892" s="664">
        <v>13.17</v>
      </c>
      <c r="T2892" s="664">
        <v>658.33</v>
      </c>
      <c r="U2892" s="664">
        <v>-4.59</v>
      </c>
      <c r="V2892" s="398">
        <v>2</v>
      </c>
    </row>
    <row r="2893" s="5" customFormat="1" ht="15" customHeight="1" spans="1:22">
      <c r="A2893" s="189"/>
      <c r="B2893" s="732"/>
      <c r="C2893" s="189"/>
      <c r="D2893" s="735" t="s">
        <v>580</v>
      </c>
      <c r="E2893" s="736">
        <f t="shared" ref="E2893:T2893" si="92">AVERAGE(E2884:E2892)</f>
        <v>100.261111111111</v>
      </c>
      <c r="F2893" s="736">
        <f t="shared" si="92"/>
        <v>153.222222222222</v>
      </c>
      <c r="G2893" s="736">
        <f t="shared" si="92"/>
        <v>6.88444444444444</v>
      </c>
      <c r="H2893" s="736">
        <f t="shared" si="92"/>
        <v>32.11</v>
      </c>
      <c r="I2893" s="736">
        <f t="shared" si="92"/>
        <v>400.941111111111</v>
      </c>
      <c r="J2893" s="736">
        <f t="shared" si="92"/>
        <v>23.3</v>
      </c>
      <c r="K2893" s="736">
        <f t="shared" si="92"/>
        <v>72.5222222222222</v>
      </c>
      <c r="L2893" s="736">
        <f t="shared" si="92"/>
        <v>124.375555555556</v>
      </c>
      <c r="M2893" s="736">
        <f t="shared" si="92"/>
        <v>116.474444444444</v>
      </c>
      <c r="N2893" s="736">
        <f t="shared" si="92"/>
        <v>93.4944444444444</v>
      </c>
      <c r="O2893" s="736">
        <f t="shared" si="92"/>
        <v>27.2022222222222</v>
      </c>
      <c r="P2893" s="757">
        <f t="shared" si="92"/>
        <v>15.5522222222222</v>
      </c>
      <c r="Q2893" s="757">
        <f t="shared" si="92"/>
        <v>14.96</v>
      </c>
      <c r="R2893" s="757">
        <f t="shared" si="92"/>
        <v>15.3355555555556</v>
      </c>
      <c r="S2893" s="757">
        <f t="shared" si="92"/>
        <v>15.2944444444444</v>
      </c>
      <c r="T2893" s="757">
        <f t="shared" si="92"/>
        <v>753.493333333333</v>
      </c>
      <c r="U2893" s="763">
        <v>2.38</v>
      </c>
      <c r="V2893" s="764">
        <v>1</v>
      </c>
    </row>
    <row r="2894" s="5" customFormat="1" ht="15" customHeight="1" spans="1:22">
      <c r="A2894" s="189" t="s">
        <v>1163</v>
      </c>
      <c r="B2894" s="732"/>
      <c r="C2894" s="737" t="s">
        <v>1164</v>
      </c>
      <c r="D2894" s="734" t="s">
        <v>824</v>
      </c>
      <c r="E2894" s="738">
        <v>98</v>
      </c>
      <c r="F2894" s="731">
        <v>152</v>
      </c>
      <c r="G2894" s="738">
        <v>8.6</v>
      </c>
      <c r="H2894" s="738">
        <v>29.2</v>
      </c>
      <c r="I2894" s="738">
        <v>239.2</v>
      </c>
      <c r="J2894" s="738">
        <v>20.6</v>
      </c>
      <c r="K2894" s="738">
        <v>70.5</v>
      </c>
      <c r="L2894" s="738">
        <v>118.5</v>
      </c>
      <c r="M2894" s="738">
        <v>115.4</v>
      </c>
      <c r="N2894" s="738">
        <v>97.4</v>
      </c>
      <c r="O2894" s="738">
        <v>28.2</v>
      </c>
      <c r="P2894" s="758">
        <v>13.02</v>
      </c>
      <c r="Q2894" s="758">
        <v>13.25</v>
      </c>
      <c r="R2894" s="758">
        <v>13.65</v>
      </c>
      <c r="S2894" s="758">
        <v>13.3</v>
      </c>
      <c r="T2894" s="758">
        <v>665.2</v>
      </c>
      <c r="U2894" s="520">
        <v>2.85</v>
      </c>
      <c r="V2894" s="765">
        <v>1</v>
      </c>
    </row>
    <row r="2895" s="5" customFormat="1" ht="15" customHeight="1" spans="1:22">
      <c r="A2895" s="189"/>
      <c r="B2895" s="732"/>
      <c r="C2895" s="737"/>
      <c r="D2895" s="734" t="s">
        <v>741</v>
      </c>
      <c r="E2895" s="738">
        <v>105.79</v>
      </c>
      <c r="F2895" s="731">
        <v>162</v>
      </c>
      <c r="G2895" s="738">
        <v>5.25</v>
      </c>
      <c r="H2895" s="738">
        <v>27.03</v>
      </c>
      <c r="I2895" s="738">
        <v>414.76</v>
      </c>
      <c r="J2895" s="738">
        <v>20.85</v>
      </c>
      <c r="K2895" s="738">
        <v>77.15</v>
      </c>
      <c r="L2895" s="738">
        <v>142.03</v>
      </c>
      <c r="M2895" s="738">
        <v>133.17</v>
      </c>
      <c r="N2895" s="738">
        <v>93.93</v>
      </c>
      <c r="O2895" s="738">
        <v>25.86</v>
      </c>
      <c r="P2895" s="758">
        <v>13.76</v>
      </c>
      <c r="Q2895" s="758">
        <v>13.9</v>
      </c>
      <c r="R2895" s="758">
        <v>13.6</v>
      </c>
      <c r="S2895" s="758">
        <v>13.75</v>
      </c>
      <c r="T2895" s="758">
        <v>687.67</v>
      </c>
      <c r="U2895" s="520">
        <v>8.27</v>
      </c>
      <c r="V2895" s="485">
        <v>1</v>
      </c>
    </row>
    <row r="2896" s="5" customFormat="1" ht="15" customHeight="1" spans="1:22">
      <c r="A2896" s="189"/>
      <c r="B2896" s="732"/>
      <c r="C2896" s="737"/>
      <c r="D2896" s="734" t="s">
        <v>727</v>
      </c>
      <c r="E2896" s="738">
        <v>101</v>
      </c>
      <c r="F2896" s="731">
        <v>143</v>
      </c>
      <c r="G2896" s="738">
        <v>7.7</v>
      </c>
      <c r="H2896" s="738">
        <v>33</v>
      </c>
      <c r="I2896" s="738">
        <v>426.8</v>
      </c>
      <c r="J2896" s="738">
        <v>22.8</v>
      </c>
      <c r="K2896" s="738">
        <v>69</v>
      </c>
      <c r="L2896" s="738">
        <v>121.1</v>
      </c>
      <c r="M2896" s="738">
        <v>118</v>
      </c>
      <c r="N2896" s="738">
        <v>97.5</v>
      </c>
      <c r="O2896" s="738">
        <v>26.8</v>
      </c>
      <c r="P2896" s="758">
        <v>15.16</v>
      </c>
      <c r="Q2896" s="758">
        <v>15.08</v>
      </c>
      <c r="R2896" s="758">
        <v>15.88</v>
      </c>
      <c r="S2896" s="758">
        <v>15.37</v>
      </c>
      <c r="T2896" s="758">
        <v>657</v>
      </c>
      <c r="U2896" s="520">
        <v>0.17</v>
      </c>
      <c r="V2896" s="485">
        <v>1</v>
      </c>
    </row>
    <row r="2897" s="5" customFormat="1" ht="15" customHeight="1" spans="1:22">
      <c r="A2897" s="189"/>
      <c r="B2897" s="732"/>
      <c r="C2897" s="737"/>
      <c r="D2897" s="734" t="s">
        <v>832</v>
      </c>
      <c r="E2897" s="738">
        <v>91</v>
      </c>
      <c r="F2897" s="731">
        <v>158</v>
      </c>
      <c r="G2897" s="738">
        <v>7.4</v>
      </c>
      <c r="H2897" s="738">
        <v>28.3</v>
      </c>
      <c r="I2897" s="738">
        <v>283</v>
      </c>
      <c r="J2897" s="738">
        <v>26.6</v>
      </c>
      <c r="K2897" s="738">
        <v>93.8</v>
      </c>
      <c r="L2897" s="738">
        <v>113.2</v>
      </c>
      <c r="M2897" s="738">
        <v>109.3</v>
      </c>
      <c r="N2897" s="738">
        <v>96.6</v>
      </c>
      <c r="O2897" s="738">
        <v>27.3</v>
      </c>
      <c r="P2897" s="758">
        <v>14.81</v>
      </c>
      <c r="Q2897" s="758">
        <v>14.84</v>
      </c>
      <c r="R2897" s="758">
        <v>14.8</v>
      </c>
      <c r="S2897" s="766">
        <v>14.8166666666667</v>
      </c>
      <c r="T2897" s="766">
        <v>740.833333333333</v>
      </c>
      <c r="U2897" s="767">
        <v>-4.22</v>
      </c>
      <c r="V2897" s="765">
        <v>2</v>
      </c>
    </row>
    <row r="2898" s="5" customFormat="1" ht="15" customHeight="1" spans="1:22">
      <c r="A2898" s="189"/>
      <c r="B2898" s="732"/>
      <c r="C2898" s="737"/>
      <c r="D2898" s="733" t="s">
        <v>787</v>
      </c>
      <c r="E2898" s="738">
        <v>90.7</v>
      </c>
      <c r="F2898" s="731">
        <v>147</v>
      </c>
      <c r="G2898" s="738">
        <v>7.4</v>
      </c>
      <c r="H2898" s="738">
        <v>35.4</v>
      </c>
      <c r="I2898" s="738">
        <v>378.4</v>
      </c>
      <c r="J2898" s="738">
        <v>23.5</v>
      </c>
      <c r="K2898" s="738">
        <v>66.4</v>
      </c>
      <c r="L2898" s="738">
        <v>99.3</v>
      </c>
      <c r="M2898" s="738">
        <v>97.3</v>
      </c>
      <c r="N2898" s="738">
        <v>98</v>
      </c>
      <c r="O2898" s="738">
        <v>27.2</v>
      </c>
      <c r="P2898" s="758">
        <v>13.46</v>
      </c>
      <c r="Q2898" s="758">
        <v>13.77</v>
      </c>
      <c r="R2898" s="758">
        <v>13.54</v>
      </c>
      <c r="S2898" s="758">
        <v>13.59</v>
      </c>
      <c r="T2898" s="758">
        <v>679.5</v>
      </c>
      <c r="U2898" s="520">
        <v>3.82</v>
      </c>
      <c r="V2898" s="485">
        <v>1</v>
      </c>
    </row>
    <row r="2899" s="5" customFormat="1" ht="15" customHeight="1" spans="1:22">
      <c r="A2899" s="189"/>
      <c r="B2899" s="732"/>
      <c r="C2899" s="737"/>
      <c r="D2899" s="733" t="s">
        <v>852</v>
      </c>
      <c r="E2899" s="738">
        <v>105.67</v>
      </c>
      <c r="F2899" s="731">
        <v>145</v>
      </c>
      <c r="G2899" s="738">
        <v>4.8</v>
      </c>
      <c r="H2899" s="738">
        <v>22.1</v>
      </c>
      <c r="I2899" s="738">
        <v>358.1</v>
      </c>
      <c r="J2899" s="738">
        <v>19.58</v>
      </c>
      <c r="K2899" s="738">
        <v>88.51</v>
      </c>
      <c r="L2899" s="738">
        <v>165.8</v>
      </c>
      <c r="M2899" s="738">
        <v>158</v>
      </c>
      <c r="N2899" s="738">
        <v>95.3</v>
      </c>
      <c r="O2899" s="738">
        <v>28.9</v>
      </c>
      <c r="P2899" s="758">
        <v>13.01</v>
      </c>
      <c r="Q2899" s="758">
        <v>11.9</v>
      </c>
      <c r="R2899" s="758">
        <v>13.1</v>
      </c>
      <c r="S2899" s="758">
        <v>12.67</v>
      </c>
      <c r="T2899" s="524">
        <v>633.58</v>
      </c>
      <c r="U2899" s="523">
        <v>12.95</v>
      </c>
      <c r="V2899" s="485">
        <v>1</v>
      </c>
    </row>
    <row r="2900" s="5" customFormat="1" ht="15" customHeight="1" spans="1:22">
      <c r="A2900" s="189"/>
      <c r="B2900" s="732"/>
      <c r="C2900" s="737"/>
      <c r="D2900" s="733" t="s">
        <v>989</v>
      </c>
      <c r="E2900" s="738">
        <v>98.5</v>
      </c>
      <c r="F2900" s="731">
        <v>157</v>
      </c>
      <c r="G2900" s="738">
        <v>7.5</v>
      </c>
      <c r="H2900" s="738">
        <v>32.2</v>
      </c>
      <c r="I2900" s="738">
        <v>329.3</v>
      </c>
      <c r="J2900" s="738">
        <v>23.1</v>
      </c>
      <c r="K2900" s="738">
        <v>71.7</v>
      </c>
      <c r="L2900" s="738">
        <v>135.2</v>
      </c>
      <c r="M2900" s="738">
        <v>123.3</v>
      </c>
      <c r="N2900" s="738">
        <v>90.2</v>
      </c>
      <c r="O2900" s="738">
        <v>25.6</v>
      </c>
      <c r="P2900" s="758">
        <v>14.8</v>
      </c>
      <c r="Q2900" s="758">
        <v>14.6</v>
      </c>
      <c r="R2900" s="758">
        <v>15.2</v>
      </c>
      <c r="S2900" s="758">
        <v>14.8666666666667</v>
      </c>
      <c r="T2900" s="524">
        <v>743.333333333333</v>
      </c>
      <c r="U2900" s="523">
        <v>10.1234567901234</v>
      </c>
      <c r="V2900" s="765">
        <v>1</v>
      </c>
    </row>
    <row r="2901" s="5" customFormat="1" ht="15" customHeight="1" spans="1:22">
      <c r="A2901" s="189"/>
      <c r="B2901" s="732"/>
      <c r="C2901" s="737"/>
      <c r="D2901" s="733" t="s">
        <v>826</v>
      </c>
      <c r="E2901" s="738">
        <v>97.5</v>
      </c>
      <c r="F2901" s="731">
        <v>158</v>
      </c>
      <c r="G2901" s="738">
        <v>5.9</v>
      </c>
      <c r="H2901" s="738">
        <v>23.7</v>
      </c>
      <c r="I2901" s="738">
        <v>303.3</v>
      </c>
      <c r="J2901" s="738">
        <v>18.2</v>
      </c>
      <c r="K2901" s="738">
        <v>76.8</v>
      </c>
      <c r="L2901" s="738">
        <v>134.86</v>
      </c>
      <c r="M2901" s="738">
        <v>128.65</v>
      </c>
      <c r="N2901" s="738">
        <v>95.4</v>
      </c>
      <c r="O2901" s="738">
        <v>30.6</v>
      </c>
      <c r="P2901" s="758">
        <v>15.84</v>
      </c>
      <c r="Q2901" s="758">
        <v>15.02</v>
      </c>
      <c r="R2901" s="758">
        <v>16.53</v>
      </c>
      <c r="S2901" s="758">
        <v>15.8</v>
      </c>
      <c r="T2901" s="758">
        <v>789.8</v>
      </c>
      <c r="U2901" s="520">
        <v>14.62</v>
      </c>
      <c r="V2901" s="485">
        <v>1</v>
      </c>
    </row>
    <row r="2902" s="5" customFormat="1" ht="15" customHeight="1" spans="1:22">
      <c r="A2902" s="189"/>
      <c r="B2902" s="732"/>
      <c r="C2902" s="737"/>
      <c r="D2902" s="733" t="s">
        <v>823</v>
      </c>
      <c r="E2902" s="493">
        <v>98</v>
      </c>
      <c r="F2902" s="731">
        <v>155</v>
      </c>
      <c r="G2902" s="493">
        <v>4.3</v>
      </c>
      <c r="H2902" s="493">
        <v>23.7</v>
      </c>
      <c r="I2902" s="493">
        <v>444.7</v>
      </c>
      <c r="J2902" s="493">
        <v>19.7</v>
      </c>
      <c r="K2902" s="493">
        <v>83.2</v>
      </c>
      <c r="L2902" s="759">
        <v>149</v>
      </c>
      <c r="M2902" s="759">
        <v>137.3</v>
      </c>
      <c r="N2902" s="741">
        <f>M2902/L2902*100</f>
        <v>92.1476510067114</v>
      </c>
      <c r="O2902" s="760">
        <v>27.8283333333333</v>
      </c>
      <c r="P2902" s="761">
        <v>13.3623859649123</v>
      </c>
      <c r="Q2902" s="761">
        <v>13.1666666666667</v>
      </c>
      <c r="R2902" s="761">
        <v>13.5333333333333</v>
      </c>
      <c r="S2902" s="761">
        <v>13.3541286549708</v>
      </c>
      <c r="T2902" s="761">
        <v>667.706432748538</v>
      </c>
      <c r="U2902" s="767">
        <v>4.69</v>
      </c>
      <c r="V2902" s="485">
        <v>1</v>
      </c>
    </row>
    <row r="2903" s="5" customFormat="1" ht="15" customHeight="1" spans="1:22">
      <c r="A2903" s="189"/>
      <c r="B2903" s="732"/>
      <c r="C2903" s="737"/>
      <c r="D2903" s="734" t="s">
        <v>1079</v>
      </c>
      <c r="E2903" s="738">
        <v>111.62</v>
      </c>
      <c r="F2903" s="731">
        <v>155</v>
      </c>
      <c r="G2903" s="738">
        <v>6.34</v>
      </c>
      <c r="H2903" s="738">
        <v>30.51</v>
      </c>
      <c r="I2903" s="738">
        <v>381.23</v>
      </c>
      <c r="J2903" s="738">
        <v>23.9</v>
      </c>
      <c r="K2903" s="738">
        <v>78.33</v>
      </c>
      <c r="L2903" s="738">
        <v>112.8</v>
      </c>
      <c r="M2903" s="738">
        <v>108.9</v>
      </c>
      <c r="N2903" s="738">
        <v>96.8</v>
      </c>
      <c r="O2903" s="738">
        <v>26.8</v>
      </c>
      <c r="P2903" s="758">
        <v>12.56</v>
      </c>
      <c r="Q2903" s="758">
        <v>12.37</v>
      </c>
      <c r="R2903" s="758">
        <v>12.68</v>
      </c>
      <c r="S2903" s="766">
        <v>12.5366666666667</v>
      </c>
      <c r="T2903" s="766">
        <v>696.481481481482</v>
      </c>
      <c r="U2903" s="767">
        <v>4.39</v>
      </c>
      <c r="V2903" s="765">
        <v>1</v>
      </c>
    </row>
    <row r="2904" s="5" customFormat="1" ht="15" customHeight="1" spans="1:22">
      <c r="A2904" s="189"/>
      <c r="B2904" s="732"/>
      <c r="C2904" s="737"/>
      <c r="D2904" s="735" t="s">
        <v>580</v>
      </c>
      <c r="E2904" s="736">
        <f t="shared" ref="E2904:H2904" si="93">AVERAGE(E2894:E2903)</f>
        <v>99.778</v>
      </c>
      <c r="F2904" s="736">
        <f t="shared" si="93"/>
        <v>153.2</v>
      </c>
      <c r="G2904" s="736">
        <f t="shared" si="93"/>
        <v>6.519</v>
      </c>
      <c r="H2904" s="736">
        <f t="shared" si="93"/>
        <v>28.514</v>
      </c>
      <c r="I2904" s="736">
        <f>(I2894+I2895+I2896+I2897+I2898+I2899+I2901+I2902+I2903)/9</f>
        <v>358.832222222222</v>
      </c>
      <c r="J2904" s="736">
        <f t="shared" ref="J2904:T2904" si="94">AVERAGE(J2894:J2903)</f>
        <v>21.883</v>
      </c>
      <c r="K2904" s="736">
        <f t="shared" si="94"/>
        <v>77.539</v>
      </c>
      <c r="L2904" s="736">
        <f t="shared" si="94"/>
        <v>129.179</v>
      </c>
      <c r="M2904" s="736">
        <f t="shared" si="94"/>
        <v>122.932</v>
      </c>
      <c r="N2904" s="736">
        <f t="shared" si="94"/>
        <v>95.3277651006711</v>
      </c>
      <c r="O2904" s="736">
        <f t="shared" si="94"/>
        <v>27.5088333333333</v>
      </c>
      <c r="P2904" s="757">
        <f t="shared" si="94"/>
        <v>13.9782385964912</v>
      </c>
      <c r="Q2904" s="757">
        <f t="shared" si="94"/>
        <v>13.7896666666667</v>
      </c>
      <c r="R2904" s="757">
        <f t="shared" si="94"/>
        <v>14.2513333333333</v>
      </c>
      <c r="S2904" s="757">
        <f t="shared" si="94"/>
        <v>14.0054128654971</v>
      </c>
      <c r="T2904" s="757">
        <f t="shared" si="94"/>
        <v>696.110458089669</v>
      </c>
      <c r="U2904" s="763">
        <v>5.53</v>
      </c>
      <c r="V2904" s="764">
        <v>1</v>
      </c>
    </row>
    <row r="2905" s="5" customFormat="1" ht="15" customHeight="1" spans="1:22">
      <c r="A2905" s="189" t="s">
        <v>1165</v>
      </c>
      <c r="B2905" s="732"/>
      <c r="C2905" s="737" t="s">
        <v>1164</v>
      </c>
      <c r="D2905" s="739" t="s">
        <v>741</v>
      </c>
      <c r="E2905" s="738">
        <v>99.44</v>
      </c>
      <c r="F2905" s="731">
        <v>162</v>
      </c>
      <c r="G2905" s="738">
        <v>5.7</v>
      </c>
      <c r="H2905" s="738">
        <v>24.81</v>
      </c>
      <c r="I2905" s="738">
        <v>335.29</v>
      </c>
      <c r="J2905" s="738">
        <v>20.35</v>
      </c>
      <c r="K2905" s="738">
        <v>82.02</v>
      </c>
      <c r="L2905" s="738">
        <v>138.18</v>
      </c>
      <c r="M2905" s="738">
        <v>135.09</v>
      </c>
      <c r="N2905" s="738">
        <v>97.76</v>
      </c>
      <c r="O2905" s="738">
        <v>26.45</v>
      </c>
      <c r="P2905" s="520">
        <v>175.57</v>
      </c>
      <c r="Q2905" s="520">
        <v>172.97</v>
      </c>
      <c r="R2905" s="52"/>
      <c r="S2905" s="520">
        <v>174.3</v>
      </c>
      <c r="T2905" s="520">
        <v>685.83</v>
      </c>
      <c r="U2905" s="520">
        <v>2.66</v>
      </c>
      <c r="V2905" s="765">
        <v>1</v>
      </c>
    </row>
    <row r="2906" s="5" customFormat="1" ht="15" customHeight="1" spans="1:22">
      <c r="A2906" s="189"/>
      <c r="B2906" s="732"/>
      <c r="C2906" s="737"/>
      <c r="D2906" s="739" t="s">
        <v>727</v>
      </c>
      <c r="E2906" s="738">
        <v>97.2</v>
      </c>
      <c r="F2906" s="731">
        <v>145</v>
      </c>
      <c r="G2906" s="738">
        <v>5.3</v>
      </c>
      <c r="H2906" s="738">
        <v>28.4</v>
      </c>
      <c r="I2906" s="738">
        <v>533.3</v>
      </c>
      <c r="J2906" s="738">
        <v>18.8</v>
      </c>
      <c r="K2906" s="738">
        <v>66.2</v>
      </c>
      <c r="L2906" s="738">
        <v>131.3</v>
      </c>
      <c r="M2906" s="738">
        <v>129.9</v>
      </c>
      <c r="N2906" s="738">
        <v>99</v>
      </c>
      <c r="O2906" s="738">
        <v>27.5</v>
      </c>
      <c r="P2906" s="520">
        <v>177.07</v>
      </c>
      <c r="Q2906" s="520">
        <v>156.42</v>
      </c>
      <c r="R2906" s="52"/>
      <c r="S2906" s="520">
        <v>166.75</v>
      </c>
      <c r="T2906" s="520">
        <v>666.98</v>
      </c>
      <c r="U2906" s="520">
        <v>3.63</v>
      </c>
      <c r="V2906" s="765">
        <v>1</v>
      </c>
    </row>
    <row r="2907" s="5" customFormat="1" ht="15" customHeight="1" spans="1:22">
      <c r="A2907" s="189"/>
      <c r="B2907" s="732"/>
      <c r="C2907" s="737"/>
      <c r="D2907" s="739" t="s">
        <v>787</v>
      </c>
      <c r="E2907" s="738">
        <v>103.7</v>
      </c>
      <c r="F2907" s="731">
        <v>151</v>
      </c>
      <c r="G2907" s="738">
        <v>8.2</v>
      </c>
      <c r="H2907" s="738">
        <v>36.2</v>
      </c>
      <c r="I2907" s="738">
        <v>341.5</v>
      </c>
      <c r="J2907" s="738">
        <v>24.3</v>
      </c>
      <c r="K2907" s="738">
        <v>67.1</v>
      </c>
      <c r="L2907" s="738">
        <v>121.044939715016</v>
      </c>
      <c r="M2907" s="738">
        <v>111.940658546373</v>
      </c>
      <c r="N2907" s="738">
        <v>92.4785941567833</v>
      </c>
      <c r="O2907" s="738">
        <v>27.37</v>
      </c>
      <c r="P2907" s="523">
        <v>356.01</v>
      </c>
      <c r="Q2907" s="523">
        <v>351.7</v>
      </c>
      <c r="R2907" s="52"/>
      <c r="S2907" s="523">
        <f>AVERAGE(P2907:Q2907)</f>
        <v>353.855</v>
      </c>
      <c r="T2907" s="523">
        <f>S2907*2</f>
        <v>707.71</v>
      </c>
      <c r="U2907" s="520">
        <v>9.4814516877572</v>
      </c>
      <c r="V2907" s="765">
        <v>1</v>
      </c>
    </row>
    <row r="2908" s="5" customFormat="1" ht="15" customHeight="1" spans="1:22">
      <c r="A2908" s="189"/>
      <c r="B2908" s="732"/>
      <c r="C2908" s="737"/>
      <c r="D2908" s="739" t="s">
        <v>989</v>
      </c>
      <c r="E2908" s="740">
        <v>90.6</v>
      </c>
      <c r="F2908" s="731">
        <v>157</v>
      </c>
      <c r="G2908" s="740">
        <v>7.5</v>
      </c>
      <c r="H2908" s="740">
        <v>32.3</v>
      </c>
      <c r="I2908" s="740">
        <v>330.7</v>
      </c>
      <c r="J2908" s="740">
        <v>22.3</v>
      </c>
      <c r="K2908" s="740">
        <v>69</v>
      </c>
      <c r="L2908" s="740">
        <v>116.4</v>
      </c>
      <c r="M2908" s="740">
        <v>109.5</v>
      </c>
      <c r="N2908" s="740">
        <v>94.1</v>
      </c>
      <c r="O2908" s="740">
        <v>26.2</v>
      </c>
      <c r="P2908" s="533">
        <v>209.4</v>
      </c>
      <c r="Q2908" s="533">
        <v>221.4</v>
      </c>
      <c r="R2908" s="52"/>
      <c r="S2908" s="533">
        <v>215.4</v>
      </c>
      <c r="T2908" s="533">
        <v>718</v>
      </c>
      <c r="U2908" s="523">
        <v>0.84</v>
      </c>
      <c r="V2908" s="765">
        <v>1</v>
      </c>
    </row>
    <row r="2909" s="5" customFormat="1" ht="15" customHeight="1" spans="1:22">
      <c r="A2909" s="189"/>
      <c r="B2909" s="732"/>
      <c r="C2909" s="737"/>
      <c r="D2909" s="739" t="s">
        <v>826</v>
      </c>
      <c r="E2909" s="738">
        <v>98.4</v>
      </c>
      <c r="F2909" s="731">
        <v>158</v>
      </c>
      <c r="G2909" s="738">
        <v>6</v>
      </c>
      <c r="H2909" s="738">
        <v>21.7</v>
      </c>
      <c r="I2909" s="738">
        <v>262</v>
      </c>
      <c r="J2909" s="738">
        <v>20</v>
      </c>
      <c r="K2909" s="738">
        <v>92.4</v>
      </c>
      <c r="L2909" s="738">
        <v>128.7</v>
      </c>
      <c r="M2909" s="738">
        <v>124.5</v>
      </c>
      <c r="N2909" s="738">
        <v>96.8</v>
      </c>
      <c r="O2909" s="738">
        <v>27.4</v>
      </c>
      <c r="P2909" s="520">
        <v>181.3</v>
      </c>
      <c r="Q2909" s="520">
        <v>153.9</v>
      </c>
      <c r="R2909" s="52"/>
      <c r="S2909" s="520">
        <v>167.63</v>
      </c>
      <c r="T2909" s="520">
        <v>670.5</v>
      </c>
      <c r="U2909" s="520">
        <v>0.74</v>
      </c>
      <c r="V2909" s="765">
        <v>1</v>
      </c>
    </row>
    <row r="2910" s="5" customFormat="1" ht="15" customHeight="1" spans="1:22">
      <c r="A2910" s="189"/>
      <c r="B2910" s="732"/>
      <c r="C2910" s="737"/>
      <c r="D2910" s="739" t="s">
        <v>823</v>
      </c>
      <c r="E2910" s="741">
        <v>102</v>
      </c>
      <c r="F2910" s="731">
        <v>155</v>
      </c>
      <c r="G2910" s="742">
        <v>6.1975</v>
      </c>
      <c r="H2910" s="742">
        <v>24.605</v>
      </c>
      <c r="I2910" s="741">
        <f>(H2910-G2910)/G2910*100</f>
        <v>297.014925373134</v>
      </c>
      <c r="J2910" s="742">
        <v>18.315</v>
      </c>
      <c r="K2910" s="741">
        <f>J2910/H2910*100</f>
        <v>74.4360902255639</v>
      </c>
      <c r="L2910" s="759">
        <v>149.3</v>
      </c>
      <c r="M2910" s="759">
        <v>143.9</v>
      </c>
      <c r="N2910" s="741">
        <f>M2910/L2910*100</f>
        <v>96.3831212324179</v>
      </c>
      <c r="O2910" s="760">
        <v>27.2105263157895</v>
      </c>
      <c r="P2910" s="145">
        <v>329.9</v>
      </c>
      <c r="Q2910" s="145">
        <v>369.5</v>
      </c>
      <c r="R2910" s="52"/>
      <c r="S2910" s="145">
        <f>(P2910+Q2910)/2</f>
        <v>349.7</v>
      </c>
      <c r="T2910" s="768">
        <f>S2910*2</f>
        <v>699.4</v>
      </c>
      <c r="U2910" s="523">
        <v>5.11</v>
      </c>
      <c r="V2910" s="765">
        <v>1</v>
      </c>
    </row>
    <row r="2911" s="5" customFormat="1" ht="15" customHeight="1" spans="1:22">
      <c r="A2911" s="189"/>
      <c r="B2911" s="743"/>
      <c r="C2911" s="744"/>
      <c r="D2911" s="745" t="s">
        <v>580</v>
      </c>
      <c r="E2911" s="746">
        <f t="shared" ref="E2911:Q2911" si="95">AVERAGE(E2905:E2910)</f>
        <v>98.5566666666667</v>
      </c>
      <c r="F2911" s="746">
        <f t="shared" si="95"/>
        <v>154.666666666667</v>
      </c>
      <c r="G2911" s="746">
        <f t="shared" si="95"/>
        <v>6.48291666666667</v>
      </c>
      <c r="H2911" s="746">
        <f t="shared" si="95"/>
        <v>28.0025</v>
      </c>
      <c r="I2911" s="746">
        <f t="shared" si="95"/>
        <v>349.967487562189</v>
      </c>
      <c r="J2911" s="746">
        <f t="shared" si="95"/>
        <v>20.6775</v>
      </c>
      <c r="K2911" s="746">
        <f t="shared" si="95"/>
        <v>75.1926817042607</v>
      </c>
      <c r="L2911" s="746">
        <f t="shared" si="95"/>
        <v>130.820823285836</v>
      </c>
      <c r="M2911" s="746">
        <f t="shared" si="95"/>
        <v>125.805109757729</v>
      </c>
      <c r="N2911" s="746">
        <f t="shared" si="95"/>
        <v>96.0869525648669</v>
      </c>
      <c r="O2911" s="746">
        <f t="shared" si="95"/>
        <v>27.0217543859649</v>
      </c>
      <c r="P2911" s="762">
        <f t="shared" si="95"/>
        <v>238.208333333333</v>
      </c>
      <c r="Q2911" s="762">
        <f t="shared" si="95"/>
        <v>237.648333333333</v>
      </c>
      <c r="R2911" s="54"/>
      <c r="S2911" s="762">
        <f>AVERAGE(S2905:S2910)</f>
        <v>237.939166666667</v>
      </c>
      <c r="T2911" s="762">
        <f>AVERAGE(T2905:T2910)</f>
        <v>691.403333333333</v>
      </c>
      <c r="U2911" s="762">
        <v>3.69</v>
      </c>
      <c r="V2911" s="764">
        <v>1</v>
      </c>
    </row>
    <row r="2912" s="20" customFormat="1" spans="1:22">
      <c r="A2912" s="747" t="s">
        <v>941</v>
      </c>
      <c r="B2912" s="748" t="s">
        <v>1166</v>
      </c>
      <c r="C2912" s="749"/>
      <c r="D2912" s="750" t="s">
        <v>1064</v>
      </c>
      <c r="E2912" s="158">
        <v>111.8</v>
      </c>
      <c r="F2912" s="158">
        <v>165</v>
      </c>
      <c r="G2912" s="158">
        <v>7.4</v>
      </c>
      <c r="H2912" s="158">
        <v>29.6</v>
      </c>
      <c r="I2912" s="158">
        <v>400</v>
      </c>
      <c r="J2912" s="158">
        <v>22.4</v>
      </c>
      <c r="K2912" s="158">
        <v>75.68</v>
      </c>
      <c r="L2912" s="158">
        <v>148.1</v>
      </c>
      <c r="M2912" s="158">
        <v>138.03</v>
      </c>
      <c r="N2912" s="158">
        <v>93.2</v>
      </c>
      <c r="O2912" s="158">
        <v>26.3</v>
      </c>
      <c r="P2912" s="158">
        <v>370.3</v>
      </c>
      <c r="Q2912" s="158">
        <v>378</v>
      </c>
      <c r="R2912" s="769"/>
      <c r="S2912" s="158">
        <v>374.15</v>
      </c>
      <c r="T2912" s="158">
        <v>748.3</v>
      </c>
      <c r="U2912" s="103">
        <v>3.1</v>
      </c>
      <c r="V2912" s="158">
        <v>1</v>
      </c>
    </row>
    <row r="2913" s="20" customFormat="1" spans="1:22">
      <c r="A2913" s="751"/>
      <c r="B2913" s="748"/>
      <c r="C2913" s="749"/>
      <c r="D2913" s="750" t="s">
        <v>1167</v>
      </c>
      <c r="E2913" s="158">
        <v>110.3</v>
      </c>
      <c r="F2913" s="158">
        <v>165</v>
      </c>
      <c r="G2913" s="158">
        <v>7.5</v>
      </c>
      <c r="H2913" s="158">
        <v>28.8</v>
      </c>
      <c r="I2913" s="158">
        <v>384</v>
      </c>
      <c r="J2913" s="158">
        <v>21.2</v>
      </c>
      <c r="K2913" s="158">
        <v>73.61</v>
      </c>
      <c r="L2913" s="158">
        <v>123.6</v>
      </c>
      <c r="M2913" s="158">
        <v>119.15</v>
      </c>
      <c r="N2913" s="158">
        <v>96.4</v>
      </c>
      <c r="O2913" s="158">
        <v>25.7</v>
      </c>
      <c r="P2913" s="158">
        <v>332.6</v>
      </c>
      <c r="Q2913" s="158">
        <v>325.4</v>
      </c>
      <c r="R2913" s="770"/>
      <c r="S2913" s="158">
        <v>329</v>
      </c>
      <c r="T2913" s="158">
        <v>658</v>
      </c>
      <c r="U2913" s="103">
        <v>3.43</v>
      </c>
      <c r="V2913" s="158">
        <v>1</v>
      </c>
    </row>
    <row r="2914" s="20" customFormat="1" spans="1:22">
      <c r="A2914" s="751"/>
      <c r="B2914" s="748"/>
      <c r="C2914" s="749"/>
      <c r="D2914" s="750" t="s">
        <v>1168</v>
      </c>
      <c r="E2914" s="158">
        <v>108.5</v>
      </c>
      <c r="F2914" s="158">
        <v>164</v>
      </c>
      <c r="G2914" s="158">
        <v>6.15</v>
      </c>
      <c r="H2914" s="158">
        <v>31.89</v>
      </c>
      <c r="I2914" s="158">
        <v>518.54</v>
      </c>
      <c r="J2914" s="158">
        <v>22.5</v>
      </c>
      <c r="K2914" s="158">
        <v>70.56</v>
      </c>
      <c r="L2914" s="158">
        <v>128.77</v>
      </c>
      <c r="M2914" s="158">
        <v>117.95</v>
      </c>
      <c r="N2914" s="158">
        <v>91.6</v>
      </c>
      <c r="O2914" s="158">
        <v>26.12</v>
      </c>
      <c r="P2914" s="158">
        <v>218.44</v>
      </c>
      <c r="Q2914" s="158">
        <v>214.48</v>
      </c>
      <c r="R2914" s="770"/>
      <c r="S2914" s="158">
        <v>216.96</v>
      </c>
      <c r="T2914" s="158">
        <v>688.73</v>
      </c>
      <c r="U2914" s="103">
        <v>3.07</v>
      </c>
      <c r="V2914" s="158">
        <v>1</v>
      </c>
    </row>
    <row r="2915" s="20" customFormat="1" spans="1:22">
      <c r="A2915" s="751"/>
      <c r="B2915" s="748"/>
      <c r="C2915" s="749"/>
      <c r="D2915" s="752" t="s">
        <v>788</v>
      </c>
      <c r="E2915" s="753">
        <v>110.1</v>
      </c>
      <c r="F2915" s="753">
        <v>165</v>
      </c>
      <c r="G2915" s="753">
        <v>7.34</v>
      </c>
      <c r="H2915" s="753">
        <v>32.42</v>
      </c>
      <c r="I2915" s="753">
        <v>441.69</v>
      </c>
      <c r="J2915" s="753">
        <v>21.8</v>
      </c>
      <c r="K2915" s="753">
        <v>67.24</v>
      </c>
      <c r="L2915" s="753">
        <v>130.95</v>
      </c>
      <c r="M2915" s="753">
        <v>122.96</v>
      </c>
      <c r="N2915" s="753">
        <v>93.9</v>
      </c>
      <c r="O2915" s="753">
        <v>25.46</v>
      </c>
      <c r="P2915" s="753">
        <v>218.44</v>
      </c>
      <c r="Q2915" s="753">
        <v>214.48</v>
      </c>
      <c r="R2915" s="770"/>
      <c r="S2915" s="753">
        <v>216.96</v>
      </c>
      <c r="T2915" s="753">
        <v>653.61</v>
      </c>
      <c r="U2915" s="103">
        <v>4.32</v>
      </c>
      <c r="V2915" s="753">
        <v>1</v>
      </c>
    </row>
    <row r="2916" s="20" customFormat="1" spans="1:22">
      <c r="A2916" s="751"/>
      <c r="B2916" s="748"/>
      <c r="C2916" s="749"/>
      <c r="D2916" s="750" t="s">
        <v>854</v>
      </c>
      <c r="E2916" s="158">
        <v>107.9</v>
      </c>
      <c r="F2916" s="158">
        <v>162</v>
      </c>
      <c r="G2916" s="158">
        <v>8.5</v>
      </c>
      <c r="H2916" s="158">
        <v>31.9</v>
      </c>
      <c r="I2916" s="158">
        <v>375.29</v>
      </c>
      <c r="J2916" s="158">
        <v>21.3</v>
      </c>
      <c r="K2916" s="158">
        <v>66.77</v>
      </c>
      <c r="L2916" s="158">
        <v>131.3</v>
      </c>
      <c r="M2916" s="158">
        <v>124.87</v>
      </c>
      <c r="N2916" s="158">
        <v>95.1</v>
      </c>
      <c r="O2916" s="158">
        <v>26.8</v>
      </c>
      <c r="P2916" s="158">
        <v>357.24</v>
      </c>
      <c r="Q2916" s="158">
        <v>348.17</v>
      </c>
      <c r="R2916" s="770"/>
      <c r="S2916" s="158">
        <v>352.71</v>
      </c>
      <c r="T2916" s="158">
        <v>705.41</v>
      </c>
      <c r="U2916" s="103">
        <v>3.16</v>
      </c>
      <c r="V2916" s="158">
        <v>1</v>
      </c>
    </row>
    <row r="2917" s="20" customFormat="1" spans="1:22">
      <c r="A2917" s="751"/>
      <c r="B2917" s="748"/>
      <c r="C2917" s="749"/>
      <c r="D2917" s="752" t="s">
        <v>733</v>
      </c>
      <c r="E2917" s="753">
        <v>112.1</v>
      </c>
      <c r="F2917" s="753">
        <v>166</v>
      </c>
      <c r="G2917" s="753">
        <v>7.15</v>
      </c>
      <c r="H2917" s="753">
        <v>28.33</v>
      </c>
      <c r="I2917" s="753">
        <v>396.22</v>
      </c>
      <c r="J2917" s="753">
        <v>21.5</v>
      </c>
      <c r="K2917" s="753">
        <v>75.89</v>
      </c>
      <c r="L2917" s="753">
        <v>136.79</v>
      </c>
      <c r="M2917" s="753">
        <v>128.28</v>
      </c>
      <c r="N2917" s="753">
        <v>93.78</v>
      </c>
      <c r="O2917" s="753">
        <v>25.93</v>
      </c>
      <c r="P2917" s="753">
        <v>177.85</v>
      </c>
      <c r="Q2917" s="753">
        <v>173.55</v>
      </c>
      <c r="R2917" s="770"/>
      <c r="S2917" s="753">
        <v>175.7</v>
      </c>
      <c r="T2917" s="753">
        <v>691.48</v>
      </c>
      <c r="U2917" s="103">
        <v>3.18</v>
      </c>
      <c r="V2917" s="158">
        <v>1</v>
      </c>
    </row>
    <row r="2918" s="20" customFormat="1" spans="1:22">
      <c r="A2918" s="754"/>
      <c r="B2918" s="748"/>
      <c r="C2918" s="749"/>
      <c r="D2918" s="755" t="s">
        <v>580</v>
      </c>
      <c r="E2918" s="756">
        <v>110.1</v>
      </c>
      <c r="F2918" s="756">
        <v>164.5</v>
      </c>
      <c r="G2918" s="756">
        <v>7.34</v>
      </c>
      <c r="H2918" s="756">
        <v>30.49</v>
      </c>
      <c r="I2918" s="756">
        <v>419.29</v>
      </c>
      <c r="J2918" s="756">
        <v>21.78</v>
      </c>
      <c r="K2918" s="756">
        <v>71.62</v>
      </c>
      <c r="L2918" s="756">
        <v>133.25</v>
      </c>
      <c r="M2918" s="756">
        <v>125.21</v>
      </c>
      <c r="N2918" s="756">
        <v>94</v>
      </c>
      <c r="O2918" s="756">
        <v>26.05</v>
      </c>
      <c r="P2918" s="756">
        <v>279.15</v>
      </c>
      <c r="Q2918" s="756">
        <v>275.68</v>
      </c>
      <c r="R2918" s="770"/>
      <c r="S2918" s="756">
        <v>277.58</v>
      </c>
      <c r="T2918" s="756">
        <v>690.92</v>
      </c>
      <c r="U2918" s="122">
        <v>3.36</v>
      </c>
      <c r="V2918" s="756">
        <v>1</v>
      </c>
    </row>
  </sheetData>
  <mergeCells count="629">
    <mergeCell ref="P1:S1"/>
    <mergeCell ref="A1:A2"/>
    <mergeCell ref="A3:A12"/>
    <mergeCell ref="A13:A23"/>
    <mergeCell ref="A24:A34"/>
    <mergeCell ref="A35:A44"/>
    <mergeCell ref="A45:A55"/>
    <mergeCell ref="A56:A66"/>
    <mergeCell ref="A67:A79"/>
    <mergeCell ref="A80:A92"/>
    <mergeCell ref="A93:A103"/>
    <mergeCell ref="A104:A116"/>
    <mergeCell ref="A117:A129"/>
    <mergeCell ref="A130:A140"/>
    <mergeCell ref="A141:A152"/>
    <mergeCell ref="A153:A164"/>
    <mergeCell ref="A165:A175"/>
    <mergeCell ref="A176:A187"/>
    <mergeCell ref="A188:A199"/>
    <mergeCell ref="A200:A210"/>
    <mergeCell ref="A211:A223"/>
    <mergeCell ref="A224:A235"/>
    <mergeCell ref="A236:A246"/>
    <mergeCell ref="A247:A259"/>
    <mergeCell ref="A260:A271"/>
    <mergeCell ref="A272:A282"/>
    <mergeCell ref="A283:A295"/>
    <mergeCell ref="A296:A307"/>
    <mergeCell ref="A308:A318"/>
    <mergeCell ref="A319:A331"/>
    <mergeCell ref="A332:A343"/>
    <mergeCell ref="A344:A354"/>
    <mergeCell ref="A355:A366"/>
    <mergeCell ref="A367:A378"/>
    <mergeCell ref="A379:A387"/>
    <mergeCell ref="A388:A399"/>
    <mergeCell ref="A400:A411"/>
    <mergeCell ref="A412:A420"/>
    <mergeCell ref="A421:A432"/>
    <mergeCell ref="A433:A444"/>
    <mergeCell ref="A445:A453"/>
    <mergeCell ref="A454:A464"/>
    <mergeCell ref="A465:A475"/>
    <mergeCell ref="A476:A483"/>
    <mergeCell ref="A484:A494"/>
    <mergeCell ref="A495:A505"/>
    <mergeCell ref="A506:A513"/>
    <mergeCell ref="A514:A524"/>
    <mergeCell ref="A525:A535"/>
    <mergeCell ref="A536:A543"/>
    <mergeCell ref="A544:A554"/>
    <mergeCell ref="A555:A566"/>
    <mergeCell ref="A567:A575"/>
    <mergeCell ref="A576:A582"/>
    <mergeCell ref="A583:A589"/>
    <mergeCell ref="A590:A595"/>
    <mergeCell ref="A596:A607"/>
    <mergeCell ref="A608:A620"/>
    <mergeCell ref="A621:A627"/>
    <mergeCell ref="A628:A639"/>
    <mergeCell ref="A640:A652"/>
    <mergeCell ref="A653:A659"/>
    <mergeCell ref="A660:A671"/>
    <mergeCell ref="A672:A684"/>
    <mergeCell ref="A685:A691"/>
    <mergeCell ref="A692:A703"/>
    <mergeCell ref="A704:A714"/>
    <mergeCell ref="A715:A725"/>
    <mergeCell ref="A726:A737"/>
    <mergeCell ref="A738:A749"/>
    <mergeCell ref="A750:A760"/>
    <mergeCell ref="A761:A771"/>
    <mergeCell ref="A772:A782"/>
    <mergeCell ref="A783:A793"/>
    <mergeCell ref="A794:A804"/>
    <mergeCell ref="A805:A815"/>
    <mergeCell ref="A816:A826"/>
    <mergeCell ref="A827:A837"/>
    <mergeCell ref="A838:A848"/>
    <mergeCell ref="A849:A859"/>
    <mergeCell ref="A860:A870"/>
    <mergeCell ref="A871:A881"/>
    <mergeCell ref="A882:A892"/>
    <mergeCell ref="A893:A903"/>
    <mergeCell ref="A904:A914"/>
    <mergeCell ref="A915:A925"/>
    <mergeCell ref="A926:A937"/>
    <mergeCell ref="A938:A949"/>
    <mergeCell ref="A950:A960"/>
    <mergeCell ref="A961:A972"/>
    <mergeCell ref="A973:A984"/>
    <mergeCell ref="A985:A995"/>
    <mergeCell ref="A996:A1007"/>
    <mergeCell ref="A1008:A1019"/>
    <mergeCell ref="A1020:A1030"/>
    <mergeCell ref="A1031:A1042"/>
    <mergeCell ref="A1043:A1054"/>
    <mergeCell ref="A1055:A1065"/>
    <mergeCell ref="A1066:A1077"/>
    <mergeCell ref="A1078:A1089"/>
    <mergeCell ref="A1090:A1097"/>
    <mergeCell ref="A1098:A1109"/>
    <mergeCell ref="A1110:A1121"/>
    <mergeCell ref="A1122:A1129"/>
    <mergeCell ref="A1130:A1141"/>
    <mergeCell ref="A1142:A1153"/>
    <mergeCell ref="A1154:A1161"/>
    <mergeCell ref="A1162:A1173"/>
    <mergeCell ref="A1174:A1185"/>
    <mergeCell ref="A1186:A1193"/>
    <mergeCell ref="A1194:A1205"/>
    <mergeCell ref="A1206:A1217"/>
    <mergeCell ref="A1218:A1225"/>
    <mergeCell ref="A1226:A1238"/>
    <mergeCell ref="A1239:A1251"/>
    <mergeCell ref="A1252:A1262"/>
    <mergeCell ref="A1263:A1275"/>
    <mergeCell ref="A1276:A1288"/>
    <mergeCell ref="A1289:A1299"/>
    <mergeCell ref="A1300:A1311"/>
    <mergeCell ref="A1312:A1321"/>
    <mergeCell ref="A1322:A1332"/>
    <mergeCell ref="A1333:A1343"/>
    <mergeCell ref="A1344:A1354"/>
    <mergeCell ref="A1355:A1361"/>
    <mergeCell ref="A1362:A1372"/>
    <mergeCell ref="A1373:A1383"/>
    <mergeCell ref="A1384:A1390"/>
    <mergeCell ref="A1391:A1401"/>
    <mergeCell ref="A1402:A1412"/>
    <mergeCell ref="A1413:A1419"/>
    <mergeCell ref="A1420:A1432"/>
    <mergeCell ref="A1433:A1445"/>
    <mergeCell ref="A1446:A1455"/>
    <mergeCell ref="A1456:A1468"/>
    <mergeCell ref="A1469:A1480"/>
    <mergeCell ref="A1481:A1490"/>
    <mergeCell ref="A1491:A1503"/>
    <mergeCell ref="A1504:A1515"/>
    <mergeCell ref="A1516:A1525"/>
    <mergeCell ref="A1526:A1538"/>
    <mergeCell ref="A1539:A1550"/>
    <mergeCell ref="A1551:A1560"/>
    <mergeCell ref="A1561:A1572"/>
    <mergeCell ref="A1573:A1583"/>
    <mergeCell ref="A1584:A1595"/>
    <mergeCell ref="A1596:A1607"/>
    <mergeCell ref="A1608:A1618"/>
    <mergeCell ref="A1619:A1630"/>
    <mergeCell ref="A1631:A1642"/>
    <mergeCell ref="A1643:A1653"/>
    <mergeCell ref="A1654:A1665"/>
    <mergeCell ref="A1666:A1678"/>
    <mergeCell ref="A1679:A1690"/>
    <mergeCell ref="A1691:A1699"/>
    <mergeCell ref="A1700:A1712"/>
    <mergeCell ref="A1713:A1724"/>
    <mergeCell ref="A1725:A1733"/>
    <mergeCell ref="A1734:A1745"/>
    <mergeCell ref="A1746:A1757"/>
    <mergeCell ref="A1758:A1766"/>
    <mergeCell ref="A1767:A1778"/>
    <mergeCell ref="A1779:A1790"/>
    <mergeCell ref="A1791:A1799"/>
    <mergeCell ref="A1800:A1811"/>
    <mergeCell ref="A1812:A1823"/>
    <mergeCell ref="A1824:A1832"/>
    <mergeCell ref="A1833:A1844"/>
    <mergeCell ref="A1845:A1856"/>
    <mergeCell ref="A1857:A1865"/>
    <mergeCell ref="A1866:A1879"/>
    <mergeCell ref="A1880:A1891"/>
    <mergeCell ref="A1892:A1900"/>
    <mergeCell ref="A1901:A1913"/>
    <mergeCell ref="A1914:A1927"/>
    <mergeCell ref="A1928:A1936"/>
    <mergeCell ref="A1937:A1949"/>
    <mergeCell ref="A1950:A1963"/>
    <mergeCell ref="A1964:A1972"/>
    <mergeCell ref="A1973:A1986"/>
    <mergeCell ref="A1987:A1998"/>
    <mergeCell ref="A1999:A2007"/>
    <mergeCell ref="A2008:A2019"/>
    <mergeCell ref="A2020:A2030"/>
    <mergeCell ref="A2031:A2041"/>
    <mergeCell ref="A2042:A2053"/>
    <mergeCell ref="A2054:A2065"/>
    <mergeCell ref="A2066:A2076"/>
    <mergeCell ref="A2077:A2087"/>
    <mergeCell ref="A2088:A2099"/>
    <mergeCell ref="A2100:A2108"/>
    <mergeCell ref="A2109:A2120"/>
    <mergeCell ref="A2121:A2131"/>
    <mergeCell ref="A2132:A2142"/>
    <mergeCell ref="A2143:A2154"/>
    <mergeCell ref="A2155:A2166"/>
    <mergeCell ref="A2167:A2177"/>
    <mergeCell ref="A2178:A2189"/>
    <mergeCell ref="A2190:A2201"/>
    <mergeCell ref="A2202:A2211"/>
    <mergeCell ref="A2212:A2223"/>
    <mergeCell ref="A2224:A2235"/>
    <mergeCell ref="A2236:A2245"/>
    <mergeCell ref="A2246:A2257"/>
    <mergeCell ref="A2258:A2269"/>
    <mergeCell ref="A2270:A2279"/>
    <mergeCell ref="A2280:A2290"/>
    <mergeCell ref="A2291:A2301"/>
    <mergeCell ref="A2302:A2308"/>
    <mergeCell ref="A2309:A2319"/>
    <mergeCell ref="A2320:A2330"/>
    <mergeCell ref="A2331:A2337"/>
    <mergeCell ref="A2338:A2348"/>
    <mergeCell ref="A2349:A2359"/>
    <mergeCell ref="A2360:A2366"/>
    <mergeCell ref="A2367:A2377"/>
    <mergeCell ref="A2378:A2388"/>
    <mergeCell ref="A2389:A2395"/>
    <mergeCell ref="A2396:A2406"/>
    <mergeCell ref="A2407:A2417"/>
    <mergeCell ref="A2418:A2424"/>
    <mergeCell ref="A2425:A2435"/>
    <mergeCell ref="A2436:A2446"/>
    <mergeCell ref="A2447:A2453"/>
    <mergeCell ref="A2454:A2464"/>
    <mergeCell ref="A2465:A2475"/>
    <mergeCell ref="A2476:A2482"/>
    <mergeCell ref="A2483:A2489"/>
    <mergeCell ref="A2490:A2496"/>
    <mergeCell ref="A2497:A2503"/>
    <mergeCell ref="A2504:A2510"/>
    <mergeCell ref="A2511:A2517"/>
    <mergeCell ref="A2518:A2524"/>
    <mergeCell ref="A2525:A2536"/>
    <mergeCell ref="A2537:A2548"/>
    <mergeCell ref="A2549:A2557"/>
    <mergeCell ref="A2558:A2569"/>
    <mergeCell ref="A2570:A2581"/>
    <mergeCell ref="A2582:A2589"/>
    <mergeCell ref="A2590:A2600"/>
    <mergeCell ref="A2601:A2611"/>
    <mergeCell ref="A2612:A2622"/>
    <mergeCell ref="A2623:A2635"/>
    <mergeCell ref="A2636:A2647"/>
    <mergeCell ref="A2648:A2657"/>
    <mergeCell ref="A2658:A2668"/>
    <mergeCell ref="A2669:A2679"/>
    <mergeCell ref="A2680:A2688"/>
    <mergeCell ref="A2689:A2701"/>
    <mergeCell ref="A2702:A2712"/>
    <mergeCell ref="A2713:A2721"/>
    <mergeCell ref="A2722:A2733"/>
    <mergeCell ref="A2734:A2745"/>
    <mergeCell ref="A2746:A2755"/>
    <mergeCell ref="A2756:A2767"/>
    <mergeCell ref="A2768:A2779"/>
    <mergeCell ref="A2780:A2787"/>
    <mergeCell ref="A2788:A2799"/>
    <mergeCell ref="A2800:A2811"/>
    <mergeCell ref="A2812:A2819"/>
    <mergeCell ref="A2820:A2831"/>
    <mergeCell ref="A2832:A2843"/>
    <mergeCell ref="A2844:A2851"/>
    <mergeCell ref="A2852:A2863"/>
    <mergeCell ref="A2864:A2875"/>
    <mergeCell ref="A2876:A2883"/>
    <mergeCell ref="A2884:A2893"/>
    <mergeCell ref="A2894:A2904"/>
    <mergeCell ref="A2905:A2911"/>
    <mergeCell ref="A2912:A2918"/>
    <mergeCell ref="B1:B2"/>
    <mergeCell ref="B3:B34"/>
    <mergeCell ref="B35:B66"/>
    <mergeCell ref="B67:B103"/>
    <mergeCell ref="B104:B140"/>
    <mergeCell ref="B141:B175"/>
    <mergeCell ref="B176:B210"/>
    <mergeCell ref="B211:B246"/>
    <mergeCell ref="B247:B282"/>
    <mergeCell ref="B283:B318"/>
    <mergeCell ref="B319:B354"/>
    <mergeCell ref="B355:B387"/>
    <mergeCell ref="B388:B420"/>
    <mergeCell ref="B421:B453"/>
    <mergeCell ref="B454:B483"/>
    <mergeCell ref="B484:B513"/>
    <mergeCell ref="B514:B543"/>
    <mergeCell ref="B544:B575"/>
    <mergeCell ref="B576:B595"/>
    <mergeCell ref="B596:B627"/>
    <mergeCell ref="B628:B659"/>
    <mergeCell ref="B660:B691"/>
    <mergeCell ref="B692:B725"/>
    <mergeCell ref="B726:B760"/>
    <mergeCell ref="B761:B793"/>
    <mergeCell ref="B794:B826"/>
    <mergeCell ref="B827:B859"/>
    <mergeCell ref="B860:B892"/>
    <mergeCell ref="B893:B925"/>
    <mergeCell ref="B926:B960"/>
    <mergeCell ref="B961:B995"/>
    <mergeCell ref="B996:B1030"/>
    <mergeCell ref="B1031:B1065"/>
    <mergeCell ref="B1066:B1097"/>
    <mergeCell ref="B1098:B1129"/>
    <mergeCell ref="B1130:B1161"/>
    <mergeCell ref="B1162:B1193"/>
    <mergeCell ref="B1194:B1225"/>
    <mergeCell ref="B1226:B1262"/>
    <mergeCell ref="B1263:B1299"/>
    <mergeCell ref="B1300:B1332"/>
    <mergeCell ref="B1333:B1361"/>
    <mergeCell ref="B1362:B1390"/>
    <mergeCell ref="B1391:B1419"/>
    <mergeCell ref="B1420:B1455"/>
    <mergeCell ref="B1456:B1490"/>
    <mergeCell ref="B1491:B1525"/>
    <mergeCell ref="B1526:B1560"/>
    <mergeCell ref="B1561:B1595"/>
    <mergeCell ref="B1596:B1630"/>
    <mergeCell ref="B1631:B1665"/>
    <mergeCell ref="B1666:B1699"/>
    <mergeCell ref="B1700:B1733"/>
    <mergeCell ref="B1734:B1766"/>
    <mergeCell ref="B1767:B1799"/>
    <mergeCell ref="B1800:B1832"/>
    <mergeCell ref="B1833:B1865"/>
    <mergeCell ref="B1866:B1900"/>
    <mergeCell ref="B1901:B1936"/>
    <mergeCell ref="B1937:B1972"/>
    <mergeCell ref="B1973:B2007"/>
    <mergeCell ref="B2008:B2041"/>
    <mergeCell ref="B2042:B2076"/>
    <mergeCell ref="B2077:B2108"/>
    <mergeCell ref="B2109:B2142"/>
    <mergeCell ref="B2143:B2177"/>
    <mergeCell ref="B2178:B2211"/>
    <mergeCell ref="B2212:B2245"/>
    <mergeCell ref="B2246:B2279"/>
    <mergeCell ref="B2280:B2308"/>
    <mergeCell ref="B2309:B2337"/>
    <mergeCell ref="B2338:B2366"/>
    <mergeCell ref="B2367:B2395"/>
    <mergeCell ref="B2396:B2424"/>
    <mergeCell ref="B2425:B2453"/>
    <mergeCell ref="B2454:B2482"/>
    <mergeCell ref="B2483:B2503"/>
    <mergeCell ref="B2504:B2524"/>
    <mergeCell ref="B2525:B2557"/>
    <mergeCell ref="B2558:B2589"/>
    <mergeCell ref="B2590:B2622"/>
    <mergeCell ref="B2623:B2657"/>
    <mergeCell ref="B2658:B2688"/>
    <mergeCell ref="B2689:B2721"/>
    <mergeCell ref="B2722:B2755"/>
    <mergeCell ref="B2756:B2787"/>
    <mergeCell ref="B2788:B2819"/>
    <mergeCell ref="B2820:B2851"/>
    <mergeCell ref="B2852:B2883"/>
    <mergeCell ref="B2884:B2911"/>
    <mergeCell ref="C3:C12"/>
    <mergeCell ref="C13:C23"/>
    <mergeCell ref="C24:C34"/>
    <mergeCell ref="C35:C44"/>
    <mergeCell ref="C45:C55"/>
    <mergeCell ref="C56:C66"/>
    <mergeCell ref="C67:C79"/>
    <mergeCell ref="C80:C92"/>
    <mergeCell ref="C93:C103"/>
    <mergeCell ref="C104:C116"/>
    <mergeCell ref="C117:C129"/>
    <mergeCell ref="C130:C140"/>
    <mergeCell ref="C141:C152"/>
    <mergeCell ref="C153:C164"/>
    <mergeCell ref="C165:C175"/>
    <mergeCell ref="C176:C187"/>
    <mergeCell ref="C188:C199"/>
    <mergeCell ref="C200:C210"/>
    <mergeCell ref="C211:C223"/>
    <mergeCell ref="C224:C235"/>
    <mergeCell ref="C236:C246"/>
    <mergeCell ref="C247:C259"/>
    <mergeCell ref="C260:C271"/>
    <mergeCell ref="C272:C282"/>
    <mergeCell ref="C283:C295"/>
    <mergeCell ref="C296:C307"/>
    <mergeCell ref="C308:C318"/>
    <mergeCell ref="C319:C331"/>
    <mergeCell ref="C332:C343"/>
    <mergeCell ref="C344:C354"/>
    <mergeCell ref="C355:C366"/>
    <mergeCell ref="C367:C378"/>
    <mergeCell ref="C379:C387"/>
    <mergeCell ref="C388:C399"/>
    <mergeCell ref="C400:C411"/>
    <mergeCell ref="C412:C420"/>
    <mergeCell ref="C421:C432"/>
    <mergeCell ref="C433:C444"/>
    <mergeCell ref="C445:C453"/>
    <mergeCell ref="C454:C464"/>
    <mergeCell ref="C465:C475"/>
    <mergeCell ref="C476:C483"/>
    <mergeCell ref="C484:C494"/>
    <mergeCell ref="C495:C505"/>
    <mergeCell ref="C506:C513"/>
    <mergeCell ref="C514:C524"/>
    <mergeCell ref="C525:C535"/>
    <mergeCell ref="C536:C543"/>
    <mergeCell ref="C544:C554"/>
    <mergeCell ref="C555:C566"/>
    <mergeCell ref="C567:C575"/>
    <mergeCell ref="C576:C582"/>
    <mergeCell ref="C583:C589"/>
    <mergeCell ref="C590:C595"/>
    <mergeCell ref="C596:C607"/>
    <mergeCell ref="C608:C620"/>
    <mergeCell ref="C621:C627"/>
    <mergeCell ref="C628:C639"/>
    <mergeCell ref="C640:C652"/>
    <mergeCell ref="C653:C659"/>
    <mergeCell ref="C660:C671"/>
    <mergeCell ref="C672:C684"/>
    <mergeCell ref="C685:C691"/>
    <mergeCell ref="C692:C703"/>
    <mergeCell ref="C704:C714"/>
    <mergeCell ref="C715:C725"/>
    <mergeCell ref="C726:C737"/>
    <mergeCell ref="C738:C749"/>
    <mergeCell ref="C750:C760"/>
    <mergeCell ref="C761:C771"/>
    <mergeCell ref="C772:C782"/>
    <mergeCell ref="C783:C793"/>
    <mergeCell ref="C794:C804"/>
    <mergeCell ref="C805:C815"/>
    <mergeCell ref="C816:C826"/>
    <mergeCell ref="C827:C837"/>
    <mergeCell ref="C838:C848"/>
    <mergeCell ref="C849:C859"/>
    <mergeCell ref="C860:C870"/>
    <mergeCell ref="C871:C881"/>
    <mergeCell ref="C882:C892"/>
    <mergeCell ref="C893:C903"/>
    <mergeCell ref="C904:C914"/>
    <mergeCell ref="C915:C925"/>
    <mergeCell ref="C926:C937"/>
    <mergeCell ref="C938:C949"/>
    <mergeCell ref="C950:C960"/>
    <mergeCell ref="C961:C972"/>
    <mergeCell ref="C973:C984"/>
    <mergeCell ref="C985:C995"/>
    <mergeCell ref="C996:C1007"/>
    <mergeCell ref="C1008:C1019"/>
    <mergeCell ref="C1020:C1030"/>
    <mergeCell ref="C1031:C1042"/>
    <mergeCell ref="C1043:C1054"/>
    <mergeCell ref="C1055:C1065"/>
    <mergeCell ref="C1066:C1077"/>
    <mergeCell ref="C1078:C1089"/>
    <mergeCell ref="C1090:C1097"/>
    <mergeCell ref="C1098:C1109"/>
    <mergeCell ref="C1110:C1121"/>
    <mergeCell ref="C1122:C1129"/>
    <mergeCell ref="C1130:C1141"/>
    <mergeCell ref="C1142:C1153"/>
    <mergeCell ref="C1154:C1161"/>
    <mergeCell ref="C1162:C1173"/>
    <mergeCell ref="C1174:C1185"/>
    <mergeCell ref="C1186:C1193"/>
    <mergeCell ref="C1194:C1205"/>
    <mergeCell ref="C1206:C1217"/>
    <mergeCell ref="C1218:C1225"/>
    <mergeCell ref="C1226:C1238"/>
    <mergeCell ref="C1239:C1251"/>
    <mergeCell ref="C1252:C1262"/>
    <mergeCell ref="C1263:C1275"/>
    <mergeCell ref="C1276:C1288"/>
    <mergeCell ref="C1289:C1299"/>
    <mergeCell ref="C1300:C1311"/>
    <mergeCell ref="C1312:C1321"/>
    <mergeCell ref="C1322:C1332"/>
    <mergeCell ref="C1333:C1343"/>
    <mergeCell ref="C1344:C1354"/>
    <mergeCell ref="C1355:C1361"/>
    <mergeCell ref="C1362:C1372"/>
    <mergeCell ref="C1373:C1383"/>
    <mergeCell ref="C1384:C1390"/>
    <mergeCell ref="C1391:C1401"/>
    <mergeCell ref="C1402:C1412"/>
    <mergeCell ref="C1413:C1419"/>
    <mergeCell ref="C1420:C1432"/>
    <mergeCell ref="C1433:C1445"/>
    <mergeCell ref="C1446:C1455"/>
    <mergeCell ref="C1456:C1468"/>
    <mergeCell ref="C1469:C1480"/>
    <mergeCell ref="C1481:C1490"/>
    <mergeCell ref="C1491:C1503"/>
    <mergeCell ref="C1504:C1515"/>
    <mergeCell ref="C1516:C1525"/>
    <mergeCell ref="C1526:C1538"/>
    <mergeCell ref="C1539:C1550"/>
    <mergeCell ref="C1551:C1560"/>
    <mergeCell ref="C1561:C1572"/>
    <mergeCell ref="C1573:C1583"/>
    <mergeCell ref="C1584:C1595"/>
    <mergeCell ref="C1596:C1607"/>
    <mergeCell ref="C1608:C1618"/>
    <mergeCell ref="C1619:C1630"/>
    <mergeCell ref="C1631:C1642"/>
    <mergeCell ref="C1643:C1653"/>
    <mergeCell ref="C1654:C1665"/>
    <mergeCell ref="C1666:C1678"/>
    <mergeCell ref="C1679:C1690"/>
    <mergeCell ref="C1691:C1699"/>
    <mergeCell ref="C1700:C1712"/>
    <mergeCell ref="C1713:C1724"/>
    <mergeCell ref="C1725:C1733"/>
    <mergeCell ref="C1734:C1745"/>
    <mergeCell ref="C1746:C1757"/>
    <mergeCell ref="C1758:C1766"/>
    <mergeCell ref="C1767:C1778"/>
    <mergeCell ref="C1779:C1790"/>
    <mergeCell ref="C1791:C1799"/>
    <mergeCell ref="C1800:C1811"/>
    <mergeCell ref="C1812:C1823"/>
    <mergeCell ref="C1824:C1832"/>
    <mergeCell ref="C1833:C1844"/>
    <mergeCell ref="C1845:C1856"/>
    <mergeCell ref="C1857:C1865"/>
    <mergeCell ref="C1866:C1879"/>
    <mergeCell ref="C1880:C1891"/>
    <mergeCell ref="C1892:C1900"/>
    <mergeCell ref="C1901:C1913"/>
    <mergeCell ref="C1914:C1927"/>
    <mergeCell ref="C1928:C1936"/>
    <mergeCell ref="C1937:C1949"/>
    <mergeCell ref="C1950:C1963"/>
    <mergeCell ref="C1964:C1972"/>
    <mergeCell ref="C1973:C1986"/>
    <mergeCell ref="C1987:C1998"/>
    <mergeCell ref="C1999:C2007"/>
    <mergeCell ref="C2008:C2019"/>
    <mergeCell ref="C2020:C2030"/>
    <mergeCell ref="C2031:C2041"/>
    <mergeCell ref="C2042:C2053"/>
    <mergeCell ref="C2054:C2065"/>
    <mergeCell ref="C2066:C2076"/>
    <mergeCell ref="C2077:C2087"/>
    <mergeCell ref="C2088:C2099"/>
    <mergeCell ref="C2100:C2108"/>
    <mergeCell ref="C2109:C2120"/>
    <mergeCell ref="C2121:C2131"/>
    <mergeCell ref="C2132:C2142"/>
    <mergeCell ref="C2143:C2154"/>
    <mergeCell ref="C2155:C2166"/>
    <mergeCell ref="C2167:C2177"/>
    <mergeCell ref="C2178:C2189"/>
    <mergeCell ref="C2190:C2201"/>
    <mergeCell ref="C2202:C2211"/>
    <mergeCell ref="C2212:C2223"/>
    <mergeCell ref="C2224:C2235"/>
    <mergeCell ref="C2236:C2245"/>
    <mergeCell ref="C2246:C2257"/>
    <mergeCell ref="C2258:C2269"/>
    <mergeCell ref="C2270:C2279"/>
    <mergeCell ref="C2280:C2290"/>
    <mergeCell ref="C2291:C2301"/>
    <mergeCell ref="C2302:C2308"/>
    <mergeCell ref="C2309:C2319"/>
    <mergeCell ref="C2320:C2330"/>
    <mergeCell ref="C2331:C2337"/>
    <mergeCell ref="C2338:C2348"/>
    <mergeCell ref="C2349:C2359"/>
    <mergeCell ref="C2360:C2366"/>
    <mergeCell ref="C2367:C2377"/>
    <mergeCell ref="C2378:C2388"/>
    <mergeCell ref="C2389:C2395"/>
    <mergeCell ref="C2396:C2406"/>
    <mergeCell ref="C2407:C2417"/>
    <mergeCell ref="C2418:C2424"/>
    <mergeCell ref="C2425:C2435"/>
    <mergeCell ref="C2436:C2446"/>
    <mergeCell ref="C2447:C2453"/>
    <mergeCell ref="C2454:C2464"/>
    <mergeCell ref="C2465:C2475"/>
    <mergeCell ref="C2476:C2482"/>
    <mergeCell ref="C2483:C2489"/>
    <mergeCell ref="C2490:C2496"/>
    <mergeCell ref="C2497:C2503"/>
    <mergeCell ref="C2504:C2510"/>
    <mergeCell ref="C2511:C2517"/>
    <mergeCell ref="C2518:C2524"/>
    <mergeCell ref="C2525:C2536"/>
    <mergeCell ref="C2537:C2548"/>
    <mergeCell ref="C2549:C2557"/>
    <mergeCell ref="C2558:C2569"/>
    <mergeCell ref="C2570:C2581"/>
    <mergeCell ref="C2582:C2589"/>
    <mergeCell ref="C2590:C2600"/>
    <mergeCell ref="C2601:C2611"/>
    <mergeCell ref="C2612:C2622"/>
    <mergeCell ref="C2623:C2635"/>
    <mergeCell ref="C2636:C2647"/>
    <mergeCell ref="C2648:C2657"/>
    <mergeCell ref="C2658:C2668"/>
    <mergeCell ref="C2669:C2679"/>
    <mergeCell ref="C2680:C2688"/>
    <mergeCell ref="C2689:C2701"/>
    <mergeCell ref="C2702:C2712"/>
    <mergeCell ref="C2713:C2721"/>
    <mergeCell ref="C2722:C2733"/>
    <mergeCell ref="C2734:C2745"/>
    <mergeCell ref="C2746:C2755"/>
    <mergeCell ref="C2756:C2767"/>
    <mergeCell ref="C2768:C2779"/>
    <mergeCell ref="C2780:C2787"/>
    <mergeCell ref="C2788:C2799"/>
    <mergeCell ref="C2800:C2811"/>
    <mergeCell ref="C2812:C2819"/>
    <mergeCell ref="C2820:C2831"/>
    <mergeCell ref="C2832:C2843"/>
    <mergeCell ref="C2844:C2851"/>
    <mergeCell ref="C2852:C2863"/>
    <mergeCell ref="C2864:C2875"/>
    <mergeCell ref="C2876:C2883"/>
    <mergeCell ref="C2884:C2893"/>
    <mergeCell ref="C2894:C2904"/>
    <mergeCell ref="C2905:C2911"/>
    <mergeCell ref="D1:D2"/>
    <mergeCell ref="B2912:C291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水稻初审意见</vt:lpstr>
      <vt:lpstr>省区试品种综合性状表</vt:lpstr>
      <vt:lpstr>联合体品种综合性状表</vt:lpstr>
      <vt:lpstr>自主试验综合性状表</vt:lpstr>
      <vt:lpstr>扩区品种综合性状表</vt:lpstr>
      <vt:lpstr>农艺性状及产量详表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翟辰洋</cp:lastModifiedBy>
  <dcterms:created xsi:type="dcterms:W3CDTF">2006-09-16T00:00:00Z</dcterms:created>
  <dcterms:modified xsi:type="dcterms:W3CDTF">2021-02-05T02:35:40Z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