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初审会议\数据公示\"/>
    </mc:Choice>
  </mc:AlternateContent>
  <bookViews>
    <workbookView windowWidth="27945" windowHeight="12375" activeTab="1"/>
  </bookViews>
  <sheets>
    <sheet name="初审意见" sheetId="41" r:id="rId1"/>
    <sheet name="试验结果" sheetId="17" r:id="rId2"/>
  </sheets>
  <definedNames>
    <definedName name="_xlnm._FilterDatabase" localSheetId="1" hidden="1">试验结果!$A$2:$R$27</definedName>
    <definedName name="_xlnm.Print_Titles" localSheetId="1">试验结果!$1:$3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<sst xmlns="http://schemas.openxmlformats.org/spreadsheetml/2006/main" count="450" uniqueCount="110">
  <si>
    <t>小麦品种审定初审意见</t>
  </si>
  <si>
    <t>序号</t>
  </si>
  <si>
    <t>审定名称</t>
  </si>
  <si>
    <t>参试名称</t>
  </si>
  <si>
    <t>申请单位</t>
  </si>
  <si>
    <t>育种单位</t>
  </si>
  <si>
    <t>亲本来源</t>
  </si>
  <si>
    <t>适宜区域</t>
  </si>
  <si>
    <t>初审意见</t>
  </si>
  <si>
    <r>
      <rPr>
        <sz val="12"/>
        <color theme="1"/>
        <rFont val="宋体"/>
        <charset val="134"/>
      </rPr>
      <t>扬农</t>
    </r>
    <r>
      <rPr>
        <sz val="12"/>
        <color theme="1"/>
        <rFont val="Times New Roman"/>
        <charset val="134"/>
      </rPr>
      <t>611</t>
    </r>
  </si>
  <si>
    <t>扬州大学</t>
  </si>
  <si>
    <r>
      <rPr>
        <sz val="12"/>
        <color theme="1"/>
        <rFont val="宋体"/>
        <charset val="134"/>
      </rPr>
      <t>扬麦</t>
    </r>
    <r>
      <rPr>
        <sz val="12"/>
        <color theme="1"/>
        <rFont val="Times New Roman"/>
        <charset val="134"/>
      </rPr>
      <t>13/</t>
    </r>
    <r>
      <rPr>
        <sz val="12"/>
        <color theme="1"/>
        <rFont val="宋体"/>
        <charset val="134"/>
      </rPr>
      <t>宁麦</t>
    </r>
    <r>
      <rPr>
        <sz val="12"/>
        <color theme="1"/>
        <rFont val="Times New Roman"/>
        <charset val="134"/>
      </rPr>
      <t>8</t>
    </r>
    <r>
      <rPr>
        <sz val="12"/>
        <color theme="1"/>
        <rFont val="宋体"/>
        <charset val="134"/>
      </rPr>
      <t>号</t>
    </r>
  </si>
  <si>
    <t>适宜在江苏省淮南麦区种植</t>
  </si>
  <si>
    <t>通过</t>
  </si>
  <si>
    <r>
      <rPr>
        <sz val="12"/>
        <color theme="1"/>
        <rFont val="宋体"/>
        <charset val="134"/>
      </rPr>
      <t>盐麦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号</t>
    </r>
  </si>
  <si>
    <r>
      <rPr>
        <sz val="12"/>
        <color theme="1"/>
        <rFont val="宋体"/>
        <charset val="134"/>
      </rPr>
      <t>盐麦</t>
    </r>
    <r>
      <rPr>
        <sz val="12"/>
        <color theme="1"/>
        <rFont val="Times New Roman"/>
        <charset val="134"/>
      </rPr>
      <t>2218</t>
    </r>
  </si>
  <si>
    <t>盐城市盐都区农业科学研究所</t>
  </si>
  <si>
    <r>
      <rPr>
        <sz val="12"/>
        <color theme="1"/>
        <rFont val="宋体"/>
        <charset val="134"/>
      </rPr>
      <t>镇麦</t>
    </r>
    <r>
      <rPr>
        <sz val="12"/>
        <color theme="1"/>
        <rFont val="Times New Roman"/>
        <charset val="134"/>
      </rPr>
      <t>168/</t>
    </r>
    <r>
      <rPr>
        <sz val="12"/>
        <color theme="1"/>
        <rFont val="宋体"/>
        <charset val="134"/>
      </rPr>
      <t>宁麦</t>
    </r>
    <r>
      <rPr>
        <sz val="12"/>
        <color theme="1"/>
        <rFont val="Times New Roman"/>
        <charset val="134"/>
      </rPr>
      <t>26//</t>
    </r>
    <r>
      <rPr>
        <sz val="12"/>
        <color theme="1"/>
        <rFont val="宋体"/>
        <charset val="134"/>
      </rPr>
      <t>镇麦</t>
    </r>
    <r>
      <rPr>
        <sz val="12"/>
        <color theme="1"/>
        <rFont val="Times New Roman"/>
        <charset val="134"/>
      </rPr>
      <t>168</t>
    </r>
  </si>
  <si>
    <r>
      <rPr>
        <sz val="12"/>
        <color theme="1"/>
        <rFont val="宋体"/>
        <charset val="134"/>
      </rPr>
      <t>扬辐麦</t>
    </r>
    <r>
      <rPr>
        <sz val="12"/>
        <color theme="1"/>
        <rFont val="Times New Roman"/>
        <charset val="134"/>
      </rPr>
      <t>27</t>
    </r>
  </si>
  <si>
    <r>
      <rPr>
        <sz val="12"/>
        <color theme="1"/>
        <rFont val="宋体"/>
        <charset val="134"/>
      </rPr>
      <t>扬辐麦</t>
    </r>
    <r>
      <rPr>
        <sz val="12"/>
        <color theme="1"/>
        <rFont val="Times New Roman"/>
        <charset val="134"/>
      </rPr>
      <t>0040</t>
    </r>
  </si>
  <si>
    <t>江苏金土地种业有限公司、江苏里下河地区农业科学研究所</t>
  </si>
  <si>
    <r>
      <rPr>
        <sz val="12"/>
        <color theme="1"/>
        <rFont val="宋体"/>
        <charset val="134"/>
      </rPr>
      <t>扬辐麦</t>
    </r>
    <r>
      <rPr>
        <sz val="12"/>
        <color theme="1"/>
        <rFont val="Times New Roman"/>
        <charset val="134"/>
      </rPr>
      <t>7</t>
    </r>
    <r>
      <rPr>
        <sz val="12"/>
        <color theme="1"/>
        <rFont val="宋体"/>
        <charset val="134"/>
      </rPr>
      <t>号</t>
    </r>
    <r>
      <rPr>
        <sz val="12"/>
        <color theme="1"/>
        <rFont val="Times New Roman"/>
        <charset val="134"/>
      </rPr>
      <t>//</t>
    </r>
    <r>
      <rPr>
        <sz val="12"/>
        <color theme="1"/>
        <rFont val="宋体"/>
        <charset val="134"/>
      </rPr>
      <t>扬麦</t>
    </r>
    <r>
      <rPr>
        <sz val="12"/>
        <color theme="1"/>
        <rFont val="Times New Roman"/>
        <charset val="134"/>
      </rPr>
      <t>22/</t>
    </r>
    <r>
      <rPr>
        <sz val="12"/>
        <color theme="1"/>
        <rFont val="宋体"/>
        <charset val="134"/>
      </rPr>
      <t>宁麦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宋体"/>
        <charset val="134"/>
      </rPr>
      <t>物理诱变</t>
    </r>
  </si>
  <si>
    <r>
      <rPr>
        <sz val="12"/>
        <color theme="1"/>
        <rFont val="宋体"/>
        <charset val="134"/>
      </rPr>
      <t>长城麦</t>
    </r>
    <r>
      <rPr>
        <sz val="12"/>
        <color theme="1"/>
        <rFont val="Times New Roman"/>
        <charset val="134"/>
      </rPr>
      <t>001</t>
    </r>
  </si>
  <si>
    <r>
      <rPr>
        <sz val="12"/>
        <color theme="1"/>
        <rFont val="宋体"/>
        <charset val="134"/>
      </rPr>
      <t>瑞华麦</t>
    </r>
    <r>
      <rPr>
        <sz val="12"/>
        <color theme="1"/>
        <rFont val="Times New Roman"/>
        <charset val="134"/>
      </rPr>
      <t>509</t>
    </r>
  </si>
  <si>
    <t>江苏瑞华农业科技有限公司</t>
  </si>
  <si>
    <r>
      <rPr>
        <sz val="12"/>
        <color theme="1"/>
        <rFont val="宋体"/>
        <charset val="134"/>
      </rPr>
      <t>瑞华麦</t>
    </r>
    <r>
      <rPr>
        <sz val="12"/>
        <color theme="1"/>
        <rFont val="Times New Roman"/>
        <charset val="134"/>
      </rPr>
      <t>520/</t>
    </r>
    <r>
      <rPr>
        <sz val="12"/>
        <color theme="1"/>
        <rFont val="宋体"/>
        <charset val="134"/>
      </rPr>
      <t>百农</t>
    </r>
    <r>
      <rPr>
        <sz val="12"/>
        <color theme="1"/>
        <rFont val="Times New Roman"/>
        <charset val="134"/>
      </rPr>
      <t>AK58//</t>
    </r>
    <r>
      <rPr>
        <sz val="12"/>
        <color theme="1"/>
        <rFont val="宋体"/>
        <charset val="134"/>
      </rPr>
      <t>泛麦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号</t>
    </r>
  </si>
  <si>
    <t>适宜在江苏省淮北麦区种植</t>
  </si>
  <si>
    <r>
      <rPr>
        <sz val="12"/>
        <color theme="1"/>
        <rFont val="宋体"/>
        <charset val="134"/>
      </rPr>
      <t>保丰</t>
    </r>
    <r>
      <rPr>
        <sz val="12"/>
        <color theme="1"/>
        <rFont val="Times New Roman"/>
        <charset val="134"/>
      </rPr>
      <t>100</t>
    </r>
  </si>
  <si>
    <r>
      <rPr>
        <sz val="12"/>
        <color theme="1"/>
        <rFont val="宋体"/>
        <charset val="134"/>
      </rPr>
      <t>保麦</t>
    </r>
    <r>
      <rPr>
        <sz val="12"/>
        <color theme="1"/>
        <rFont val="Times New Roman"/>
        <charset val="134"/>
      </rPr>
      <t>222</t>
    </r>
  </si>
  <si>
    <t>江苏保丰农业科技有限公司</t>
  </si>
  <si>
    <r>
      <rPr>
        <sz val="12"/>
        <color theme="1"/>
        <rFont val="宋体"/>
        <charset val="134"/>
      </rPr>
      <t>保麦</t>
    </r>
    <r>
      <rPr>
        <sz val="12"/>
        <color theme="1"/>
        <rFont val="Times New Roman"/>
        <charset val="134"/>
      </rPr>
      <t>077/</t>
    </r>
    <r>
      <rPr>
        <sz val="12"/>
        <color theme="1"/>
        <rFont val="宋体"/>
        <charset val="134"/>
      </rPr>
      <t>漯麦</t>
    </r>
    <r>
      <rPr>
        <sz val="12"/>
        <color theme="1"/>
        <rFont val="Times New Roman"/>
        <charset val="134"/>
      </rPr>
      <t>2903//BD203</t>
    </r>
  </si>
  <si>
    <r>
      <rPr>
        <sz val="12"/>
        <color theme="1"/>
        <rFont val="宋体"/>
        <charset val="134"/>
      </rPr>
      <t>淮麦</t>
    </r>
    <r>
      <rPr>
        <sz val="12"/>
        <color theme="1"/>
        <rFont val="Times New Roman"/>
        <charset val="134"/>
      </rPr>
      <t>68</t>
    </r>
  </si>
  <si>
    <r>
      <rPr>
        <sz val="12"/>
        <color theme="1"/>
        <rFont val="宋体"/>
        <charset val="134"/>
      </rPr>
      <t>淮麦</t>
    </r>
    <r>
      <rPr>
        <sz val="12"/>
        <color theme="1"/>
        <rFont val="Times New Roman"/>
        <charset val="134"/>
      </rPr>
      <t>15853</t>
    </r>
  </si>
  <si>
    <t>江苏徐淮地区淮阴农业科学研究所</t>
  </si>
  <si>
    <r>
      <rPr>
        <sz val="12"/>
        <color theme="1"/>
        <rFont val="宋体"/>
        <charset val="134"/>
      </rPr>
      <t>徐农</t>
    </r>
    <r>
      <rPr>
        <sz val="12"/>
        <color theme="1"/>
        <rFont val="Times New Roman"/>
        <charset val="134"/>
      </rPr>
      <t>029/</t>
    </r>
    <r>
      <rPr>
        <sz val="12"/>
        <color theme="1"/>
        <rFont val="宋体"/>
        <charset val="134"/>
      </rPr>
      <t>淮麦</t>
    </r>
    <r>
      <rPr>
        <sz val="12"/>
        <color theme="1"/>
        <rFont val="Times New Roman"/>
        <charset val="134"/>
      </rPr>
      <t>52</t>
    </r>
  </si>
  <si>
    <r>
      <rPr>
        <sz val="12"/>
        <color theme="1"/>
        <rFont val="宋体"/>
        <charset val="134"/>
      </rPr>
      <t>徐麦</t>
    </r>
    <r>
      <rPr>
        <sz val="12"/>
        <color theme="1"/>
        <rFont val="Times New Roman"/>
        <charset val="134"/>
      </rPr>
      <t>DH249</t>
    </r>
  </si>
  <si>
    <r>
      <rPr>
        <sz val="12"/>
        <color theme="1"/>
        <rFont val="宋体"/>
        <charset val="134"/>
      </rPr>
      <t>徐麦</t>
    </r>
    <r>
      <rPr>
        <sz val="12"/>
        <color theme="1"/>
        <rFont val="Times New Roman"/>
        <charset val="134"/>
      </rPr>
      <t>21249</t>
    </r>
  </si>
  <si>
    <t>江苏徐淮地区徐州农业科学研究所</t>
  </si>
  <si>
    <r>
      <rPr>
        <sz val="12"/>
        <color theme="1"/>
        <rFont val="宋体"/>
        <charset val="134"/>
      </rPr>
      <t>徐麦</t>
    </r>
    <r>
      <rPr>
        <sz val="12"/>
        <color theme="1"/>
        <rFont val="Times New Roman"/>
        <charset val="134"/>
      </rPr>
      <t>17236/</t>
    </r>
    <r>
      <rPr>
        <sz val="12"/>
        <color theme="1"/>
        <rFont val="宋体"/>
        <charset val="134"/>
      </rPr>
      <t>徐农</t>
    </r>
    <r>
      <rPr>
        <sz val="12"/>
        <color theme="1"/>
        <rFont val="Times New Roman"/>
        <charset val="134"/>
      </rPr>
      <t>029//</t>
    </r>
    <r>
      <rPr>
        <sz val="12"/>
        <color theme="1"/>
        <rFont val="宋体"/>
        <charset val="134"/>
      </rPr>
      <t>徐农</t>
    </r>
    <r>
      <rPr>
        <sz val="12"/>
        <color theme="1"/>
        <rFont val="Times New Roman"/>
        <charset val="134"/>
      </rPr>
      <t>029</t>
    </r>
  </si>
  <si>
    <r>
      <rPr>
        <sz val="12"/>
        <color theme="1"/>
        <rFont val="宋体"/>
        <charset val="134"/>
      </rPr>
      <t>黄淮麦</t>
    </r>
    <r>
      <rPr>
        <sz val="12"/>
        <color theme="1"/>
        <rFont val="Times New Roman"/>
        <charset val="134"/>
      </rPr>
      <t>588</t>
    </r>
  </si>
  <si>
    <r>
      <rPr>
        <sz val="12"/>
        <color theme="1"/>
        <rFont val="宋体"/>
        <charset val="134"/>
      </rPr>
      <t>黄淮</t>
    </r>
    <r>
      <rPr>
        <sz val="12"/>
        <color theme="1"/>
        <rFont val="Times New Roman"/>
        <charset val="134"/>
      </rPr>
      <t>527</t>
    </r>
  </si>
  <si>
    <t>江苏黄淮种业有限公司</t>
  </si>
  <si>
    <r>
      <rPr>
        <sz val="12"/>
        <color theme="1"/>
        <rFont val="宋体"/>
        <charset val="134"/>
      </rPr>
      <t>周麦</t>
    </r>
    <r>
      <rPr>
        <sz val="12"/>
        <color theme="1"/>
        <rFont val="Times New Roman"/>
        <charset val="134"/>
      </rPr>
      <t>27/</t>
    </r>
    <r>
      <rPr>
        <sz val="12"/>
        <color theme="1"/>
        <rFont val="宋体"/>
        <charset val="134"/>
      </rPr>
      <t>淮麦</t>
    </r>
    <r>
      <rPr>
        <sz val="12"/>
        <color theme="1"/>
        <rFont val="Times New Roman"/>
        <charset val="134"/>
      </rPr>
      <t>25</t>
    </r>
  </si>
  <si>
    <r>
      <rPr>
        <sz val="12"/>
        <color theme="1"/>
        <rFont val="宋体"/>
        <charset val="134"/>
      </rPr>
      <t>江麦</t>
    </r>
    <r>
      <rPr>
        <sz val="12"/>
        <color theme="1"/>
        <rFont val="Times New Roman"/>
        <charset val="134"/>
      </rPr>
      <t>66</t>
    </r>
  </si>
  <si>
    <t>宿迁中江种业有限公司</t>
  </si>
  <si>
    <r>
      <rPr>
        <sz val="12"/>
        <color theme="1"/>
        <rFont val="宋体"/>
        <charset val="134"/>
      </rPr>
      <t>西农</t>
    </r>
    <r>
      <rPr>
        <sz val="12"/>
        <color theme="1"/>
        <rFont val="Times New Roman"/>
        <charset val="134"/>
      </rPr>
      <t>1123/</t>
    </r>
    <r>
      <rPr>
        <sz val="12"/>
        <color theme="1"/>
        <rFont val="宋体"/>
        <charset val="134"/>
      </rPr>
      <t>西农</t>
    </r>
    <r>
      <rPr>
        <sz val="12"/>
        <color theme="1"/>
        <rFont val="Times New Roman"/>
        <charset val="134"/>
      </rPr>
      <t>20</t>
    </r>
  </si>
  <si>
    <r>
      <rPr>
        <sz val="12"/>
        <color theme="1"/>
        <rFont val="宋体"/>
        <charset val="134"/>
      </rPr>
      <t>保麦</t>
    </r>
    <r>
      <rPr>
        <sz val="12"/>
        <color theme="1"/>
        <rFont val="Times New Roman"/>
        <charset val="134"/>
      </rPr>
      <t>203</t>
    </r>
  </si>
  <si>
    <r>
      <rPr>
        <sz val="12"/>
        <color theme="1"/>
        <rFont val="Times New Roman"/>
        <charset val="134"/>
      </rPr>
      <t>34</t>
    </r>
    <r>
      <rPr>
        <sz val="12"/>
        <color theme="1"/>
        <rFont val="宋体"/>
        <charset val="134"/>
      </rPr>
      <t>系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西农</t>
    </r>
    <r>
      <rPr>
        <sz val="12"/>
        <color theme="1"/>
        <rFont val="Times New Roman"/>
        <charset val="134"/>
      </rPr>
      <t>979</t>
    </r>
    <r>
      <rPr>
        <sz val="12"/>
        <color theme="1"/>
        <rFont val="宋体"/>
        <charset val="134"/>
      </rPr>
      <t>∥漯</t>
    </r>
    <r>
      <rPr>
        <sz val="12"/>
        <color theme="1"/>
        <rFont val="Times New Roman"/>
        <charset val="134"/>
      </rPr>
      <t>2903</t>
    </r>
  </si>
  <si>
    <t>小麦品种审定初审试验结果</t>
  </si>
  <si>
    <t>年份</t>
  </si>
  <si>
    <t>产量</t>
  </si>
  <si>
    <t>品质类型</t>
  </si>
  <si>
    <t>赤霉病抗性</t>
  </si>
  <si>
    <t>纹枯病抗性</t>
  </si>
  <si>
    <t>白粉病抗性</t>
  </si>
  <si>
    <t>条锈病抗性</t>
  </si>
  <si>
    <t>叶锈病抗性</t>
  </si>
  <si>
    <t>黄花叶病抗性</t>
  </si>
  <si>
    <t>穗发芽抗性</t>
  </si>
  <si>
    <r>
      <rPr>
        <b/>
        <sz val="12"/>
        <rFont val="宋体"/>
        <charset val="134"/>
      </rPr>
      <t>全生育期</t>
    </r>
    <r>
      <rPr>
        <b/>
        <sz val="12"/>
        <rFont val="Times New Roman"/>
        <charset val="134"/>
      </rPr>
      <t>(</t>
    </r>
    <r>
      <rPr>
        <b/>
        <sz val="12"/>
        <rFont val="宋体"/>
        <charset val="134"/>
      </rPr>
      <t>天</t>
    </r>
    <r>
      <rPr>
        <b/>
        <sz val="12"/>
        <rFont val="Times New Roman"/>
        <charset val="134"/>
      </rPr>
      <t>)</t>
    </r>
  </si>
  <si>
    <t>亩产
（公斤）</t>
  </si>
  <si>
    <r>
      <rPr>
        <b/>
        <sz val="12"/>
        <rFont val="宋体"/>
        <charset val="134"/>
      </rPr>
      <t>增产率</t>
    </r>
    <r>
      <rPr>
        <b/>
        <sz val="12"/>
        <rFont val="Times New Roman"/>
        <charset val="134"/>
      </rPr>
      <t>%</t>
    </r>
  </si>
  <si>
    <r>
      <rPr>
        <b/>
        <sz val="12"/>
        <rFont val="宋体"/>
        <charset val="134"/>
      </rPr>
      <t>增产点率</t>
    </r>
    <r>
      <rPr>
        <b/>
        <sz val="12"/>
        <rFont val="Times New Roman"/>
        <charset val="134"/>
      </rPr>
      <t>%</t>
    </r>
  </si>
  <si>
    <r>
      <rPr>
        <b/>
        <sz val="12"/>
        <rFont val="Times New Roman"/>
        <charset val="134"/>
      </rPr>
      <t>2%</t>
    </r>
    <r>
      <rPr>
        <b/>
        <sz val="12"/>
        <rFont val="宋体"/>
        <charset val="134"/>
      </rPr>
      <t>增产点率</t>
    </r>
    <r>
      <rPr>
        <b/>
        <sz val="12"/>
        <rFont val="Times New Roman"/>
        <charset val="134"/>
      </rPr>
      <t>%</t>
    </r>
  </si>
  <si>
    <t>全生育期</t>
  </si>
  <si>
    <t>比对照</t>
  </si>
  <si>
    <t>1</t>
  </si>
  <si>
    <r>
      <rPr>
        <sz val="12"/>
        <rFont val="宋体"/>
        <charset val="134"/>
      </rPr>
      <t>扬农</t>
    </r>
    <r>
      <rPr>
        <sz val="12"/>
        <rFont val="Times New Roman"/>
        <charset val="134"/>
      </rPr>
      <t>611</t>
    </r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</si>
  <si>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年区试</t>
    </r>
  </si>
  <si>
    <t>/</t>
  </si>
  <si>
    <t>中筋</t>
  </si>
  <si>
    <t>MR</t>
  </si>
  <si>
    <t>S</t>
  </si>
  <si>
    <t>HS</t>
  </si>
  <si>
    <t>MS</t>
  </si>
  <si>
    <t>HR</t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</si>
  <si>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年区试</t>
    </r>
  </si>
  <si>
    <t>弱筋</t>
  </si>
  <si>
    <t>R</t>
  </si>
  <si>
    <t>SR</t>
  </si>
  <si>
    <r>
      <rPr>
        <b/>
        <sz val="12"/>
        <rFont val="宋体"/>
        <charset val="134"/>
      </rPr>
      <t>区试平均</t>
    </r>
    <r>
      <rPr>
        <b/>
        <sz val="12"/>
        <rFont val="Times New Roman"/>
        <charset val="134"/>
      </rPr>
      <t xml:space="preserve"> 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</si>
  <si>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年生试</t>
    </r>
  </si>
  <si>
    <r>
      <rPr>
        <sz val="12"/>
        <rFont val="宋体"/>
        <charset val="134"/>
      </rPr>
      <t>盐麦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</si>
  <si>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盐麦</t>
    </r>
    <r>
      <rPr>
        <sz val="12"/>
        <rFont val="Times New Roman"/>
        <charset val="0"/>
      </rPr>
      <t>2218</t>
    </r>
  </si>
  <si>
    <r>
      <rPr>
        <sz val="12"/>
        <rFont val="Times New Roman"/>
        <charset val="0"/>
      </rPr>
      <t>2025</t>
    </r>
    <r>
      <rPr>
        <sz val="12"/>
        <rFont val="宋体"/>
        <charset val="0"/>
      </rPr>
      <t>年区试</t>
    </r>
  </si>
  <si>
    <t>中强筋</t>
  </si>
  <si>
    <r>
      <rPr>
        <sz val="12"/>
        <rFont val="Times New Roman"/>
        <charset val="0"/>
      </rPr>
      <t>2026</t>
    </r>
    <r>
      <rPr>
        <sz val="12"/>
        <rFont val="宋体"/>
        <charset val="0"/>
      </rPr>
      <t>年生试</t>
    </r>
  </si>
  <si>
    <r>
      <rPr>
        <sz val="12"/>
        <rFont val="宋体"/>
        <charset val="134"/>
      </rPr>
      <t>扬辐麦</t>
    </r>
    <r>
      <rPr>
        <sz val="12"/>
        <rFont val="Times New Roman"/>
        <charset val="134"/>
      </rPr>
      <t>27</t>
    </r>
  </si>
  <si>
    <r>
      <rPr>
        <sz val="12"/>
        <rFont val="宋体"/>
        <charset val="134"/>
      </rPr>
      <t>扬辐麦</t>
    </r>
    <r>
      <rPr>
        <sz val="12"/>
        <rFont val="Times New Roman"/>
        <charset val="134"/>
      </rPr>
      <t>0040</t>
    </r>
  </si>
  <si>
    <t>区试平均</t>
  </si>
  <si>
    <r>
      <rPr>
        <sz val="12"/>
        <rFont val="宋体"/>
        <charset val="134"/>
      </rPr>
      <t>长城麦</t>
    </r>
    <r>
      <rPr>
        <sz val="12"/>
        <rFont val="Times New Roman"/>
        <charset val="134"/>
      </rPr>
      <t>001</t>
    </r>
  </si>
  <si>
    <r>
      <rPr>
        <sz val="12"/>
        <rFont val="宋体"/>
        <charset val="134"/>
      </rPr>
      <t>瑞华麦</t>
    </r>
    <r>
      <rPr>
        <sz val="12"/>
        <rFont val="Times New Roman"/>
        <charset val="0"/>
      </rPr>
      <t>509</t>
    </r>
  </si>
  <si>
    <r>
      <rPr>
        <sz val="12"/>
        <rFont val="Times New Roman"/>
        <charset val="0"/>
      </rPr>
      <t>2024</t>
    </r>
    <r>
      <rPr>
        <sz val="12"/>
        <rFont val="宋体"/>
        <charset val="0"/>
      </rPr>
      <t>年区试</t>
    </r>
  </si>
  <si>
    <r>
      <rPr>
        <sz val="12"/>
        <rFont val="宋体"/>
        <charset val="134"/>
      </rPr>
      <t>保丰</t>
    </r>
    <r>
      <rPr>
        <sz val="12"/>
        <rFont val="Times New Roman"/>
        <charset val="134"/>
      </rPr>
      <t>100</t>
    </r>
  </si>
  <si>
    <r>
      <rPr>
        <sz val="12"/>
        <rFont val="宋体"/>
        <charset val="134"/>
      </rPr>
      <t>保麦</t>
    </r>
    <r>
      <rPr>
        <sz val="12"/>
        <rFont val="Times New Roman"/>
        <charset val="0"/>
      </rPr>
      <t>222</t>
    </r>
  </si>
  <si>
    <r>
      <rPr>
        <sz val="12"/>
        <rFont val="宋体"/>
        <charset val="134"/>
      </rPr>
      <t>淮麦</t>
    </r>
    <r>
      <rPr>
        <sz val="12"/>
        <rFont val="Times New Roman"/>
        <charset val="134"/>
      </rPr>
      <t>68</t>
    </r>
  </si>
  <si>
    <r>
      <rPr>
        <sz val="12"/>
        <rFont val="宋体"/>
        <charset val="134"/>
      </rPr>
      <t>淮麦</t>
    </r>
    <r>
      <rPr>
        <sz val="12"/>
        <rFont val="Times New Roman"/>
        <charset val="0"/>
      </rPr>
      <t>15853</t>
    </r>
  </si>
  <si>
    <t>强筋</t>
  </si>
  <si>
    <r>
      <rPr>
        <sz val="12"/>
        <rFont val="宋体"/>
        <charset val="134"/>
      </rPr>
      <t>徐麦</t>
    </r>
    <r>
      <rPr>
        <sz val="12"/>
        <rFont val="Times New Roman"/>
        <charset val="134"/>
      </rPr>
      <t xml:space="preserve"> DH249</t>
    </r>
  </si>
  <si>
    <r>
      <rPr>
        <sz val="12"/>
        <rFont val="宋体"/>
        <charset val="134"/>
      </rPr>
      <t>徐麦</t>
    </r>
    <r>
      <rPr>
        <sz val="12"/>
        <rFont val="Times New Roman"/>
        <charset val="134"/>
      </rPr>
      <t>21249</t>
    </r>
  </si>
  <si>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年区试</t>
    </r>
  </si>
  <si>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年生试</t>
    </r>
  </si>
  <si>
    <r>
      <rPr>
        <sz val="12"/>
        <rFont val="宋体"/>
        <charset val="134"/>
      </rPr>
      <t>黄淮麦</t>
    </r>
    <r>
      <rPr>
        <sz val="12"/>
        <rFont val="Times New Roman"/>
        <charset val="134"/>
      </rPr>
      <t>588</t>
    </r>
  </si>
  <si>
    <r>
      <rPr>
        <sz val="12"/>
        <rFont val="宋体"/>
        <charset val="134"/>
      </rPr>
      <t>黄淮</t>
    </r>
    <r>
      <rPr>
        <sz val="12"/>
        <rFont val="Times New Roman"/>
        <charset val="134"/>
      </rPr>
      <t>527</t>
    </r>
  </si>
  <si>
    <r>
      <rPr>
        <sz val="12"/>
        <rFont val="宋体"/>
        <charset val="134"/>
      </rPr>
      <t>江麦</t>
    </r>
    <r>
      <rPr>
        <sz val="12"/>
        <rFont val="Times New Roman"/>
        <charset val="134"/>
      </rPr>
      <t>66</t>
    </r>
  </si>
  <si>
    <t>IM</t>
  </si>
  <si>
    <t>10</t>
  </si>
  <si>
    <r>
      <rPr>
        <sz val="12"/>
        <rFont val="宋体"/>
        <charset val="134"/>
      </rPr>
      <t>保麦</t>
    </r>
    <r>
      <rPr>
        <sz val="12"/>
        <rFont val="Times New Roman"/>
        <charset val="134"/>
      </rPr>
      <t>203</t>
    </r>
  </si>
  <si>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年区试</t>
    </r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</si>
  <si>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年生试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</si>
</sst>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_ "/>
    <numFmt numFmtId="179" formatCode="0.0"/>
    <numFmt numFmtId="180" formatCode="0.0;[Red]0.0"/>
    <numFmt numFmtId="181" formatCode="0.0_);[Red]\(0.0\)"/>
  </numFmts>
  <fonts count="44">
    <font>
      <sz val="11"/>
      <color theme="1"/>
      <name val="等线"/>
      <charset val="134"/>
      <scheme val="minor"/>
    </font>
    <font>
      <sz val="10"/>
      <name val="Times New Roman"/>
      <charset val="134"/>
    </font>
    <font>
      <sz val="12"/>
      <color theme="1"/>
      <name val="Times New Roman"/>
      <charset val="134"/>
    </font>
    <font>
      <b/>
      <sz val="12"/>
      <color rgb="FFC00000"/>
      <name val="Times New Roman"/>
      <charset val="134"/>
    </font>
    <font>
      <sz val="12"/>
      <name val="Times New Roman"/>
      <charset val="134"/>
    </font>
    <font>
      <sz val="10"/>
      <color rgb="FF000000"/>
      <name val="Times New Roman"/>
      <charset val="134"/>
    </font>
    <font>
      <sz val="10"/>
      <color rgb="FFC00000"/>
      <name val="Times New Roman"/>
      <charset val="134"/>
    </font>
    <font>
      <b/>
      <sz val="10"/>
      <color theme="1"/>
      <name val="Times New Roman"/>
      <charset val="134"/>
    </font>
    <font>
      <b/>
      <sz val="10"/>
      <color rgb="FFC00000"/>
      <name val="Times New Roman"/>
      <charset val="134"/>
    </font>
    <font>
      <sz val="10"/>
      <color theme="1"/>
      <name val="Times New Roman"/>
      <charset val="134"/>
    </font>
    <font>
      <sz val="10"/>
      <color theme="0"/>
      <name val="Times New Roman"/>
      <charset val="134"/>
    </font>
    <font>
      <sz val="22"/>
      <name val="方正小标宋_GBK"/>
      <charset val="134"/>
    </font>
    <font>
      <sz val="20"/>
      <name val="方正小标宋_GBK"/>
      <charset val="134"/>
    </font>
    <font>
      <sz val="14"/>
      <name val="方正小标宋_GBK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宋体"/>
      <charset val="134"/>
    </font>
    <font>
      <sz val="12"/>
      <name val="Times New Roman"/>
      <charset val="0"/>
    </font>
    <font>
      <b/>
      <sz val="12"/>
      <name val="Times New Roman"/>
      <charset val="0"/>
    </font>
    <font>
      <b/>
      <sz val="12"/>
      <name val="宋体"/>
      <charset val="0"/>
    </font>
    <font>
      <sz val="18"/>
      <name val="方正小标宋_GBK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6" applyNumberFormat="0" applyAlignment="0" applyProtection="0">
      <alignment vertical="center"/>
    </xf>
    <xf numFmtId="0" fontId="32" fillId="6" borderId="17" applyNumberFormat="0" applyAlignment="0" applyProtection="0">
      <alignment vertical="center"/>
    </xf>
    <xf numFmtId="0" fontId="33" fillId="6" borderId="16" applyNumberFormat="0" applyAlignment="0" applyProtection="0">
      <alignment vertical="center"/>
    </xf>
    <xf numFmtId="0" fontId="34" fillId="7" borderId="18" applyNumberFormat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/>
    <xf numFmtId="0" fontId="42" fillId="0" borderId="0">
      <alignment vertical="center"/>
    </xf>
    <xf numFmtId="0" fontId="42" fillId="0" borderId="0">
      <alignment vertical="center"/>
    </xf>
    <xf numFmtId="0" fontId="16" fillId="0" borderId="0">
      <alignment vertical="center"/>
    </xf>
    <xf numFmtId="0" fontId="0" fillId="0" borderId="0"/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0" applyFill="0">
      <alignment vertical="center"/>
    </xf>
    <xf numFmtId="0" fontId="0" fillId="0" borderId="0">
      <alignment vertical="center"/>
    </xf>
    <xf numFmtId="0" fontId="16" fillId="0" borderId="0"/>
  </cellStyleXfs>
  <cellXfs count="15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/>
    </xf>
    <xf numFmtId="177" fontId="9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77" fontId="14" fillId="0" borderId="3" xfId="0" applyNumberFormat="1" applyFont="1" applyFill="1" applyBorder="1" applyAlignment="1">
      <alignment horizontal="center" vertical="center"/>
    </xf>
    <xf numFmtId="177" fontId="15" fillId="0" borderId="4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77" fontId="14" fillId="0" borderId="3" xfId="0" applyNumberFormat="1" applyFont="1" applyFill="1" applyBorder="1" applyAlignment="1">
      <alignment horizontal="center" vertical="center" wrapText="1"/>
    </xf>
    <xf numFmtId="177" fontId="14" fillId="0" borderId="6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177" fontId="14" fillId="0" borderId="5" xfId="0" applyNumberFormat="1" applyFont="1" applyFill="1" applyBorder="1" applyAlignment="1">
      <alignment horizontal="center" vertical="center" wrapText="1"/>
    </xf>
    <xf numFmtId="176" fontId="14" fillId="0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178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8" xfId="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77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2" fontId="4" fillId="0" borderId="12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177" fontId="17" fillId="0" borderId="10" xfId="0" applyNumberFormat="1" applyFont="1" applyFill="1" applyBorder="1" applyAlignment="1">
      <alignment horizontal="center" vertical="center"/>
    </xf>
    <xf numFmtId="49" fontId="15" fillId="0" borderId="10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177" fontId="15" fillId="0" borderId="10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49" fontId="15" fillId="0" borderId="10" xfId="0" applyNumberFormat="1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0" fontId="16" fillId="0" borderId="10" xfId="0" applyNumberFormat="1" applyFont="1" applyFill="1" applyBorder="1" applyAlignment="1">
      <alignment horizontal="center" vertical="center" wrapText="1"/>
    </xf>
    <xf numFmtId="177" fontId="17" fillId="0" borderId="10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9" fontId="17" fillId="0" borderId="10" xfId="0" applyNumberFormat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0" fontId="4" fillId="0" borderId="10" xfId="0" applyNumberFormat="1" applyFont="1" applyFill="1" applyBorder="1" applyAlignment="1">
      <alignment horizontal="center" vertical="center"/>
    </xf>
    <xf numFmtId="177" fontId="4" fillId="0" borderId="10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11" xfId="0" applyNumberFormat="1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horizontal="center" vertical="center" wrapText="1"/>
    </xf>
    <xf numFmtId="177" fontId="17" fillId="0" borderId="11" xfId="0" applyNumberFormat="1" applyFont="1" applyFill="1" applyBorder="1" applyAlignment="1">
      <alignment horizontal="center" vertical="center"/>
    </xf>
    <xf numFmtId="177" fontId="17" fillId="0" borderId="10" xfId="0" applyNumberFormat="1" applyFont="1" applyFill="1" applyBorder="1" applyAlignment="1" applyProtection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177" fontId="15" fillId="0" borderId="11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/>
    </xf>
    <xf numFmtId="177" fontId="17" fillId="0" borderId="1" xfId="54" applyNumberFormat="1" applyFont="1" applyFill="1" applyBorder="1" applyAlignment="1">
      <alignment horizontal="center" vertical="center"/>
    </xf>
    <xf numFmtId="177" fontId="17" fillId="0" borderId="6" xfId="54" applyNumberFormat="1" applyFont="1" applyFill="1" applyBorder="1" applyAlignment="1">
      <alignment horizontal="center" vertical="center"/>
    </xf>
    <xf numFmtId="177" fontId="17" fillId="0" borderId="10" xfId="5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77" fontId="17" fillId="0" borderId="1" xfId="0" applyNumberFormat="1" applyFont="1" applyFill="1" applyBorder="1" applyAlignment="1" applyProtection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177" fontId="18" fillId="0" borderId="1" xfId="0" applyNumberFormat="1" applyFont="1" applyFill="1" applyBorder="1" applyAlignment="1">
      <alignment horizontal="center" vertical="center"/>
    </xf>
    <xf numFmtId="178" fontId="16" fillId="0" borderId="1" xfId="0" applyNumberFormat="1" applyFont="1" applyFill="1" applyBorder="1" applyAlignment="1">
      <alignment horizontal="center" vertical="center"/>
    </xf>
    <xf numFmtId="179" fontId="4" fillId="0" borderId="10" xfId="0" applyNumberFormat="1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>
      <alignment horizontal="center" vertical="center"/>
    </xf>
    <xf numFmtId="179" fontId="15" fillId="0" borderId="10" xfId="0" applyNumberFormat="1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/>
    </xf>
    <xf numFmtId="177" fontId="15" fillId="0" borderId="3" xfId="0" applyNumberFormat="1" applyFont="1" applyFill="1" applyBorder="1" applyAlignment="1">
      <alignment horizontal="center" vertical="center"/>
    </xf>
    <xf numFmtId="177" fontId="15" fillId="0" borderId="1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6" fillId="0" borderId="1" xfId="53" applyFont="1" applyFill="1" applyBorder="1" applyAlignment="1">
      <alignment horizontal="center" vertical="center" wrapText="1"/>
    </xf>
    <xf numFmtId="177" fontId="4" fillId="0" borderId="12" xfId="0" applyNumberFormat="1" applyFont="1" applyFill="1" applyBorder="1" applyAlignment="1">
      <alignment horizontal="center" vertical="center"/>
    </xf>
    <xf numFmtId="177" fontId="16" fillId="0" borderId="11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177" fontId="15" fillId="0" borderId="12" xfId="0" applyNumberFormat="1" applyFont="1" applyFill="1" applyBorder="1" applyAlignment="1">
      <alignment horizontal="center" vertical="center"/>
    </xf>
    <xf numFmtId="177" fontId="14" fillId="0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/>
    </xf>
    <xf numFmtId="2" fontId="15" fillId="0" borderId="12" xfId="0" applyNumberFormat="1" applyFont="1" applyFill="1" applyBorder="1" applyAlignment="1">
      <alignment horizontal="center" vertical="center"/>
    </xf>
    <xf numFmtId="177" fontId="17" fillId="0" borderId="10" xfId="54" applyNumberFormat="1" applyFont="1" applyFill="1" applyBorder="1" applyAlignment="1">
      <alignment horizontal="center" vertical="center"/>
    </xf>
    <xf numFmtId="177" fontId="17" fillId="0" borderId="12" xfId="54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177" fontId="4" fillId="0" borderId="10" xfId="5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2 2 2" xfId="50"/>
    <cellStyle name="常规 2 2" xfId="51"/>
    <cellStyle name="常规 2" xfId="52"/>
    <cellStyle name="常规 3" xfId="53"/>
    <cellStyle name="常规 7" xfId="54"/>
    <cellStyle name="常规_附表一_1" xfId="55"/>
    <cellStyle name="常规 6" xfId="56"/>
    <cellStyle name="常规 5" xfId="57"/>
    <cellStyle name="常规 4" xfId="58"/>
    <cellStyle name="常规 5 2" xfId="59"/>
    <cellStyle name="常规_2014年区域试验_15" xfId="60"/>
  </cellStyles>
  <tableStyles count="0" defaultTableStyle="TableStyleMedium2" defaultPivotStyle="PivotStyleLight16"/>
  <colors>
    <mruColors>
      <color rgb="00FCE4D6"/>
      <color rgb="00E5D3FE"/>
      <color rgb="00F2E5FB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selection activeCell="D18" sqref="D18"/>
    </sheetView>
  </sheetViews>
  <sheetFormatPr defaultColWidth="9" defaultRowHeight="14.25" outlineLevelCol="7"/>
  <cols>
    <col min="1" max="1" width="6.25" style="143" customWidth="1"/>
    <col min="2" max="2" width="16" customWidth="1"/>
    <col min="3" max="3" width="17.775" customWidth="1"/>
    <col min="4" max="4" width="38.8833333333333" customWidth="1"/>
    <col min="5" max="5" width="35.8833333333333" customWidth="1"/>
    <col min="6" max="6" width="34.5" customWidth="1"/>
    <col min="7" max="7" width="23.5583333333333" customWidth="1"/>
    <col min="8" max="8" width="11.625" customWidth="1"/>
  </cols>
  <sheetData>
    <row r="1" s="142" customFormat="1" ht="37" customHeight="1" spans="1:8">
      <c r="A1" s="144" t="s">
        <v>0</v>
      </c>
      <c r="B1" s="145"/>
      <c r="C1" s="145"/>
      <c r="D1" s="145"/>
      <c r="E1" s="145"/>
      <c r="F1" s="145"/>
      <c r="G1" s="145"/>
      <c r="H1" s="145"/>
    </row>
    <row r="2" ht="30" customHeight="1" spans="1:8">
      <c r="A2" s="146" t="s">
        <v>1</v>
      </c>
      <c r="B2" s="146" t="s">
        <v>2</v>
      </c>
      <c r="C2" s="146" t="s">
        <v>3</v>
      </c>
      <c r="D2" s="146" t="s">
        <v>4</v>
      </c>
      <c r="E2" s="146" t="s">
        <v>5</v>
      </c>
      <c r="F2" s="146" t="s">
        <v>6</v>
      </c>
      <c r="G2" s="147" t="s">
        <v>7</v>
      </c>
      <c r="H2" s="148" t="s">
        <v>8</v>
      </c>
    </row>
    <row r="3" ht="30" customHeight="1" spans="1:8">
      <c r="A3" s="149">
        <v>1</v>
      </c>
      <c r="B3" s="150" t="s">
        <v>9</v>
      </c>
      <c r="C3" s="151" t="s">
        <v>9</v>
      </c>
      <c r="D3" s="152" t="s">
        <v>10</v>
      </c>
      <c r="E3" s="152" t="s">
        <v>10</v>
      </c>
      <c r="F3" s="153" t="s">
        <v>11</v>
      </c>
      <c r="G3" s="153" t="s">
        <v>12</v>
      </c>
      <c r="H3" s="154" t="s">
        <v>13</v>
      </c>
    </row>
    <row r="4" ht="30" customHeight="1" spans="1:8">
      <c r="A4" s="155">
        <v>2</v>
      </c>
      <c r="B4" s="150" t="s">
        <v>14</v>
      </c>
      <c r="C4" s="151" t="s">
        <v>15</v>
      </c>
      <c r="D4" s="152" t="s">
        <v>16</v>
      </c>
      <c r="E4" s="152" t="s">
        <v>16</v>
      </c>
      <c r="F4" s="153" t="s">
        <v>17</v>
      </c>
      <c r="G4" s="153" t="s">
        <v>12</v>
      </c>
      <c r="H4" s="154" t="s">
        <v>13</v>
      </c>
    </row>
    <row r="5" ht="35" customHeight="1" spans="1:8">
      <c r="A5" s="155">
        <v>3</v>
      </c>
      <c r="B5" s="150" t="s">
        <v>18</v>
      </c>
      <c r="C5" s="151" t="s">
        <v>19</v>
      </c>
      <c r="D5" s="152" t="s">
        <v>20</v>
      </c>
      <c r="E5" s="152" t="s">
        <v>20</v>
      </c>
      <c r="F5" s="153" t="s">
        <v>21</v>
      </c>
      <c r="G5" s="153" t="s">
        <v>12</v>
      </c>
      <c r="H5" s="154" t="s">
        <v>13</v>
      </c>
    </row>
    <row r="6" ht="31" customHeight="1" spans="1:8">
      <c r="A6" s="149">
        <v>4</v>
      </c>
      <c r="B6" s="150" t="s">
        <v>22</v>
      </c>
      <c r="C6" s="151" t="s">
        <v>23</v>
      </c>
      <c r="D6" s="152" t="s">
        <v>24</v>
      </c>
      <c r="E6" s="152" t="s">
        <v>24</v>
      </c>
      <c r="F6" s="153" t="s">
        <v>25</v>
      </c>
      <c r="G6" s="153" t="s">
        <v>26</v>
      </c>
      <c r="H6" s="154" t="s">
        <v>13</v>
      </c>
    </row>
    <row r="7" ht="31" customHeight="1" spans="1:8">
      <c r="A7" s="155">
        <v>5</v>
      </c>
      <c r="B7" s="150" t="s">
        <v>27</v>
      </c>
      <c r="C7" s="151" t="s">
        <v>28</v>
      </c>
      <c r="D7" s="152" t="s">
        <v>29</v>
      </c>
      <c r="E7" s="152" t="s">
        <v>29</v>
      </c>
      <c r="F7" s="153" t="s">
        <v>30</v>
      </c>
      <c r="G7" s="153" t="s">
        <v>26</v>
      </c>
      <c r="H7" s="154" t="s">
        <v>13</v>
      </c>
    </row>
    <row r="8" ht="31" customHeight="1" spans="1:8">
      <c r="A8" s="155">
        <v>6</v>
      </c>
      <c r="B8" s="150" t="s">
        <v>31</v>
      </c>
      <c r="C8" s="151" t="s">
        <v>32</v>
      </c>
      <c r="D8" s="152" t="s">
        <v>33</v>
      </c>
      <c r="E8" s="152" t="s">
        <v>33</v>
      </c>
      <c r="F8" s="153" t="s">
        <v>34</v>
      </c>
      <c r="G8" s="153" t="s">
        <v>26</v>
      </c>
      <c r="H8" s="154" t="s">
        <v>13</v>
      </c>
    </row>
    <row r="9" ht="31" customHeight="1" spans="1:8">
      <c r="A9" s="149">
        <v>7</v>
      </c>
      <c r="B9" s="150" t="s">
        <v>35</v>
      </c>
      <c r="C9" s="151" t="s">
        <v>36</v>
      </c>
      <c r="D9" s="152" t="s">
        <v>37</v>
      </c>
      <c r="E9" s="152" t="s">
        <v>37</v>
      </c>
      <c r="F9" s="153" t="s">
        <v>38</v>
      </c>
      <c r="G9" s="153" t="s">
        <v>26</v>
      </c>
      <c r="H9" s="154" t="s">
        <v>13</v>
      </c>
    </row>
    <row r="10" ht="31" customHeight="1" spans="1:8">
      <c r="A10" s="155">
        <v>8</v>
      </c>
      <c r="B10" s="150" t="s">
        <v>39</v>
      </c>
      <c r="C10" s="151" t="s">
        <v>40</v>
      </c>
      <c r="D10" s="152" t="s">
        <v>41</v>
      </c>
      <c r="E10" s="152" t="s">
        <v>41</v>
      </c>
      <c r="F10" s="153" t="s">
        <v>42</v>
      </c>
      <c r="G10" s="153" t="s">
        <v>26</v>
      </c>
      <c r="H10" s="154" t="s">
        <v>13</v>
      </c>
    </row>
    <row r="11" ht="31" customHeight="1" spans="1:8">
      <c r="A11" s="155">
        <v>9</v>
      </c>
      <c r="B11" s="150" t="s">
        <v>43</v>
      </c>
      <c r="C11" s="151" t="s">
        <v>43</v>
      </c>
      <c r="D11" s="152" t="s">
        <v>44</v>
      </c>
      <c r="E11" s="152" t="s">
        <v>44</v>
      </c>
      <c r="F11" s="153" t="s">
        <v>45</v>
      </c>
      <c r="G11" s="153" t="s">
        <v>26</v>
      </c>
      <c r="H11" s="154" t="s">
        <v>13</v>
      </c>
    </row>
    <row r="12" ht="31" customHeight="1" spans="1:8">
      <c r="A12" s="149">
        <v>10</v>
      </c>
      <c r="B12" s="150" t="s">
        <v>46</v>
      </c>
      <c r="C12" s="151" t="s">
        <v>46</v>
      </c>
      <c r="D12" s="152" t="s">
        <v>29</v>
      </c>
      <c r="E12" s="152" t="s">
        <v>29</v>
      </c>
      <c r="F12" s="156" t="s">
        <v>47</v>
      </c>
      <c r="G12" s="153" t="s">
        <v>26</v>
      </c>
      <c r="H12" s="154" t="s">
        <v>13</v>
      </c>
    </row>
    <row r="13" s="143" customFormat="1" ht="25" customHeight="1"/>
  </sheetData>
  <sortState ref="A3:G61">
    <sortCondition ref="A3:A61"/>
  </sortState>
  <mergeCells count="1">
    <mergeCell ref="A1:G1"/>
  </mergeCells>
  <pageMargins left="0.751388888888889" right="0.751388888888889" top="0.786805555555556" bottom="0.786805555555556" header="0.5" footer="0.5"/>
  <pageSetup paperSize="9" scale="6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F43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G53" sqref="G53"/>
    </sheetView>
  </sheetViews>
  <sheetFormatPr defaultColWidth="9" defaultRowHeight="12.75"/>
  <cols>
    <col min="1" max="1" width="6.55833333333333" style="13" customWidth="1"/>
    <col min="2" max="2" width="12.1083333333333" style="2" customWidth="1"/>
    <col min="3" max="3" width="11.1083333333333" style="2" customWidth="1"/>
    <col min="4" max="4" width="14.1083333333333" style="13" customWidth="1"/>
    <col min="5" max="5" width="11.6666666666667" style="2" customWidth="1"/>
    <col min="6" max="6" width="9.225" style="16" customWidth="1"/>
    <col min="7" max="7" width="10.1083333333333" style="17" customWidth="1"/>
    <col min="8" max="8" width="11.8916666666667" style="17" customWidth="1"/>
    <col min="9" max="9" width="8.3" style="18" customWidth="1"/>
    <col min="10" max="10" width="8.775" style="2" customWidth="1"/>
    <col min="11" max="11" width="8.225" style="2" customWidth="1"/>
    <col min="12" max="12" width="9.89166666666667" style="2" customWidth="1"/>
    <col min="13" max="13" width="8.55833333333333" style="2" customWidth="1"/>
    <col min="14" max="14" width="8.775" style="13" customWidth="1"/>
    <col min="15" max="15" width="8.66666666666667" style="2" customWidth="1"/>
    <col min="16" max="16" width="8.225" style="2" customWidth="1"/>
    <col min="17" max="17" width="9.225" style="2" customWidth="1"/>
    <col min="18" max="18" width="9.55833333333333" style="2" customWidth="1"/>
    <col min="19" max="19" width="4.5" style="19" customWidth="1"/>
    <col min="20" max="20" width="9.28333333333333" style="19" customWidth="1"/>
    <col min="21" max="21" width="6" style="17" customWidth="1"/>
    <col min="22" max="22" width="6.13333333333333" style="2" customWidth="1"/>
    <col min="23" max="23" width="5" style="17" customWidth="1"/>
    <col min="24" max="24" width="6.96666666666667" style="17" customWidth="1"/>
    <col min="25" max="25" width="7.26666666666667" style="17" customWidth="1"/>
    <col min="26" max="26" width="4.63333333333333" style="19" customWidth="1"/>
    <col min="27" max="27" width="6.96666666666667" style="19" customWidth="1"/>
    <col min="28" max="28" width="5.725" style="16" customWidth="1"/>
    <col min="29" max="29" width="6.75833333333333" style="20" customWidth="1"/>
    <col min="30" max="30" width="5.65833333333333" style="21" customWidth="1"/>
    <col min="31" max="31" width="5.25" style="21" customWidth="1"/>
    <col min="32" max="32" width="4.94166666666667" style="21" customWidth="1"/>
    <col min="33" max="34" width="9" style="2" customWidth="1"/>
    <col min="35" max="35" width="10.6" style="2" customWidth="1"/>
    <col min="36" max="37" width="12.6333333333333" style="2" customWidth="1"/>
    <col min="38" max="38" width="9" style="2"/>
    <col min="39" max="39" width="12" style="2"/>
    <col min="40" max="41" width="9" style="2"/>
    <col min="42" max="43" width="12" style="2"/>
    <col min="44" max="48" width="9" style="2"/>
    <col min="49" max="49" width="12" style="2"/>
    <col min="50" max="100" width="9" style="2"/>
    <col min="101" max="16384" width="9" style="13"/>
  </cols>
  <sheetData>
    <row r="1" s="1" customFormat="1" ht="32" customHeight="1" spans="1:110">
      <c r="A1" s="22" t="s">
        <v>48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"/>
      <c r="AG1" s="2"/>
      <c r="AH1" s="2"/>
      <c r="AI1" s="2"/>
      <c r="CZ1" s="14"/>
      <c r="DA1" s="14"/>
      <c r="DB1" s="14"/>
      <c r="DC1" s="14"/>
      <c r="DD1" s="14"/>
      <c r="DE1" s="14"/>
      <c r="DF1" s="14"/>
    </row>
    <row r="2" s="2" customFormat="1" ht="24.75" customHeight="1" spans="1:110">
      <c r="A2" s="25" t="s">
        <v>1</v>
      </c>
      <c r="B2" s="26" t="s">
        <v>2</v>
      </c>
      <c r="C2" s="25" t="s">
        <v>3</v>
      </c>
      <c r="D2" s="25" t="s">
        <v>49</v>
      </c>
      <c r="E2" s="27" t="s">
        <v>50</v>
      </c>
      <c r="F2" s="28"/>
      <c r="G2" s="28"/>
      <c r="H2" s="28"/>
      <c r="I2" s="25" t="s">
        <v>51</v>
      </c>
      <c r="J2" s="25" t="s">
        <v>52</v>
      </c>
      <c r="K2" s="25" t="s">
        <v>53</v>
      </c>
      <c r="L2" s="25" t="s">
        <v>54</v>
      </c>
      <c r="M2" s="29" t="s">
        <v>55</v>
      </c>
      <c r="N2" s="29" t="s">
        <v>56</v>
      </c>
      <c r="O2" s="29" t="s">
        <v>57</v>
      </c>
      <c r="P2" s="30" t="s">
        <v>58</v>
      </c>
      <c r="Q2" s="31" t="s">
        <v>59</v>
      </c>
      <c r="R2" s="32"/>
    </row>
    <row r="3" s="1" customFormat="1" ht="36" customHeight="1" spans="1:110">
      <c r="A3" s="33"/>
      <c r="B3" s="34"/>
      <c r="C3" s="35"/>
      <c r="D3" s="35"/>
      <c r="E3" s="36" t="s">
        <v>60</v>
      </c>
      <c r="F3" s="37" t="s">
        <v>61</v>
      </c>
      <c r="G3" s="38" t="s">
        <v>62</v>
      </c>
      <c r="H3" s="39" t="s">
        <v>63</v>
      </c>
      <c r="I3" s="35"/>
      <c r="J3" s="35"/>
      <c r="K3" s="35"/>
      <c r="L3" s="35"/>
      <c r="M3" s="40"/>
      <c r="N3" s="40"/>
      <c r="O3" s="40"/>
      <c r="P3" s="35"/>
      <c r="Q3" s="36" t="s">
        <v>64</v>
      </c>
      <c r="R3" s="36" t="s">
        <v>65</v>
      </c>
    </row>
    <row r="4" s="3" customFormat="1" ht="25" customHeight="1" spans="1:110">
      <c r="A4" s="41" t="s">
        <v>66</v>
      </c>
      <c r="B4" s="42" t="s">
        <v>67</v>
      </c>
      <c r="C4" s="42" t="s">
        <v>67</v>
      </c>
      <c r="D4" s="43" t="s">
        <v>68</v>
      </c>
      <c r="E4" s="44">
        <v>548.629952180905</v>
      </c>
      <c r="F4" s="44">
        <v>3.77986385466965</v>
      </c>
      <c r="G4" s="44" t="s">
        <v>69</v>
      </c>
      <c r="H4" s="44">
        <v>76.9</v>
      </c>
      <c r="I4" s="42" t="s">
        <v>70</v>
      </c>
      <c r="J4" s="45" t="s">
        <v>71</v>
      </c>
      <c r="K4" s="45" t="s">
        <v>72</v>
      </c>
      <c r="L4" s="46" t="s">
        <v>73</v>
      </c>
      <c r="M4" s="46" t="s">
        <v>71</v>
      </c>
      <c r="N4" s="46" t="s">
        <v>74</v>
      </c>
      <c r="O4" s="45" t="s">
        <v>74</v>
      </c>
      <c r="P4" s="47" t="s">
        <v>75</v>
      </c>
      <c r="Q4" s="44">
        <v>211.472222222222</v>
      </c>
      <c r="R4" s="44">
        <v>-1.58333333333334</v>
      </c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</row>
    <row r="5" s="3" customFormat="1" ht="25" customHeight="1" spans="1:110">
      <c r="A5" s="49"/>
      <c r="B5" s="45"/>
      <c r="C5" s="45"/>
      <c r="D5" s="43" t="s">
        <v>76</v>
      </c>
      <c r="E5" s="44">
        <v>548.903269514805</v>
      </c>
      <c r="F5" s="44">
        <v>0.8</v>
      </c>
      <c r="G5" s="44">
        <v>66.7</v>
      </c>
      <c r="H5" s="44" t="s">
        <v>69</v>
      </c>
      <c r="I5" s="42" t="s">
        <v>77</v>
      </c>
      <c r="J5" s="45" t="s">
        <v>71</v>
      </c>
      <c r="K5" s="45" t="s">
        <v>72</v>
      </c>
      <c r="L5" s="45" t="s">
        <v>78</v>
      </c>
      <c r="M5" s="45" t="s">
        <v>79</v>
      </c>
      <c r="N5" s="45" t="s">
        <v>69</v>
      </c>
      <c r="O5" s="50" t="s">
        <v>71</v>
      </c>
      <c r="P5" s="51" t="s">
        <v>78</v>
      </c>
      <c r="Q5" s="52">
        <v>210.151515151518</v>
      </c>
      <c r="R5" s="52">
        <v>0.4</v>
      </c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</row>
    <row r="6" s="4" customFormat="1" ht="25" customHeight="1" spans="1:110">
      <c r="A6" s="53"/>
      <c r="B6" s="45"/>
      <c r="C6" s="45"/>
      <c r="D6" s="54" t="s">
        <v>80</v>
      </c>
      <c r="E6" s="55">
        <f>AVERAGE(E4:E5)</f>
        <v>548.766610847855</v>
      </c>
      <c r="F6" s="55">
        <f>AVERAGE(F4:F5)</f>
        <v>2.28993192733482</v>
      </c>
      <c r="G6" s="55" t="s">
        <v>69</v>
      </c>
      <c r="H6" s="55" t="s">
        <v>69</v>
      </c>
      <c r="I6" s="56" t="s">
        <v>77</v>
      </c>
      <c r="J6" s="57" t="s">
        <v>71</v>
      </c>
      <c r="K6" s="57" t="s">
        <v>72</v>
      </c>
      <c r="L6" s="58" t="s">
        <v>73</v>
      </c>
      <c r="M6" s="58" t="s">
        <v>79</v>
      </c>
      <c r="N6" s="58" t="s">
        <v>74</v>
      </c>
      <c r="O6" s="57" t="s">
        <v>74</v>
      </c>
      <c r="P6" s="59" t="s">
        <v>78</v>
      </c>
      <c r="Q6" s="55">
        <f>AVERAGE(Q4:Q5)</f>
        <v>210.81186868687</v>
      </c>
      <c r="R6" s="55">
        <f>AVERAGE(R4:R5)</f>
        <v>-0.59166666666667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</row>
    <row r="7" s="5" customFormat="1" ht="25" customHeight="1" spans="1:110">
      <c r="A7" s="49"/>
      <c r="B7" s="45"/>
      <c r="C7" s="45"/>
      <c r="D7" s="43" t="s">
        <v>81</v>
      </c>
      <c r="E7" s="52">
        <v>502.052065322419</v>
      </c>
      <c r="F7" s="44">
        <v>2.56494752741787</v>
      </c>
      <c r="G7" s="52">
        <v>90</v>
      </c>
      <c r="H7" s="44" t="s">
        <v>69</v>
      </c>
      <c r="I7" s="45"/>
      <c r="J7" s="45"/>
      <c r="K7" s="45"/>
      <c r="L7" s="45"/>
      <c r="M7" s="45"/>
      <c r="N7" s="45"/>
      <c r="O7" s="45"/>
      <c r="P7" s="51"/>
      <c r="Q7" s="52"/>
      <c r="R7" s="44"/>
    </row>
    <row r="8" s="6" customFormat="1" ht="25" customHeight="1" spans="1:110">
      <c r="A8" s="45">
        <v>2</v>
      </c>
      <c r="B8" s="61" t="s">
        <v>82</v>
      </c>
      <c r="C8" s="61" t="s">
        <v>83</v>
      </c>
      <c r="D8" s="43" t="s">
        <v>76</v>
      </c>
      <c r="E8" s="44">
        <v>576.682993470683</v>
      </c>
      <c r="F8" s="44">
        <v>5.87239474609775</v>
      </c>
      <c r="G8" s="44" t="s">
        <v>69</v>
      </c>
      <c r="H8" s="44">
        <v>100</v>
      </c>
      <c r="I8" s="42" t="s">
        <v>70</v>
      </c>
      <c r="J8" s="45" t="s">
        <v>71</v>
      </c>
      <c r="K8" s="45" t="s">
        <v>72</v>
      </c>
      <c r="L8" s="45" t="s">
        <v>75</v>
      </c>
      <c r="M8" s="45" t="s">
        <v>79</v>
      </c>
      <c r="N8" s="45" t="s">
        <v>69</v>
      </c>
      <c r="O8" s="50" t="s">
        <v>78</v>
      </c>
      <c r="P8" s="51" t="s">
        <v>75</v>
      </c>
      <c r="Q8" s="62">
        <v>210.393939393936</v>
      </c>
      <c r="R8" s="44">
        <f>Q8-209.8</f>
        <v>0.593939393935983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</row>
    <row r="9" s="5" customFormat="1" ht="25" customHeight="1" spans="1:110">
      <c r="A9" s="45"/>
      <c r="B9" s="63"/>
      <c r="C9" s="63"/>
      <c r="D9" s="64" t="s">
        <v>84</v>
      </c>
      <c r="E9" s="52">
        <v>549.537700879906</v>
      </c>
      <c r="F9" s="52">
        <v>6.03676161634746</v>
      </c>
      <c r="G9" s="44">
        <v>100</v>
      </c>
      <c r="H9" s="44" t="s">
        <v>69</v>
      </c>
      <c r="I9" s="42" t="s">
        <v>85</v>
      </c>
      <c r="J9" s="45" t="s">
        <v>71</v>
      </c>
      <c r="K9" s="45" t="s">
        <v>74</v>
      </c>
      <c r="L9" s="45" t="s">
        <v>75</v>
      </c>
      <c r="M9" s="45" t="s">
        <v>69</v>
      </c>
      <c r="N9" s="45" t="s">
        <v>69</v>
      </c>
      <c r="O9" s="45" t="s">
        <v>71</v>
      </c>
      <c r="P9" s="51" t="s">
        <v>78</v>
      </c>
      <c r="Q9" s="52">
        <v>197.733333333333</v>
      </c>
      <c r="R9" s="44">
        <f>Q9-198.53</f>
        <v>-0.796666666666994</v>
      </c>
    </row>
    <row r="10" s="7" customFormat="1" ht="25" customHeight="1" spans="1:110">
      <c r="A10" s="45"/>
      <c r="B10" s="63"/>
      <c r="C10" s="63"/>
      <c r="D10" s="54" t="s">
        <v>80</v>
      </c>
      <c r="E10" s="55">
        <f>AVERAGE(E8:E9)</f>
        <v>563.110347175294</v>
      </c>
      <c r="F10" s="55">
        <f>(E10-531.47)/531.47*100</f>
        <v>5.95336466315962</v>
      </c>
      <c r="G10" s="55" t="s">
        <v>69</v>
      </c>
      <c r="H10" s="55" t="s">
        <v>69</v>
      </c>
      <c r="I10" s="56" t="s">
        <v>85</v>
      </c>
      <c r="J10" s="57" t="s">
        <v>71</v>
      </c>
      <c r="K10" s="57" t="s">
        <v>72</v>
      </c>
      <c r="L10" s="57" t="s">
        <v>75</v>
      </c>
      <c r="M10" s="57" t="s">
        <v>79</v>
      </c>
      <c r="N10" s="57" t="s">
        <v>69</v>
      </c>
      <c r="O10" s="65" t="s">
        <v>71</v>
      </c>
      <c r="P10" s="59" t="s">
        <v>78</v>
      </c>
      <c r="Q10" s="66">
        <f>AVERAGE(Q8:Q9)</f>
        <v>204.063636363634</v>
      </c>
      <c r="R10" s="55">
        <f>Q10-204.2</f>
        <v>-0.136363636365502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</row>
    <row r="11" s="1" customFormat="1" ht="25" customHeight="1" spans="1:110">
      <c r="A11" s="45"/>
      <c r="B11" s="63"/>
      <c r="C11" s="63"/>
      <c r="D11" s="67" t="s">
        <v>86</v>
      </c>
      <c r="E11" s="68">
        <v>530.448538000794</v>
      </c>
      <c r="F11" s="68">
        <v>0.763431600864959</v>
      </c>
      <c r="G11" s="69">
        <v>80</v>
      </c>
      <c r="H11" s="69" t="s">
        <v>69</v>
      </c>
      <c r="I11" s="70"/>
      <c r="J11" s="70"/>
      <c r="K11" s="70"/>
      <c r="L11" s="70"/>
      <c r="M11" s="70"/>
      <c r="N11" s="70"/>
      <c r="O11" s="70"/>
      <c r="P11" s="71"/>
      <c r="Q11" s="72"/>
      <c r="R11" s="45"/>
    </row>
    <row r="12" s="8" customFormat="1" ht="25" customHeight="1" spans="1:110">
      <c r="A12" s="45">
        <v>3</v>
      </c>
      <c r="B12" s="73" t="s">
        <v>87</v>
      </c>
      <c r="C12" s="73" t="s">
        <v>88</v>
      </c>
      <c r="D12" s="74" t="s">
        <v>68</v>
      </c>
      <c r="E12" s="69">
        <v>551.92</v>
      </c>
      <c r="F12" s="69">
        <v>5.71</v>
      </c>
      <c r="G12" s="69" t="s">
        <v>69</v>
      </c>
      <c r="H12" s="69">
        <v>84.6</v>
      </c>
      <c r="I12" s="75" t="s">
        <v>70</v>
      </c>
      <c r="J12" s="76" t="s">
        <v>71</v>
      </c>
      <c r="K12" s="70" t="s">
        <v>72</v>
      </c>
      <c r="L12" s="70" t="s">
        <v>72</v>
      </c>
      <c r="M12" s="74" t="s">
        <v>74</v>
      </c>
      <c r="N12" s="70" t="s">
        <v>72</v>
      </c>
      <c r="O12" s="70" t="s">
        <v>71</v>
      </c>
      <c r="P12" s="71" t="s">
        <v>78</v>
      </c>
      <c r="Q12" s="45">
        <v>206</v>
      </c>
      <c r="R12" s="45">
        <v>-2.1</v>
      </c>
      <c r="S12" s="2"/>
      <c r="T12" s="77"/>
      <c r="U12" s="77"/>
      <c r="V12" s="77"/>
    </row>
    <row r="13" s="8" customFormat="1" ht="25" customHeight="1" spans="1:110">
      <c r="A13" s="45"/>
      <c r="B13" s="78"/>
      <c r="C13" s="78"/>
      <c r="D13" s="74" t="s">
        <v>76</v>
      </c>
      <c r="E13" s="69">
        <v>548.22</v>
      </c>
      <c r="F13" s="69">
        <v>4</v>
      </c>
      <c r="G13" s="69">
        <v>83.3333333333333</v>
      </c>
      <c r="H13" s="69" t="s">
        <v>69</v>
      </c>
      <c r="I13" s="79" t="s">
        <v>85</v>
      </c>
      <c r="J13" s="76" t="s">
        <v>71</v>
      </c>
      <c r="K13" s="70" t="s">
        <v>72</v>
      </c>
      <c r="L13" s="70" t="s">
        <v>78</v>
      </c>
      <c r="M13" s="70" t="s">
        <v>79</v>
      </c>
      <c r="N13" s="70" t="s">
        <v>69</v>
      </c>
      <c r="O13" s="80" t="s">
        <v>71</v>
      </c>
      <c r="P13" s="71" t="s">
        <v>78</v>
      </c>
      <c r="Q13" s="81">
        <v>208.1</v>
      </c>
      <c r="R13" s="82">
        <v>-1</v>
      </c>
      <c r="S13" s="2"/>
      <c r="T13" s="77"/>
      <c r="U13" s="77"/>
      <c r="V13" s="77"/>
    </row>
    <row r="14" s="9" customFormat="1" ht="25" customHeight="1" spans="1:110">
      <c r="A14" s="45"/>
      <c r="B14" s="78"/>
      <c r="C14" s="78"/>
      <c r="D14" s="83" t="s">
        <v>89</v>
      </c>
      <c r="E14" s="84">
        <f>AVERAGE(E12:E13)</f>
        <v>550.07</v>
      </c>
      <c r="F14" s="84">
        <f>AVERAGE(F12:F13)</f>
        <v>4.855</v>
      </c>
      <c r="G14" s="84" t="s">
        <v>69</v>
      </c>
      <c r="H14" s="69" t="s">
        <v>69</v>
      </c>
      <c r="I14" s="85" t="s">
        <v>85</v>
      </c>
      <c r="J14" s="33" t="s">
        <v>71</v>
      </c>
      <c r="K14" s="86" t="s">
        <v>72</v>
      </c>
      <c r="L14" s="87" t="s">
        <v>72</v>
      </c>
      <c r="M14" s="87" t="s">
        <v>79</v>
      </c>
      <c r="N14" s="86" t="s">
        <v>72</v>
      </c>
      <c r="O14" s="33" t="s">
        <v>71</v>
      </c>
      <c r="P14" s="88" t="s">
        <v>78</v>
      </c>
      <c r="Q14" s="55">
        <f>AVERAGE(Q12:Q13)</f>
        <v>207.05</v>
      </c>
      <c r="R14" s="55">
        <f>AVERAGE(R12:R13)</f>
        <v>-1.55</v>
      </c>
    </row>
    <row r="15" s="10" customFormat="1" ht="25" customHeight="1" spans="1:110">
      <c r="A15" s="45"/>
      <c r="B15" s="78"/>
      <c r="C15" s="78"/>
      <c r="D15" s="74" t="s">
        <v>81</v>
      </c>
      <c r="E15" s="89">
        <v>487.08</v>
      </c>
      <c r="F15" s="89">
        <v>4.02</v>
      </c>
      <c r="G15" s="89">
        <v>100</v>
      </c>
      <c r="H15" s="69" t="s">
        <v>69</v>
      </c>
      <c r="I15" s="86"/>
      <c r="J15" s="33"/>
      <c r="K15" s="86"/>
      <c r="L15" s="87"/>
      <c r="M15" s="87"/>
      <c r="N15" s="86"/>
      <c r="O15" s="33"/>
      <c r="P15" s="88"/>
      <c r="Q15" s="44"/>
      <c r="R15" s="44"/>
    </row>
    <row r="16" s="11" customFormat="1" ht="25" customHeight="1" spans="1:110">
      <c r="A16" s="45">
        <v>4</v>
      </c>
      <c r="B16" s="42" t="s">
        <v>90</v>
      </c>
      <c r="C16" s="73" t="s">
        <v>91</v>
      </c>
      <c r="D16" s="67" t="s">
        <v>92</v>
      </c>
      <c r="E16" s="69">
        <v>627.301067091101</v>
      </c>
      <c r="F16" s="90">
        <v>5.10909818104213</v>
      </c>
      <c r="G16" s="44" t="s">
        <v>69</v>
      </c>
      <c r="H16" s="44">
        <v>81.8</v>
      </c>
      <c r="I16" s="42" t="s">
        <v>70</v>
      </c>
      <c r="J16" s="91" t="s">
        <v>74</v>
      </c>
      <c r="K16" s="91" t="s">
        <v>72</v>
      </c>
      <c r="L16" s="91" t="s">
        <v>78</v>
      </c>
      <c r="M16" s="91" t="s">
        <v>73</v>
      </c>
      <c r="N16" s="45" t="s">
        <v>69</v>
      </c>
      <c r="O16" s="50" t="s">
        <v>75</v>
      </c>
      <c r="P16" s="51" t="s">
        <v>73</v>
      </c>
      <c r="Q16" s="52">
        <v>230.181818181818</v>
      </c>
      <c r="R16" s="44">
        <f>Q16-229.8</f>
        <v>0.381818181817977</v>
      </c>
    </row>
    <row r="17" s="1" customFormat="1" ht="25" customHeight="1" spans="1:76">
      <c r="A17" s="45"/>
      <c r="B17" s="45"/>
      <c r="C17" s="78"/>
      <c r="D17" s="92" t="s">
        <v>84</v>
      </c>
      <c r="E17" s="93">
        <v>653.409291452989</v>
      </c>
      <c r="F17" s="94">
        <v>6.72737322141641</v>
      </c>
      <c r="G17" s="95">
        <v>100</v>
      </c>
      <c r="H17" s="52" t="s">
        <v>69</v>
      </c>
      <c r="I17" s="42" t="s">
        <v>85</v>
      </c>
      <c r="J17" s="45" t="s">
        <v>74</v>
      </c>
      <c r="K17" s="45" t="s">
        <v>74</v>
      </c>
      <c r="L17" s="45" t="s">
        <v>78</v>
      </c>
      <c r="M17" s="45" t="s">
        <v>69</v>
      </c>
      <c r="N17" s="45" t="s">
        <v>69</v>
      </c>
      <c r="O17" s="45" t="s">
        <v>75</v>
      </c>
      <c r="P17" s="51" t="s">
        <v>71</v>
      </c>
      <c r="Q17" s="52">
        <v>221.7</v>
      </c>
      <c r="R17" s="44">
        <f>Q17-221.1</f>
        <v>0.599999999999994</v>
      </c>
    </row>
    <row r="18" s="12" customFormat="1" ht="25" customHeight="1" spans="1:76">
      <c r="A18" s="45"/>
      <c r="B18" s="45"/>
      <c r="C18" s="78"/>
      <c r="D18" s="96" t="s">
        <v>89</v>
      </c>
      <c r="E18" s="84">
        <f>AVERAGE(E16:E17)</f>
        <v>640.355179272045</v>
      </c>
      <c r="F18" s="97">
        <f>(E18-604.52)/604.52*100</f>
        <v>5.92787323364736</v>
      </c>
      <c r="G18" s="55" t="s">
        <v>69</v>
      </c>
      <c r="H18" s="55" t="s">
        <v>69</v>
      </c>
      <c r="I18" s="56" t="s">
        <v>85</v>
      </c>
      <c r="J18" s="98" t="s">
        <v>74</v>
      </c>
      <c r="K18" s="98" t="s">
        <v>72</v>
      </c>
      <c r="L18" s="98" t="s">
        <v>78</v>
      </c>
      <c r="M18" s="98" t="s">
        <v>73</v>
      </c>
      <c r="N18" s="57" t="s">
        <v>69</v>
      </c>
      <c r="O18" s="65" t="s">
        <v>75</v>
      </c>
      <c r="P18" s="59" t="s">
        <v>73</v>
      </c>
      <c r="Q18" s="99">
        <f>AVERAGE(Q16:Q17)</f>
        <v>225.940909090909</v>
      </c>
      <c r="R18" s="55">
        <v>0.4</v>
      </c>
    </row>
    <row r="19" s="1" customFormat="1" ht="25" customHeight="1" spans="1:76">
      <c r="A19" s="45"/>
      <c r="B19" s="45"/>
      <c r="C19" s="78"/>
      <c r="D19" s="67" t="s">
        <v>86</v>
      </c>
      <c r="E19" s="100">
        <v>587.610646619504</v>
      </c>
      <c r="F19" s="101">
        <f>(E19-578.3)/578.3*100</f>
        <v>1.6100028738551</v>
      </c>
      <c r="G19" s="69">
        <v>77.8</v>
      </c>
      <c r="H19" s="100" t="s">
        <v>69</v>
      </c>
      <c r="I19" s="70"/>
      <c r="J19" s="70"/>
      <c r="K19" s="70"/>
      <c r="L19" s="70"/>
      <c r="M19" s="70"/>
      <c r="N19" s="70"/>
      <c r="O19" s="70"/>
      <c r="P19" s="71"/>
      <c r="Q19" s="102"/>
      <c r="R19" s="44"/>
    </row>
    <row r="20" s="13" customFormat="1" ht="25" customHeight="1" spans="1:76">
      <c r="A20" s="45">
        <v>5</v>
      </c>
      <c r="B20" s="42" t="s">
        <v>93</v>
      </c>
      <c r="C20" s="42" t="s">
        <v>94</v>
      </c>
      <c r="D20" s="103" t="s">
        <v>92</v>
      </c>
      <c r="E20" s="44">
        <v>602.602088896832</v>
      </c>
      <c r="F20" s="44">
        <v>3.7038082358423</v>
      </c>
      <c r="G20" s="44">
        <v>90.9090909090909</v>
      </c>
      <c r="H20" s="44" t="s">
        <v>69</v>
      </c>
      <c r="I20" s="42" t="s">
        <v>85</v>
      </c>
      <c r="J20" s="91" t="s">
        <v>74</v>
      </c>
      <c r="K20" s="91" t="s">
        <v>74</v>
      </c>
      <c r="L20" s="91" t="s">
        <v>78</v>
      </c>
      <c r="M20" s="91" t="s">
        <v>79</v>
      </c>
      <c r="N20" s="45" t="s">
        <v>69</v>
      </c>
      <c r="O20" s="50" t="s">
        <v>74</v>
      </c>
      <c r="P20" s="51" t="s">
        <v>73</v>
      </c>
      <c r="Q20" s="52">
        <v>227.363636363636</v>
      </c>
      <c r="R20" s="44">
        <f>Q20-227.2</f>
        <v>0.163636363636016</v>
      </c>
      <c r="S20" s="2"/>
    </row>
    <row r="21" s="1" customFormat="1" ht="25" customHeight="1" spans="1:76">
      <c r="A21" s="45"/>
      <c r="B21" s="45"/>
      <c r="C21" s="45"/>
      <c r="D21" s="64" t="s">
        <v>84</v>
      </c>
      <c r="E21" s="52">
        <v>613.814252695022</v>
      </c>
      <c r="F21" s="52">
        <v>6.8301952233883</v>
      </c>
      <c r="G21" s="104">
        <v>100</v>
      </c>
      <c r="H21" s="104" t="s">
        <v>69</v>
      </c>
      <c r="I21" s="42" t="s">
        <v>85</v>
      </c>
      <c r="J21" s="45" t="s">
        <v>74</v>
      </c>
      <c r="K21" s="91" t="s">
        <v>72</v>
      </c>
      <c r="L21" s="45" t="s">
        <v>75</v>
      </c>
      <c r="M21" s="91" t="s">
        <v>69</v>
      </c>
      <c r="N21" s="91" t="s">
        <v>69</v>
      </c>
      <c r="O21" s="91" t="s">
        <v>74</v>
      </c>
      <c r="P21" s="51" t="s">
        <v>73</v>
      </c>
      <c r="Q21" s="52">
        <v>222.545454545455</v>
      </c>
      <c r="R21" s="44">
        <f>Q21-221.7</f>
        <v>0.845454545454999</v>
      </c>
    </row>
    <row r="22" s="12" customFormat="1" ht="25" customHeight="1" spans="1:76">
      <c r="A22" s="45"/>
      <c r="B22" s="45"/>
      <c r="C22" s="45"/>
      <c r="D22" s="105" t="s">
        <v>89</v>
      </c>
      <c r="E22" s="99">
        <f>AVERAGE(E20:E21)</f>
        <v>608.208170795927</v>
      </c>
      <c r="F22" s="66">
        <f>(E22-577.82)/577.82*100</f>
        <v>5.25910677995344</v>
      </c>
      <c r="G22" s="106" t="s">
        <v>69</v>
      </c>
      <c r="H22" s="106" t="s">
        <v>69</v>
      </c>
      <c r="I22" s="56" t="s">
        <v>85</v>
      </c>
      <c r="J22" s="57" t="s">
        <v>74</v>
      </c>
      <c r="K22" s="98" t="s">
        <v>72</v>
      </c>
      <c r="L22" s="57" t="s">
        <v>78</v>
      </c>
      <c r="M22" s="98" t="s">
        <v>79</v>
      </c>
      <c r="N22" s="98" t="s">
        <v>69</v>
      </c>
      <c r="O22" s="57" t="s">
        <v>74</v>
      </c>
      <c r="P22" s="59" t="s">
        <v>73</v>
      </c>
      <c r="Q22" s="55">
        <f>AVERAGE(Q20:Q21)</f>
        <v>224.954545454545</v>
      </c>
      <c r="R22" s="55">
        <f>Q22-224.5</f>
        <v>0.454545454545496</v>
      </c>
    </row>
    <row r="23" s="1" customFormat="1" ht="25" customHeight="1" spans="1:76">
      <c r="A23" s="45"/>
      <c r="B23" s="45"/>
      <c r="C23" s="45"/>
      <c r="D23" s="67" t="s">
        <v>86</v>
      </c>
      <c r="E23" s="100">
        <v>606.886107301164</v>
      </c>
      <c r="F23" s="100">
        <f>(E23-578.3)/578.3*100</f>
        <v>4.94312766750199</v>
      </c>
      <c r="G23" s="69">
        <v>88.9</v>
      </c>
      <c r="H23" s="100" t="s">
        <v>69</v>
      </c>
      <c r="I23" s="70"/>
      <c r="J23" s="70"/>
      <c r="K23" s="70"/>
      <c r="L23" s="70"/>
      <c r="M23" s="70"/>
      <c r="N23" s="70"/>
      <c r="O23" s="70"/>
      <c r="P23" s="71"/>
      <c r="Q23" s="102"/>
      <c r="R23" s="44"/>
    </row>
    <row r="24" s="13" customFormat="1" ht="25" customHeight="1" spans="1:76">
      <c r="A24" s="45">
        <v>6</v>
      </c>
      <c r="B24" s="42" t="s">
        <v>95</v>
      </c>
      <c r="C24" s="42" t="s">
        <v>96</v>
      </c>
      <c r="D24" s="103" t="s">
        <v>92</v>
      </c>
      <c r="E24" s="44">
        <v>621.150123737734</v>
      </c>
      <c r="F24" s="44">
        <v>6.89580156565948</v>
      </c>
      <c r="G24" s="44" t="s">
        <v>69</v>
      </c>
      <c r="H24" s="44">
        <v>100</v>
      </c>
      <c r="I24" s="42" t="s">
        <v>70</v>
      </c>
      <c r="J24" s="91" t="s">
        <v>74</v>
      </c>
      <c r="K24" s="91" t="s">
        <v>74</v>
      </c>
      <c r="L24" s="91" t="s">
        <v>78</v>
      </c>
      <c r="M24" s="91" t="s">
        <v>71</v>
      </c>
      <c r="N24" s="45" t="s">
        <v>69</v>
      </c>
      <c r="O24" s="50" t="s">
        <v>74</v>
      </c>
      <c r="P24" s="51" t="s">
        <v>78</v>
      </c>
      <c r="Q24" s="52">
        <v>226.272727272727</v>
      </c>
      <c r="R24" s="44">
        <f>Q24-227.2</f>
        <v>-0.927272727272992</v>
      </c>
      <c r="S24" s="2"/>
    </row>
    <row r="25" s="1" customFormat="1" ht="25" customHeight="1" spans="1:76">
      <c r="A25" s="45"/>
      <c r="B25" s="45"/>
      <c r="C25" s="45"/>
      <c r="D25" s="64" t="s">
        <v>84</v>
      </c>
      <c r="E25" s="62">
        <v>606.770746702891</v>
      </c>
      <c r="F25" s="62">
        <v>5.60432091875507</v>
      </c>
      <c r="G25" s="104">
        <v>81.8</v>
      </c>
      <c r="H25" s="104" t="s">
        <v>69</v>
      </c>
      <c r="I25" s="42" t="s">
        <v>97</v>
      </c>
      <c r="J25" s="45" t="s">
        <v>74</v>
      </c>
      <c r="K25" s="91" t="s">
        <v>74</v>
      </c>
      <c r="L25" s="45" t="s">
        <v>71</v>
      </c>
      <c r="M25" s="91" t="s">
        <v>69</v>
      </c>
      <c r="N25" s="91" t="s">
        <v>69</v>
      </c>
      <c r="O25" s="91" t="s">
        <v>71</v>
      </c>
      <c r="P25" s="51" t="s">
        <v>71</v>
      </c>
      <c r="Q25" s="52">
        <v>220.666666666667</v>
      </c>
      <c r="R25" s="44">
        <f>Q25-221.7</f>
        <v>-1.03333333333299</v>
      </c>
    </row>
    <row r="26" s="12" customFormat="1" ht="25" customHeight="1" spans="1:76">
      <c r="A26" s="45"/>
      <c r="B26" s="45"/>
      <c r="C26" s="45"/>
      <c r="D26" s="105" t="s">
        <v>89</v>
      </c>
      <c r="E26" s="66">
        <f>AVERAGE(E24:E25)</f>
        <v>613.960435220313</v>
      </c>
      <c r="F26" s="66">
        <f>(E26-577.82)/577.82*100</f>
        <v>6.25461825833521</v>
      </c>
      <c r="G26" s="106" t="s">
        <v>69</v>
      </c>
      <c r="H26" s="106" t="s">
        <v>69</v>
      </c>
      <c r="I26" s="56" t="s">
        <v>97</v>
      </c>
      <c r="J26" s="57" t="s">
        <v>74</v>
      </c>
      <c r="K26" s="98" t="s">
        <v>74</v>
      </c>
      <c r="L26" s="57" t="s">
        <v>71</v>
      </c>
      <c r="M26" s="98" t="s">
        <v>71</v>
      </c>
      <c r="N26" s="98" t="s">
        <v>69</v>
      </c>
      <c r="O26" s="57" t="s">
        <v>74</v>
      </c>
      <c r="P26" s="59" t="s">
        <v>71</v>
      </c>
      <c r="Q26" s="55">
        <f>AVERAGE(Q24:Q25)</f>
        <v>223.469696969697</v>
      </c>
      <c r="R26" s="55">
        <f>Q26-224.5</f>
        <v>-1.030303030303</v>
      </c>
    </row>
    <row r="27" s="1" customFormat="1" ht="25" customHeight="1" spans="1:76">
      <c r="A27" s="45"/>
      <c r="B27" s="45"/>
      <c r="C27" s="45"/>
      <c r="D27" s="67" t="s">
        <v>86</v>
      </c>
      <c r="E27" s="100">
        <v>613.101307897874</v>
      </c>
      <c r="F27" s="100">
        <f>(E27-578.3)/578.3*100</f>
        <v>6.01786406672558</v>
      </c>
      <c r="G27" s="69">
        <v>100</v>
      </c>
      <c r="H27" s="100" t="s">
        <v>69</v>
      </c>
      <c r="I27" s="70"/>
      <c r="J27" s="70"/>
      <c r="K27" s="70"/>
      <c r="L27" s="70"/>
      <c r="M27" s="70"/>
      <c r="N27" s="70"/>
      <c r="O27" s="70"/>
      <c r="P27" s="71"/>
      <c r="Q27" s="102"/>
      <c r="R27" s="44"/>
    </row>
    <row r="28" s="13" customFormat="1" ht="25" customHeight="1" spans="1:76">
      <c r="A28" s="45">
        <v>7</v>
      </c>
      <c r="B28" s="73" t="s">
        <v>98</v>
      </c>
      <c r="C28" s="42" t="s">
        <v>99</v>
      </c>
      <c r="D28" s="74" t="s">
        <v>76</v>
      </c>
      <c r="E28" s="69">
        <v>594.47269940244</v>
      </c>
      <c r="F28" s="69">
        <v>3.49064473427789</v>
      </c>
      <c r="G28" s="69">
        <v>100</v>
      </c>
      <c r="H28" s="69" t="s">
        <v>69</v>
      </c>
      <c r="I28" s="107" t="s">
        <v>85</v>
      </c>
      <c r="J28" s="70" t="s">
        <v>74</v>
      </c>
      <c r="K28" s="70" t="s">
        <v>72</v>
      </c>
      <c r="L28" s="70" t="s">
        <v>71</v>
      </c>
      <c r="M28" s="70" t="s">
        <v>73</v>
      </c>
      <c r="N28" s="70" t="s">
        <v>69</v>
      </c>
      <c r="O28" s="70" t="s">
        <v>75</v>
      </c>
      <c r="P28" s="71" t="s">
        <v>78</v>
      </c>
      <c r="Q28" s="108">
        <v>226.4</v>
      </c>
      <c r="R28" s="82">
        <f>Q28-226.9</f>
        <v>-0.5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</row>
    <row r="29" s="13" customFormat="1" ht="25" customHeight="1" spans="1:76">
      <c r="A29" s="45"/>
      <c r="B29" s="78"/>
      <c r="C29" s="45"/>
      <c r="D29" s="74" t="s">
        <v>100</v>
      </c>
      <c r="E29" s="69">
        <v>640.37</v>
      </c>
      <c r="F29" s="69">
        <v>4.93</v>
      </c>
      <c r="G29" s="69">
        <v>100</v>
      </c>
      <c r="H29" s="69" t="s">
        <v>69</v>
      </c>
      <c r="I29" s="107" t="s">
        <v>85</v>
      </c>
      <c r="J29" s="70" t="s">
        <v>71</v>
      </c>
      <c r="K29" s="70" t="s">
        <v>74</v>
      </c>
      <c r="L29" s="70" t="s">
        <v>74</v>
      </c>
      <c r="M29" s="70" t="s">
        <v>69</v>
      </c>
      <c r="N29" s="70" t="s">
        <v>69</v>
      </c>
      <c r="O29" s="80" t="s">
        <v>71</v>
      </c>
      <c r="P29" s="71" t="s">
        <v>78</v>
      </c>
      <c r="Q29" s="108">
        <v>222.5</v>
      </c>
      <c r="R29" s="82">
        <v>-0.6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</row>
    <row r="30" s="12" customFormat="1" ht="25" customHeight="1" spans="1:76">
      <c r="A30" s="57"/>
      <c r="B30" s="109"/>
      <c r="C30" s="57"/>
      <c r="D30" s="83" t="s">
        <v>89</v>
      </c>
      <c r="E30" s="84">
        <f>AVERAGE(E28:E29)</f>
        <v>617.42134970122</v>
      </c>
      <c r="F30" s="84">
        <f>(E30-592.4)/592.4*100</f>
        <v>4.22372547285955</v>
      </c>
      <c r="G30" s="84" t="s">
        <v>69</v>
      </c>
      <c r="H30" s="84" t="s">
        <v>69</v>
      </c>
      <c r="I30" s="110" t="s">
        <v>85</v>
      </c>
      <c r="J30" s="86" t="s">
        <v>74</v>
      </c>
      <c r="K30" s="86" t="s">
        <v>72</v>
      </c>
      <c r="L30" s="86" t="s">
        <v>74</v>
      </c>
      <c r="M30" s="86" t="s">
        <v>73</v>
      </c>
      <c r="N30" s="86" t="s">
        <v>69</v>
      </c>
      <c r="O30" s="86" t="s">
        <v>71</v>
      </c>
      <c r="P30" s="88" t="s">
        <v>78</v>
      </c>
      <c r="Q30" s="111">
        <f>AVERAGE(Q28:Q29)</f>
        <v>224.45</v>
      </c>
      <c r="R30" s="55">
        <v>-0.5</v>
      </c>
    </row>
    <row r="31" s="13" customFormat="1" ht="25" customHeight="1" spans="1:76">
      <c r="A31" s="45"/>
      <c r="B31" s="78"/>
      <c r="C31" s="45"/>
      <c r="D31" s="74" t="s">
        <v>101</v>
      </c>
      <c r="E31" s="69">
        <v>597.8</v>
      </c>
      <c r="F31" s="69">
        <v>3.6</v>
      </c>
      <c r="G31" s="69">
        <v>83</v>
      </c>
      <c r="H31" s="69" t="s">
        <v>69</v>
      </c>
      <c r="I31" s="69"/>
      <c r="J31" s="112"/>
      <c r="K31" s="70"/>
      <c r="L31" s="70"/>
      <c r="M31" s="70"/>
      <c r="N31" s="70"/>
      <c r="O31" s="113"/>
      <c r="P31" s="114"/>
      <c r="Q31" s="44"/>
      <c r="R31" s="78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</row>
    <row r="32" s="13" customFormat="1" ht="25" customHeight="1" spans="1:76">
      <c r="A32" s="45">
        <v>8</v>
      </c>
      <c r="B32" s="42" t="s">
        <v>102</v>
      </c>
      <c r="C32" s="42" t="s">
        <v>103</v>
      </c>
      <c r="D32" s="115" t="s">
        <v>76</v>
      </c>
      <c r="E32" s="69">
        <v>602.774950488113</v>
      </c>
      <c r="F32" s="69">
        <v>1.92339372474007</v>
      </c>
      <c r="G32" s="69">
        <v>75</v>
      </c>
      <c r="H32" s="89" t="s">
        <v>69</v>
      </c>
      <c r="I32" s="116" t="s">
        <v>85</v>
      </c>
      <c r="J32" s="70" t="s">
        <v>74</v>
      </c>
      <c r="K32" s="70" t="s">
        <v>72</v>
      </c>
      <c r="L32" s="70" t="s">
        <v>74</v>
      </c>
      <c r="M32" s="70" t="s">
        <v>79</v>
      </c>
      <c r="N32" s="70" t="s">
        <v>69</v>
      </c>
      <c r="O32" s="113" t="s">
        <v>71</v>
      </c>
      <c r="P32" s="114" t="s">
        <v>78</v>
      </c>
      <c r="Q32" s="44">
        <v>224.8</v>
      </c>
      <c r="R32" s="82">
        <v>-0.0999999999999943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</row>
    <row r="33" s="13" customFormat="1" ht="25" customHeight="1" spans="1:100">
      <c r="A33" s="45"/>
      <c r="B33" s="45"/>
      <c r="C33" s="45"/>
      <c r="D33" s="115" t="s">
        <v>100</v>
      </c>
      <c r="E33" s="69">
        <v>612.662086200874</v>
      </c>
      <c r="F33" s="69">
        <v>4.07</v>
      </c>
      <c r="G33" s="69" t="s">
        <v>69</v>
      </c>
      <c r="H33" s="89">
        <v>87.5</v>
      </c>
      <c r="I33" s="116" t="s">
        <v>70</v>
      </c>
      <c r="J33" s="70" t="s">
        <v>74</v>
      </c>
      <c r="K33" s="70" t="s">
        <v>72</v>
      </c>
      <c r="L33" s="70" t="s">
        <v>72</v>
      </c>
      <c r="M33" s="70" t="s">
        <v>69</v>
      </c>
      <c r="N33" s="70" t="s">
        <v>69</v>
      </c>
      <c r="O33" s="113" t="s">
        <v>71</v>
      </c>
      <c r="P33" s="114" t="s">
        <v>73</v>
      </c>
      <c r="Q33" s="44">
        <v>220</v>
      </c>
      <c r="R33" s="82">
        <v>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</row>
    <row r="34" s="12" customFormat="1" ht="25" customHeight="1" spans="1:100">
      <c r="A34" s="57"/>
      <c r="B34" s="57"/>
      <c r="C34" s="57"/>
      <c r="D34" s="117" t="s">
        <v>89</v>
      </c>
      <c r="E34" s="84">
        <v>607.718518344494</v>
      </c>
      <c r="F34" s="84">
        <v>2.99669686237003</v>
      </c>
      <c r="G34" s="84" t="s">
        <v>69</v>
      </c>
      <c r="H34" s="118" t="s">
        <v>69</v>
      </c>
      <c r="I34" s="119" t="s">
        <v>85</v>
      </c>
      <c r="J34" s="86" t="s">
        <v>74</v>
      </c>
      <c r="K34" s="86" t="s">
        <v>72</v>
      </c>
      <c r="L34" s="86" t="s">
        <v>72</v>
      </c>
      <c r="M34" s="86" t="s">
        <v>79</v>
      </c>
      <c r="N34" s="86" t="s">
        <v>69</v>
      </c>
      <c r="O34" s="87" t="s">
        <v>71</v>
      </c>
      <c r="P34" s="120" t="s">
        <v>73</v>
      </c>
      <c r="Q34" s="55">
        <v>222.4</v>
      </c>
      <c r="R34" s="121">
        <v>0</v>
      </c>
    </row>
    <row r="35" s="13" customFormat="1" ht="25" customHeight="1" spans="1:100">
      <c r="A35" s="45"/>
      <c r="B35" s="45"/>
      <c r="C35" s="45"/>
      <c r="D35" s="74" t="s">
        <v>101</v>
      </c>
      <c r="E35" s="69">
        <v>581.6</v>
      </c>
      <c r="F35" s="69">
        <v>3.7</v>
      </c>
      <c r="G35" s="69">
        <v>83.33</v>
      </c>
      <c r="H35" s="89" t="s">
        <v>69</v>
      </c>
      <c r="I35" s="69"/>
      <c r="J35" s="70"/>
      <c r="K35" s="70"/>
      <c r="L35" s="70"/>
      <c r="M35" s="70"/>
      <c r="N35" s="70"/>
      <c r="O35" s="113"/>
      <c r="P35" s="114"/>
      <c r="Q35" s="44"/>
      <c r="R35" s="8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</row>
    <row r="36" s="14" customFormat="1" ht="25" customHeight="1" spans="1:100">
      <c r="A36" s="45">
        <v>9</v>
      </c>
      <c r="B36" s="42" t="s">
        <v>104</v>
      </c>
      <c r="C36" s="42" t="s">
        <v>104</v>
      </c>
      <c r="D36" s="74" t="s">
        <v>68</v>
      </c>
      <c r="E36" s="69">
        <v>557.78006210592</v>
      </c>
      <c r="F36" s="69">
        <v>3.43377017622069</v>
      </c>
      <c r="G36" s="69">
        <v>87.5</v>
      </c>
      <c r="H36" s="69" t="s">
        <v>69</v>
      </c>
      <c r="I36" s="116" t="s">
        <v>85</v>
      </c>
      <c r="J36" s="70" t="s">
        <v>74</v>
      </c>
      <c r="K36" s="70" t="s">
        <v>72</v>
      </c>
      <c r="L36" s="70" t="s">
        <v>74</v>
      </c>
      <c r="M36" s="70" t="s">
        <v>105</v>
      </c>
      <c r="N36" s="70" t="s">
        <v>105</v>
      </c>
      <c r="O36" s="113" t="s">
        <v>71</v>
      </c>
      <c r="P36" s="114" t="s">
        <v>73</v>
      </c>
      <c r="Q36" s="44">
        <v>220.25</v>
      </c>
      <c r="R36" s="44">
        <v>-0.0833333333330017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</row>
    <row r="37" s="14" customFormat="1" ht="25" customHeight="1" spans="1:100">
      <c r="A37" s="45"/>
      <c r="B37" s="45"/>
      <c r="C37" s="45"/>
      <c r="D37" s="74" t="s">
        <v>76</v>
      </c>
      <c r="E37" s="69">
        <v>576.977374908119</v>
      </c>
      <c r="F37" s="69">
        <v>8.07352407804419</v>
      </c>
      <c r="G37" s="69">
        <v>100</v>
      </c>
      <c r="H37" s="69" t="s">
        <v>69</v>
      </c>
      <c r="I37" s="116" t="s">
        <v>85</v>
      </c>
      <c r="J37" s="70" t="s">
        <v>74</v>
      </c>
      <c r="K37" s="70" t="s">
        <v>72</v>
      </c>
      <c r="L37" s="70" t="s">
        <v>74</v>
      </c>
      <c r="M37" s="70" t="s">
        <v>71</v>
      </c>
      <c r="N37" s="70" t="s">
        <v>69</v>
      </c>
      <c r="O37" s="113" t="s">
        <v>71</v>
      </c>
      <c r="P37" s="114" t="s">
        <v>71</v>
      </c>
      <c r="Q37" s="44">
        <v>220</v>
      </c>
      <c r="R37" s="44">
        <v>-1.04761904761901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</row>
    <row r="38" s="15" customFormat="1" ht="25" customHeight="1" spans="1:100">
      <c r="A38" s="57"/>
      <c r="B38" s="57"/>
      <c r="C38" s="57"/>
      <c r="D38" s="83" t="s">
        <v>89</v>
      </c>
      <c r="E38" s="84">
        <f>AVERAGE(E36:E37)</f>
        <v>567.37871850702</v>
      </c>
      <c r="F38" s="84">
        <f>AVERAGE(F36:F37)</f>
        <v>5.75364712713244</v>
      </c>
      <c r="G38" s="84" t="s">
        <v>69</v>
      </c>
      <c r="H38" s="84" t="s">
        <v>69</v>
      </c>
      <c r="I38" s="119" t="s">
        <v>85</v>
      </c>
      <c r="J38" s="86" t="s">
        <v>74</v>
      </c>
      <c r="K38" s="86" t="s">
        <v>72</v>
      </c>
      <c r="L38" s="86" t="s">
        <v>74</v>
      </c>
      <c r="M38" s="86" t="s">
        <v>71</v>
      </c>
      <c r="N38" s="86" t="s">
        <v>105</v>
      </c>
      <c r="O38" s="87" t="s">
        <v>71</v>
      </c>
      <c r="P38" s="120" t="s">
        <v>73</v>
      </c>
      <c r="Q38" s="55">
        <v>220.125</v>
      </c>
      <c r="R38" s="55">
        <v>-0.565476190476006</v>
      </c>
    </row>
    <row r="39" s="14" customFormat="1" ht="25" customHeight="1" spans="1:100">
      <c r="A39" s="45"/>
      <c r="B39" s="45"/>
      <c r="C39" s="45"/>
      <c r="D39" s="74" t="s">
        <v>81</v>
      </c>
      <c r="E39" s="69">
        <v>566.6</v>
      </c>
      <c r="F39" s="69">
        <v>4.46</v>
      </c>
      <c r="G39" s="69">
        <v>100</v>
      </c>
      <c r="H39" s="69" t="s">
        <v>69</v>
      </c>
      <c r="I39" s="69"/>
      <c r="J39" s="70"/>
      <c r="K39" s="70"/>
      <c r="L39" s="70"/>
      <c r="M39" s="70"/>
      <c r="N39" s="70"/>
      <c r="O39" s="113"/>
      <c r="P39" s="114"/>
      <c r="Q39" s="44"/>
      <c r="R39" s="44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</row>
    <row r="40" ht="25" customHeight="1" spans="1:100">
      <c r="A40" s="122" t="s">
        <v>106</v>
      </c>
      <c r="B40" s="123" t="s">
        <v>107</v>
      </c>
      <c r="C40" s="123" t="s">
        <v>107</v>
      </c>
      <c r="D40" s="43" t="s">
        <v>108</v>
      </c>
      <c r="E40" s="44">
        <v>592.082452018822</v>
      </c>
      <c r="F40" s="124">
        <v>1.92151277608311</v>
      </c>
      <c r="G40" s="44">
        <v>58.3333333333333</v>
      </c>
      <c r="H40" s="44" t="s">
        <v>69</v>
      </c>
      <c r="I40" s="125" t="s">
        <v>85</v>
      </c>
      <c r="J40" s="126" t="s">
        <v>74</v>
      </c>
      <c r="K40" s="45" t="s">
        <v>74</v>
      </c>
      <c r="L40" s="45" t="s">
        <v>73</v>
      </c>
      <c r="M40" s="45" t="s">
        <v>74</v>
      </c>
      <c r="N40" s="45" t="s">
        <v>73</v>
      </c>
      <c r="O40" s="78" t="s">
        <v>74</v>
      </c>
      <c r="P40" s="51" t="s">
        <v>73</v>
      </c>
      <c r="Q40" s="44">
        <v>219.75</v>
      </c>
      <c r="R40" s="44">
        <v>-0.0500000000000114</v>
      </c>
      <c r="S40" s="2"/>
      <c r="T40" s="2"/>
      <c r="U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</row>
    <row r="41" ht="25" customHeight="1" spans="1:100">
      <c r="A41" s="122"/>
      <c r="B41" s="127"/>
      <c r="C41" s="127"/>
      <c r="D41" s="43" t="s">
        <v>68</v>
      </c>
      <c r="E41" s="44">
        <v>601.832759232387</v>
      </c>
      <c r="F41" s="124">
        <v>5.22103593412017</v>
      </c>
      <c r="G41" s="44" t="s">
        <v>69</v>
      </c>
      <c r="H41" s="44">
        <v>100</v>
      </c>
      <c r="I41" s="128" t="s">
        <v>70</v>
      </c>
      <c r="J41" s="129" t="s">
        <v>74</v>
      </c>
      <c r="K41" s="45" t="s">
        <v>72</v>
      </c>
      <c r="L41" s="45" t="s">
        <v>78</v>
      </c>
      <c r="M41" s="46" t="s">
        <v>74</v>
      </c>
      <c r="N41" s="46" t="s">
        <v>72</v>
      </c>
      <c r="O41" s="45" t="s">
        <v>72</v>
      </c>
      <c r="P41" s="47" t="s">
        <v>71</v>
      </c>
      <c r="Q41" s="44">
        <v>225.545454545455</v>
      </c>
      <c r="R41" s="44">
        <v>0.181818181818983</v>
      </c>
      <c r="S41" s="2"/>
      <c r="T41" s="2"/>
      <c r="U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</row>
    <row r="42" ht="25" customHeight="1" spans="1:100">
      <c r="A42" s="130"/>
      <c r="B42" s="127"/>
      <c r="C42" s="127"/>
      <c r="D42" s="54" t="s">
        <v>89</v>
      </c>
      <c r="E42" s="55">
        <v>596.957605625605</v>
      </c>
      <c r="F42" s="131">
        <v>3.55936535035814</v>
      </c>
      <c r="G42" s="44"/>
      <c r="H42" s="121"/>
      <c r="I42" s="132" t="s">
        <v>85</v>
      </c>
      <c r="J42" s="133" t="s">
        <v>74</v>
      </c>
      <c r="K42" s="57" t="s">
        <v>72</v>
      </c>
      <c r="L42" s="57" t="s">
        <v>73</v>
      </c>
      <c r="M42" s="58" t="s">
        <v>74</v>
      </c>
      <c r="N42" s="58" t="s">
        <v>73</v>
      </c>
      <c r="O42" s="57" t="s">
        <v>72</v>
      </c>
      <c r="P42" s="134" t="s">
        <v>73</v>
      </c>
      <c r="Q42" s="55">
        <v>222.647727272727</v>
      </c>
      <c r="R42" s="55">
        <v>0.0477272727274851</v>
      </c>
      <c r="S42" s="2"/>
      <c r="T42" s="2"/>
      <c r="U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</row>
    <row r="43" ht="25" customHeight="1" spans="1:100">
      <c r="A43" s="122"/>
      <c r="B43" s="127"/>
      <c r="C43" s="127"/>
      <c r="D43" s="43" t="s">
        <v>109</v>
      </c>
      <c r="E43" s="135">
        <v>578.48230516526</v>
      </c>
      <c r="F43" s="136">
        <v>5.87157854415444</v>
      </c>
      <c r="G43" s="44">
        <v>100</v>
      </c>
      <c r="H43" s="44" t="s">
        <v>69</v>
      </c>
      <c r="I43" s="137"/>
      <c r="J43" s="138"/>
      <c r="K43" s="139"/>
      <c r="L43" s="139"/>
      <c r="M43" s="139"/>
      <c r="N43" s="139"/>
      <c r="O43" s="139"/>
      <c r="P43" s="140"/>
      <c r="Q43" s="141"/>
      <c r="R43" s="44"/>
      <c r="S43" s="2"/>
      <c r="T43" s="2"/>
      <c r="U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</row>
  </sheetData>
  <mergeCells count="45">
    <mergeCell ref="A1:R1"/>
    <mergeCell ref="E2:H2"/>
    <mergeCell ref="Q2:R2"/>
    <mergeCell ref="A2:A3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B2:B3"/>
    <mergeCell ref="B4:B7"/>
    <mergeCell ref="B8:B11"/>
    <mergeCell ref="B12:B15"/>
    <mergeCell ref="B16:B19"/>
    <mergeCell ref="B20:B23"/>
    <mergeCell ref="B24:B27"/>
    <mergeCell ref="B28:B31"/>
    <mergeCell ref="B32:B35"/>
    <mergeCell ref="B36:B39"/>
    <mergeCell ref="B40:B43"/>
    <mergeCell ref="C2:C3"/>
    <mergeCell ref="C4:C7"/>
    <mergeCell ref="C8:C11"/>
    <mergeCell ref="C12:C15"/>
    <mergeCell ref="C16:C19"/>
    <mergeCell ref="C20:C23"/>
    <mergeCell ref="C24:C27"/>
    <mergeCell ref="C28:C31"/>
    <mergeCell ref="C32:C35"/>
    <mergeCell ref="C36:C39"/>
    <mergeCell ref="C40:C43"/>
    <mergeCell ref="D2:D3"/>
    <mergeCell ref="I2:I3"/>
    <mergeCell ref="J2:J3"/>
    <mergeCell ref="K2:K3"/>
    <mergeCell ref="L2:L3"/>
    <mergeCell ref="M2:M3"/>
    <mergeCell ref="N2:N3"/>
    <mergeCell ref="O2:O3"/>
    <mergeCell ref="P2:P3"/>
  </mergeCells>
  <pageMargins left="0.751388888888889" right="0.751388888888889" top="0.60625" bottom="0.60625" header="0.5" footer="0.5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初审意见</vt:lpstr>
      <vt:lpstr>试验结果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10953</dc:creator>
  <cp:lastModifiedBy>徐瑶</cp:lastModifiedBy>
  <dcterms:created xsi:type="dcterms:W3CDTF">2021-08-19T08:30:00Z</dcterms:created>
  <dcterms:modified xsi:type="dcterms:W3CDTF">2026-10-16T07:52:27Z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30615EEE272646189CEE58295969AC22_13</vt:lpwstr>
  </property>
  <property fmtid="{D5CDD505-2E9C-101B-9397-08002B2CF9AE}" pid="4" name="CalculationRule">
    <vt:i4>0</vt:i4>
  </property>
</Properties>
</file>